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20520" windowHeight="8370" tabRatio="899" activeTab="20"/>
  </bookViews>
  <sheets>
    <sheet name="QS" sheetId="131" r:id="rId1"/>
    <sheet name="标准" sheetId="155" r:id="rId2"/>
    <sheet name="DLY" sheetId="127" r:id="rId3"/>
    <sheet name="SS" sheetId="143" r:id="rId4"/>
    <sheet name="MS" sheetId="144" r:id="rId5"/>
    <sheet name="SM" sheetId="140" r:id="rId6"/>
    <sheet name="LR" sheetId="81" r:id="rId7"/>
    <sheet name="DZ" sheetId="117" r:id="rId8"/>
    <sheet name="FS" sheetId="91" r:id="rId9"/>
    <sheet name="emls" sheetId="159" r:id="rId10"/>
    <sheet name="ZS" sheetId="35" r:id="rId11"/>
    <sheet name="狂野" sheetId="148" r:id="rId12"/>
    <sheet name="历史战绩" sheetId="149" r:id="rId13"/>
    <sheet name="账号" sheetId="152" r:id="rId14"/>
    <sheet name="总和" sheetId="164" r:id="rId15"/>
    <sheet name="补丁" sheetId="165" r:id="rId16"/>
    <sheet name="欢乐谷" sheetId="166" r:id="rId17"/>
    <sheet name="乱斗" sheetId="169" r:id="rId18"/>
    <sheet name="显卡" sheetId="171" r:id="rId19"/>
    <sheet name="酒馆" sheetId="162" r:id="rId20"/>
    <sheet name="佣兵战纪" sheetId="167" r:id="rId21"/>
    <sheet name="Sheet1" sheetId="172" r:id="rId22"/>
    <sheet name="Sheet2" sheetId="173" r:id="rId23"/>
  </sheets>
  <definedNames>
    <definedName name="_xlnm._FilterDatabase" localSheetId="6" hidden="1">LR!#REF!</definedName>
    <definedName name="_xlnm._FilterDatabase" localSheetId="1" hidden="1">标准!$B$1:$DD$979</definedName>
    <definedName name="_xlnm._FilterDatabase" localSheetId="16" hidden="1">欢乐谷!$A$1:$J$49</definedName>
    <definedName name="_xlnm._FilterDatabase" localSheetId="11" hidden="1">狂野!$A$13:$W$695</definedName>
    <definedName name="_xlnm._FilterDatabase" localSheetId="20" hidden="1">佣兵战纪!$A$1:$AC$118</definedName>
  </definedNames>
  <calcPr calcId="124519"/>
</workbook>
</file>

<file path=xl/calcChain.xml><?xml version="1.0" encoding="utf-8"?>
<calcChain xmlns="http://schemas.openxmlformats.org/spreadsheetml/2006/main">
  <c r="Q8" i="155"/>
  <c r="P8"/>
  <c r="O8"/>
  <c r="N8"/>
  <c r="M8"/>
  <c r="Q7"/>
  <c r="P7"/>
  <c r="O7"/>
  <c r="N7"/>
  <c r="M7"/>
  <c r="Q6"/>
  <c r="P6"/>
  <c r="O6"/>
  <c r="N6"/>
  <c r="M6"/>
  <c r="Q5"/>
  <c r="P5"/>
  <c r="O5"/>
  <c r="N5"/>
  <c r="M5"/>
  <c r="B9" i="144"/>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F13" i="143"/>
  <c r="E13"/>
  <c r="D13"/>
  <c r="C13"/>
  <c r="B13"/>
  <c r="F29" i="127"/>
  <c r="E29"/>
  <c r="D29"/>
  <c r="C29"/>
  <c r="B29"/>
  <c r="F15"/>
  <c r="E15"/>
  <c r="D15"/>
  <c r="C15"/>
  <c r="B15"/>
  <c r="F10"/>
  <c r="E10"/>
  <c r="D10"/>
  <c r="C10"/>
  <c r="B10"/>
  <c r="F19"/>
  <c r="E19"/>
  <c r="D19"/>
  <c r="C19"/>
  <c r="B19"/>
  <c r="F23" i="143"/>
  <c r="E23"/>
  <c r="D23"/>
  <c r="C23"/>
  <c r="B23"/>
  <c r="F29" i="81"/>
  <c r="E29"/>
  <c r="D29"/>
  <c r="C29"/>
  <c r="B29"/>
  <c r="B8"/>
  <c r="C8"/>
  <c r="D8"/>
  <c r="E8"/>
  <c r="F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F7"/>
  <c r="E7"/>
  <c r="D7"/>
  <c r="C7"/>
  <c r="B7"/>
  <c r="F33" i="143"/>
  <c r="E33"/>
  <c r="D33"/>
  <c r="C33"/>
  <c r="B33"/>
  <c r="B38"/>
  <c r="C38"/>
  <c r="D38"/>
  <c r="E38"/>
  <c r="F38"/>
  <c r="B39"/>
  <c r="C39"/>
  <c r="D39"/>
  <c r="E39"/>
  <c r="F39"/>
  <c r="B24"/>
  <c r="C24"/>
  <c r="D24"/>
  <c r="E24"/>
  <c r="F24"/>
  <c r="F19"/>
  <c r="E19"/>
  <c r="D19"/>
  <c r="C19"/>
  <c r="B19"/>
  <c r="B9"/>
  <c r="C9"/>
  <c r="D9"/>
  <c r="E9"/>
  <c r="F9"/>
  <c r="B10"/>
  <c r="C10"/>
  <c r="D10"/>
  <c r="E10"/>
  <c r="F10"/>
  <c r="B11"/>
  <c r="C11"/>
  <c r="D11"/>
  <c r="E11"/>
  <c r="F11"/>
  <c r="B12"/>
  <c r="C12"/>
  <c r="D12"/>
  <c r="E12"/>
  <c r="F12"/>
  <c r="B14"/>
  <c r="C14"/>
  <c r="D14"/>
  <c r="E14"/>
  <c r="F14"/>
  <c r="B15"/>
  <c r="C15"/>
  <c r="D15"/>
  <c r="E15"/>
  <c r="F15"/>
  <c r="B16"/>
  <c r="C16"/>
  <c r="D16"/>
  <c r="E16"/>
  <c r="F16"/>
  <c r="B17"/>
  <c r="C17"/>
  <c r="D17"/>
  <c r="E17"/>
  <c r="F17"/>
  <c r="B36"/>
  <c r="C36"/>
  <c r="D36"/>
  <c r="E36"/>
  <c r="F36"/>
  <c r="B35"/>
  <c r="C35"/>
  <c r="D35"/>
  <c r="E35"/>
  <c r="F35"/>
  <c r="B37"/>
  <c r="C37"/>
  <c r="D37"/>
  <c r="E37"/>
  <c r="F37"/>
  <c r="B18"/>
  <c r="C18"/>
  <c r="D18"/>
  <c r="E18"/>
  <c r="F18"/>
  <c r="B21"/>
  <c r="C21"/>
  <c r="D21"/>
  <c r="E21"/>
  <c r="F21"/>
  <c r="B22"/>
  <c r="C22"/>
  <c r="D22"/>
  <c r="E22"/>
  <c r="F22"/>
  <c r="B40"/>
  <c r="C40"/>
  <c r="D40"/>
  <c r="E40"/>
  <c r="F40"/>
  <c r="F8"/>
  <c r="E8"/>
  <c r="D8"/>
  <c r="C8"/>
  <c r="B8"/>
  <c r="B9" i="140"/>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B25"/>
  <c r="C25"/>
  <c r="D25"/>
  <c r="E25"/>
  <c r="F25"/>
  <c r="B26"/>
  <c r="C26"/>
  <c r="D26"/>
  <c r="E26"/>
  <c r="F26"/>
  <c r="F8"/>
  <c r="E8"/>
  <c r="D8"/>
  <c r="C8"/>
  <c r="B8"/>
  <c r="R288" i="155"/>
  <c r="R286"/>
  <c r="R285"/>
  <c r="R283"/>
  <c r="R281"/>
  <c r="R278"/>
  <c r="R277"/>
  <c r="R274"/>
  <c r="R273"/>
  <c r="R272"/>
  <c r="R269"/>
  <c r="R268"/>
  <c r="R266"/>
  <c r="R264"/>
  <c r="R256"/>
  <c r="R253"/>
  <c r="R252"/>
  <c r="R251"/>
  <c r="R250"/>
  <c r="R247"/>
  <c r="R245"/>
  <c r="R244"/>
  <c r="R243"/>
  <c r="R241"/>
  <c r="R240"/>
  <c r="R239"/>
  <c r="R237"/>
  <c r="R236"/>
  <c r="R235"/>
  <c r="R233"/>
  <c r="R232"/>
  <c r="R231"/>
  <c r="R229"/>
  <c r="R227"/>
  <c r="R226"/>
  <c r="R224"/>
  <c r="R223"/>
  <c r="R221"/>
  <c r="R220"/>
  <c r="R218"/>
  <c r="R217"/>
  <c r="R215"/>
  <c r="R214"/>
  <c r="R213"/>
  <c r="R211"/>
  <c r="R210"/>
  <c r="R209"/>
  <c r="R208"/>
  <c r="R206"/>
  <c r="R204"/>
  <c r="R203"/>
  <c r="R202"/>
  <c r="R200"/>
  <c r="R199"/>
  <c r="R198"/>
  <c r="R196"/>
  <c r="R195"/>
  <c r="R193"/>
  <c r="R192"/>
  <c r="R191"/>
  <c r="R189"/>
  <c r="R188"/>
  <c r="R187"/>
  <c r="R186"/>
  <c r="R183"/>
  <c r="R182"/>
  <c r="R180"/>
  <c r="R178"/>
  <c r="R177"/>
  <c r="R175"/>
  <c r="R174"/>
  <c r="R173"/>
  <c r="R172"/>
  <c r="R171"/>
  <c r="R170"/>
  <c r="R168"/>
  <c r="R167"/>
  <c r="R166"/>
  <c r="R163"/>
  <c r="R162"/>
  <c r="R161"/>
  <c r="R160"/>
  <c r="R159"/>
  <c r="R155"/>
  <c r="R154"/>
  <c r="W8"/>
  <c r="V8"/>
  <c r="U8"/>
  <c r="T8"/>
  <c r="S8"/>
  <c r="W7"/>
  <c r="V7"/>
  <c r="U7"/>
  <c r="T7"/>
  <c r="S7"/>
  <c r="W6"/>
  <c r="V6"/>
  <c r="U6"/>
  <c r="T6"/>
  <c r="S6"/>
  <c r="W5"/>
  <c r="V5"/>
  <c r="U5"/>
  <c r="T5"/>
  <c r="S5"/>
  <c r="F79" i="140"/>
  <c r="E79"/>
  <c r="D79"/>
  <c r="C79"/>
  <c r="B79"/>
  <c r="B57"/>
  <c r="C57"/>
  <c r="D57"/>
  <c r="E57"/>
  <c r="F57"/>
  <c r="B58"/>
  <c r="C58"/>
  <c r="D58"/>
  <c r="E58"/>
  <c r="F58"/>
  <c r="B59"/>
  <c r="C59"/>
  <c r="D59"/>
  <c r="E59"/>
  <c r="F59"/>
  <c r="B60"/>
  <c r="C60"/>
  <c r="D60"/>
  <c r="E60"/>
  <c r="F60"/>
  <c r="B61"/>
  <c r="C61"/>
  <c r="D61"/>
  <c r="E61"/>
  <c r="F61"/>
  <c r="B62"/>
  <c r="C62"/>
  <c r="D62"/>
  <c r="E62"/>
  <c r="F62"/>
  <c r="B63"/>
  <c r="C63"/>
  <c r="D63"/>
  <c r="E63"/>
  <c r="F63"/>
  <c r="B64"/>
  <c r="C64"/>
  <c r="D64"/>
  <c r="E64"/>
  <c r="F64"/>
  <c r="B65"/>
  <c r="C65"/>
  <c r="D65"/>
  <c r="E65"/>
  <c r="F65"/>
  <c r="B66"/>
  <c r="C66"/>
  <c r="D66"/>
  <c r="E66"/>
  <c r="F66"/>
  <c r="B67"/>
  <c r="C67"/>
  <c r="D67"/>
  <c r="E67"/>
  <c r="F67"/>
  <c r="B68"/>
  <c r="C68"/>
  <c r="D68"/>
  <c r="E68"/>
  <c r="F68"/>
  <c r="B69"/>
  <c r="C69"/>
  <c r="D69"/>
  <c r="E69"/>
  <c r="F69"/>
  <c r="B70"/>
  <c r="C70"/>
  <c r="D70"/>
  <c r="E70"/>
  <c r="F70"/>
  <c r="B71"/>
  <c r="C71"/>
  <c r="D71"/>
  <c r="E71"/>
  <c r="F71"/>
  <c r="B72"/>
  <c r="C72"/>
  <c r="D72"/>
  <c r="E72"/>
  <c r="F72"/>
  <c r="B73"/>
  <c r="C73"/>
  <c r="D73"/>
  <c r="E73"/>
  <c r="F73"/>
  <c r="F56"/>
  <c r="E56"/>
  <c r="D56"/>
  <c r="C56"/>
  <c r="B56"/>
  <c r="F31" i="35"/>
  <c r="E31"/>
  <c r="D31"/>
  <c r="C31"/>
  <c r="B31"/>
  <c r="F30"/>
  <c r="E30"/>
  <c r="D30"/>
  <c r="C30"/>
  <c r="B30"/>
  <c r="F22" i="159"/>
  <c r="E22"/>
  <c r="D22"/>
  <c r="C22"/>
  <c r="B22"/>
  <c r="F19"/>
  <c r="E19"/>
  <c r="D19"/>
  <c r="C19"/>
  <c r="B19"/>
  <c r="F20"/>
  <c r="E20"/>
  <c r="D20"/>
  <c r="C20"/>
  <c r="B20"/>
  <c r="F30" i="91"/>
  <c r="E30"/>
  <c r="D30"/>
  <c r="C30"/>
  <c r="B30"/>
  <c r="R323" i="155"/>
  <c r="F30" i="159"/>
  <c r="E30"/>
  <c r="D30"/>
  <c r="C30"/>
  <c r="B30"/>
  <c r="B34"/>
  <c r="C34"/>
  <c r="D34"/>
  <c r="E34"/>
  <c r="F34"/>
  <c r="B36"/>
  <c r="C36"/>
  <c r="D36"/>
  <c r="E36"/>
  <c r="F36"/>
  <c r="B37"/>
  <c r="C37"/>
  <c r="D37"/>
  <c r="E37"/>
  <c r="F37"/>
  <c r="B38"/>
  <c r="C38"/>
  <c r="D38"/>
  <c r="E38"/>
  <c r="F38"/>
  <c r="F31"/>
  <c r="E31"/>
  <c r="D31"/>
  <c r="C31"/>
  <c r="B31"/>
  <c r="B9"/>
  <c r="C9"/>
  <c r="D9"/>
  <c r="E9"/>
  <c r="F9"/>
  <c r="B10"/>
  <c r="C10"/>
  <c r="D10"/>
  <c r="E10"/>
  <c r="F10"/>
  <c r="B11"/>
  <c r="C11"/>
  <c r="D11"/>
  <c r="E11"/>
  <c r="F11"/>
  <c r="B32"/>
  <c r="C32"/>
  <c r="D32"/>
  <c r="E32"/>
  <c r="F32"/>
  <c r="B33"/>
  <c r="C33"/>
  <c r="D33"/>
  <c r="E33"/>
  <c r="F33"/>
  <c r="B12"/>
  <c r="C12"/>
  <c r="D12"/>
  <c r="E12"/>
  <c r="F12"/>
  <c r="B13"/>
  <c r="C13"/>
  <c r="D13"/>
  <c r="E13"/>
  <c r="F13"/>
  <c r="B14"/>
  <c r="C14"/>
  <c r="D14"/>
  <c r="E14"/>
  <c r="F14"/>
  <c r="B15"/>
  <c r="C15"/>
  <c r="D15"/>
  <c r="E15"/>
  <c r="F15"/>
  <c r="B16"/>
  <c r="C16"/>
  <c r="D16"/>
  <c r="E16"/>
  <c r="F16"/>
  <c r="B17"/>
  <c r="C17"/>
  <c r="D17"/>
  <c r="E17"/>
  <c r="F17"/>
  <c r="B18"/>
  <c r="C18"/>
  <c r="D18"/>
  <c r="E18"/>
  <c r="F18"/>
  <c r="B21"/>
  <c r="C21"/>
  <c r="D21"/>
  <c r="E21"/>
  <c r="F21"/>
  <c r="B23"/>
  <c r="C23"/>
  <c r="D23"/>
  <c r="E23"/>
  <c r="F23"/>
  <c r="B24"/>
  <c r="C24"/>
  <c r="D24"/>
  <c r="E24"/>
  <c r="F24"/>
  <c r="F8"/>
  <c r="E8"/>
  <c r="D8"/>
  <c r="C8"/>
  <c r="B8"/>
  <c r="R1937" i="148"/>
  <c r="R1938"/>
  <c r="R1939"/>
  <c r="R1940"/>
  <c r="R1943"/>
  <c r="R1944"/>
  <c r="R1945"/>
  <c r="R1946"/>
  <c r="R1948"/>
  <c r="R1949"/>
  <c r="R1950"/>
  <c r="R1951"/>
  <c r="R1952"/>
  <c r="R1954"/>
  <c r="R1955"/>
  <c r="R1957"/>
  <c r="R1958"/>
  <c r="R1959"/>
  <c r="R1960"/>
  <c r="R1962"/>
  <c r="R1963"/>
  <c r="R1964"/>
  <c r="R1965"/>
  <c r="R1966"/>
  <c r="R1967"/>
  <c r="R1968"/>
  <c r="R1969"/>
  <c r="R1970"/>
  <c r="R1971"/>
  <c r="R1973"/>
  <c r="R1974"/>
  <c r="R1975"/>
  <c r="R1977"/>
  <c r="R1978"/>
  <c r="R1979"/>
  <c r="R1980"/>
  <c r="R1981"/>
  <c r="R1982"/>
  <c r="R1983"/>
  <c r="R1984"/>
  <c r="R1985"/>
  <c r="R1986"/>
  <c r="R1987"/>
  <c r="R1989"/>
  <c r="R1990"/>
  <c r="R1991"/>
  <c r="R1992"/>
  <c r="R1993"/>
  <c r="R1994"/>
  <c r="R1995"/>
  <c r="R1997"/>
  <c r="R1998"/>
  <c r="R1999"/>
  <c r="R2000"/>
  <c r="R2001"/>
  <c r="R2002"/>
  <c r="R2003"/>
  <c r="R2005"/>
  <c r="R2006"/>
  <c r="R2007"/>
  <c r="R2009"/>
  <c r="R2010"/>
  <c r="R2011"/>
  <c r="R2012"/>
  <c r="R2013"/>
  <c r="R2014"/>
  <c r="R2015"/>
  <c r="R2016"/>
  <c r="R2017"/>
  <c r="R2018"/>
  <c r="R2021"/>
  <c r="R2022"/>
  <c r="R2024"/>
  <c r="R2025"/>
  <c r="R2026"/>
  <c r="R2027"/>
  <c r="R2028"/>
  <c r="R2029"/>
  <c r="R2030"/>
  <c r="R2031"/>
  <c r="R2033"/>
  <c r="R2034"/>
  <c r="R2035"/>
  <c r="R2037"/>
  <c r="R2038"/>
  <c r="R2039"/>
  <c r="R2040"/>
  <c r="R2041"/>
  <c r="R2042"/>
  <c r="R2043"/>
  <c r="R2045"/>
  <c r="R2046"/>
  <c r="R2047"/>
  <c r="R2049"/>
  <c r="R2050"/>
  <c r="R2051"/>
  <c r="R2052"/>
  <c r="R2053"/>
  <c r="R2054"/>
  <c r="R2055"/>
  <c r="R2057"/>
  <c r="R2058"/>
  <c r="R2059"/>
  <c r="R2060"/>
  <c r="R2061"/>
  <c r="R2062"/>
  <c r="R2063"/>
  <c r="R2064"/>
  <c r="R2065"/>
  <c r="R2066"/>
  <c r="R2067"/>
  <c r="R2068"/>
  <c r="R2069"/>
  <c r="R2070"/>
  <c r="R2071"/>
  <c r="R2072"/>
  <c r="R2073"/>
  <c r="R2074"/>
  <c r="R2075"/>
  <c r="R2076"/>
  <c r="R2077"/>
  <c r="R2078"/>
  <c r="R2079"/>
  <c r="R2080"/>
  <c r="R2081"/>
  <c r="R2082"/>
  <c r="R2083"/>
  <c r="R2084"/>
  <c r="R2085"/>
  <c r="R2086"/>
  <c r="R2087"/>
  <c r="R2088"/>
  <c r="R2089"/>
  <c r="R2090"/>
  <c r="R2093"/>
  <c r="R2094"/>
  <c r="R2095"/>
  <c r="R2096"/>
  <c r="R2097"/>
  <c r="R2098"/>
  <c r="R2099"/>
  <c r="R2100"/>
  <c r="R2101"/>
  <c r="R2102"/>
  <c r="R2103"/>
  <c r="R2104"/>
  <c r="R2105"/>
  <c r="R2106"/>
  <c r="R2107"/>
  <c r="R2108"/>
  <c r="R2109"/>
  <c r="R2110"/>
  <c r="R2111"/>
  <c r="R2112"/>
  <c r="R2113"/>
  <c r="R2114"/>
  <c r="R2115"/>
  <c r="R2116"/>
  <c r="R2117"/>
  <c r="R2118"/>
  <c r="R2119"/>
  <c r="R2120"/>
  <c r="R2121"/>
  <c r="R2122"/>
  <c r="R2123"/>
  <c r="R2124"/>
  <c r="R2125"/>
  <c r="R2126"/>
  <c r="R2127"/>
  <c r="R2128"/>
  <c r="R2129"/>
  <c r="R2130"/>
  <c r="R2131"/>
  <c r="R2132"/>
  <c r="R2133"/>
  <c r="R2134"/>
  <c r="R2135"/>
  <c r="R2136"/>
  <c r="R2137"/>
  <c r="R2138"/>
  <c r="R2139"/>
  <c r="R2140"/>
  <c r="R2141"/>
  <c r="R2142"/>
  <c r="R2143"/>
  <c r="R2144"/>
  <c r="R2145"/>
  <c r="R2146"/>
  <c r="R2147"/>
  <c r="R2148"/>
  <c r="R2149"/>
  <c r="R2150"/>
  <c r="R2151"/>
  <c r="R2152"/>
  <c r="R2153"/>
  <c r="R2154"/>
  <c r="R2155"/>
  <c r="R2156"/>
  <c r="R2157"/>
  <c r="R2158"/>
  <c r="R2159"/>
  <c r="R2160"/>
  <c r="R2161"/>
  <c r="R2162"/>
  <c r="R2163"/>
  <c r="R2164"/>
  <c r="R2165"/>
  <c r="R2166"/>
  <c r="R2167"/>
  <c r="R2168"/>
  <c r="R2169"/>
  <c r="R2170"/>
  <c r="R2171"/>
  <c r="R2172"/>
  <c r="R2173"/>
  <c r="R2174"/>
  <c r="R2175"/>
  <c r="R2176"/>
  <c r="R2177"/>
  <c r="R2178"/>
  <c r="R2179"/>
  <c r="R2180"/>
  <c r="R2181"/>
  <c r="R2182"/>
  <c r="R2183"/>
  <c r="R2184"/>
  <c r="R2185"/>
  <c r="R2186"/>
  <c r="R2187"/>
  <c r="R2188"/>
  <c r="R2189"/>
  <c r="R2190"/>
  <c r="R2191"/>
  <c r="R2192"/>
  <c r="R2193"/>
  <c r="R2194"/>
  <c r="R2195"/>
  <c r="R2196"/>
  <c r="R2197"/>
  <c r="R2198"/>
  <c r="R2199"/>
  <c r="R2200"/>
  <c r="R2201"/>
  <c r="R2202"/>
  <c r="R2203"/>
  <c r="R2204"/>
  <c r="R2205"/>
  <c r="R2206"/>
  <c r="R2207"/>
  <c r="R2208"/>
  <c r="R2209"/>
  <c r="R2210"/>
  <c r="R2211"/>
  <c r="R2212"/>
  <c r="R2213"/>
  <c r="R2214"/>
  <c r="R2215"/>
  <c r="R2216"/>
  <c r="R2217"/>
  <c r="R2218"/>
  <c r="R2219"/>
  <c r="R2220"/>
  <c r="R2221"/>
  <c r="R2222"/>
  <c r="R2223"/>
  <c r="R2224"/>
  <c r="R2225"/>
  <c r="R2226"/>
  <c r="R2227"/>
  <c r="R2228"/>
  <c r="R2229"/>
  <c r="R2230"/>
  <c r="R2231"/>
  <c r="R2232"/>
  <c r="R2233"/>
  <c r="R2234"/>
  <c r="R2235"/>
  <c r="R2236"/>
  <c r="R2237"/>
  <c r="R2238"/>
  <c r="R2239"/>
  <c r="R2240"/>
  <c r="R2241"/>
  <c r="R2242"/>
  <c r="R2243"/>
  <c r="R2244"/>
  <c r="R2245"/>
  <c r="R2246"/>
  <c r="R2247"/>
  <c r="R2248"/>
  <c r="R2249"/>
  <c r="R2250"/>
  <c r="R2251"/>
  <c r="R2252"/>
  <c r="R2253"/>
  <c r="R2254"/>
  <c r="R2255"/>
  <c r="R2256"/>
  <c r="R2257"/>
  <c r="R2258"/>
  <c r="R2259"/>
  <c r="R2260"/>
  <c r="R2261"/>
  <c r="R2262"/>
  <c r="R2263"/>
  <c r="R2264"/>
  <c r="R2265"/>
  <c r="R2266"/>
  <c r="R2267"/>
  <c r="R2268"/>
  <c r="R2269"/>
  <c r="R2270"/>
  <c r="R2271"/>
  <c r="R2272"/>
  <c r="R2273"/>
  <c r="R2274"/>
  <c r="R2275"/>
  <c r="R2276"/>
  <c r="R2277"/>
  <c r="R2278"/>
  <c r="R2279"/>
  <c r="R2280"/>
  <c r="R2281"/>
  <c r="R2282"/>
  <c r="R2283"/>
  <c r="R2284"/>
  <c r="R2285"/>
  <c r="R2286"/>
  <c r="R2287"/>
  <c r="R2288"/>
  <c r="R2289"/>
  <c r="R2290"/>
  <c r="R2291"/>
  <c r="R2292"/>
  <c r="R2293"/>
  <c r="R2294"/>
  <c r="R2295"/>
  <c r="R2296"/>
  <c r="R2297"/>
  <c r="R2298"/>
  <c r="R2299"/>
  <c r="R2300"/>
  <c r="R2301"/>
  <c r="R2302"/>
  <c r="R2303"/>
  <c r="R2304"/>
  <c r="R2305"/>
  <c r="R2306"/>
  <c r="R2307"/>
  <c r="R2308"/>
  <c r="R2309"/>
  <c r="R2310"/>
  <c r="R2311"/>
  <c r="R2312"/>
  <c r="R2313"/>
  <c r="R2314"/>
  <c r="R2315"/>
  <c r="R2316"/>
  <c r="R2317"/>
  <c r="R2318"/>
  <c r="R2319"/>
  <c r="R2320"/>
  <c r="R2321"/>
  <c r="R2322"/>
  <c r="R2323"/>
  <c r="R2324"/>
  <c r="R2325"/>
  <c r="R2326"/>
  <c r="R2327"/>
  <c r="R2328"/>
  <c r="R2329"/>
  <c r="R2330"/>
  <c r="R2331"/>
  <c r="R2332"/>
  <c r="R2333"/>
  <c r="R2334"/>
  <c r="R2335"/>
  <c r="R2336"/>
  <c r="R2337"/>
  <c r="R2338"/>
  <c r="R2339"/>
  <c r="R2340"/>
  <c r="R2341"/>
  <c r="R2342"/>
  <c r="R2343"/>
  <c r="R2344"/>
  <c r="R2345"/>
  <c r="R2346"/>
  <c r="R2347"/>
  <c r="R2348"/>
  <c r="R2349"/>
  <c r="R2350"/>
  <c r="R2351"/>
  <c r="R2352"/>
  <c r="R2353"/>
  <c r="R2354"/>
  <c r="R2355"/>
  <c r="R2356"/>
  <c r="R2357"/>
  <c r="R2358"/>
  <c r="R2359"/>
  <c r="R2360"/>
  <c r="R2361"/>
  <c r="R2362"/>
  <c r="R2363"/>
  <c r="R2364"/>
  <c r="R2365"/>
  <c r="R2366"/>
  <c r="R2367"/>
  <c r="R2368"/>
  <c r="R2370"/>
  <c r="R2371"/>
  <c r="R2372"/>
  <c r="R2373"/>
  <c r="R2374"/>
  <c r="R2375"/>
  <c r="R2376"/>
  <c r="R2377"/>
  <c r="R2378"/>
  <c r="R2379"/>
  <c r="R2380"/>
  <c r="R2381"/>
  <c r="R2382"/>
  <c r="R2383"/>
  <c r="R2384"/>
  <c r="R2385"/>
  <c r="R2386"/>
  <c r="R2387"/>
  <c r="R2388"/>
  <c r="R2389"/>
  <c r="R2390"/>
  <c r="R2391"/>
  <c r="R2393"/>
  <c r="R2394"/>
  <c r="R2395"/>
  <c r="R2396"/>
  <c r="R2397"/>
  <c r="R2398"/>
  <c r="R2399"/>
  <c r="R2400"/>
  <c r="R2401"/>
  <c r="R2402"/>
  <c r="R2403"/>
  <c r="R2405"/>
  <c r="R2407"/>
  <c r="R2408"/>
  <c r="R2409"/>
  <c r="R2410"/>
  <c r="R2411"/>
  <c r="R2412"/>
  <c r="R2413"/>
  <c r="R2415"/>
  <c r="R2416"/>
  <c r="R2417"/>
  <c r="R2418"/>
  <c r="R2421"/>
  <c r="R2422"/>
  <c r="R2423"/>
  <c r="R2424"/>
  <c r="R2425"/>
  <c r="R2427"/>
  <c r="R2428"/>
  <c r="R2430"/>
  <c r="R2431"/>
  <c r="R2432"/>
  <c r="R2434"/>
  <c r="R2435"/>
  <c r="R2436"/>
  <c r="R2437"/>
  <c r="R2438"/>
  <c r="R2439"/>
  <c r="R2440"/>
  <c r="R2441"/>
  <c r="R2442"/>
  <c r="R2443"/>
  <c r="R2445"/>
  <c r="R2446"/>
  <c r="R2447"/>
  <c r="R2448"/>
  <c r="R2449"/>
  <c r="R2450"/>
  <c r="R2451"/>
  <c r="R2452"/>
  <c r="R2453"/>
  <c r="R2454"/>
  <c r="R2455"/>
  <c r="R2456"/>
  <c r="R2457"/>
  <c r="R2461"/>
  <c r="R2462"/>
  <c r="R2463"/>
  <c r="R2464"/>
  <c r="R2465"/>
  <c r="R2466"/>
  <c r="R2467"/>
  <c r="R2468"/>
  <c r="R2469"/>
  <c r="R2470"/>
  <c r="R2471"/>
  <c r="R2472"/>
  <c r="R2473"/>
  <c r="R2474"/>
  <c r="R2475"/>
  <c r="R2476"/>
  <c r="R2477"/>
  <c r="R2478"/>
  <c r="R2479"/>
  <c r="R2480"/>
  <c r="R2481"/>
  <c r="R2482"/>
  <c r="R2483"/>
  <c r="R2484"/>
  <c r="R2485"/>
  <c r="R2486"/>
  <c r="R2487"/>
  <c r="R2488"/>
  <c r="R2489"/>
  <c r="R2490"/>
  <c r="R2491"/>
  <c r="R2492"/>
  <c r="R2493"/>
  <c r="R2494"/>
  <c r="R2495"/>
  <c r="R2496"/>
  <c r="R2497"/>
  <c r="R2498"/>
  <c r="R2499"/>
  <c r="R2500"/>
  <c r="R2501"/>
  <c r="R2502"/>
  <c r="R2503"/>
  <c r="R2504"/>
  <c r="R2505"/>
  <c r="R2506"/>
  <c r="R2507"/>
  <c r="R2508"/>
  <c r="R2509"/>
  <c r="R2510"/>
  <c r="R2511"/>
  <c r="R2512"/>
  <c r="R2513"/>
  <c r="R2514"/>
  <c r="R2515"/>
  <c r="R2516"/>
  <c r="R2517"/>
  <c r="R2518"/>
  <c r="R2519"/>
  <c r="R2520"/>
  <c r="R2521"/>
  <c r="R2522"/>
  <c r="R2523"/>
  <c r="R2524"/>
  <c r="R2525"/>
  <c r="R2526"/>
  <c r="R2527"/>
  <c r="R2528"/>
  <c r="R2529"/>
  <c r="R2530"/>
  <c r="R2531"/>
  <c r="R2532"/>
  <c r="R2533"/>
  <c r="R2534"/>
  <c r="R2535"/>
  <c r="R2536"/>
  <c r="R2537"/>
  <c r="R2538"/>
  <c r="R2539"/>
  <c r="R2540"/>
  <c r="R2541"/>
  <c r="R2542"/>
  <c r="R2543"/>
  <c r="R2544"/>
  <c r="R2545"/>
  <c r="R2546"/>
  <c r="R2547"/>
  <c r="R2548"/>
  <c r="R2549"/>
  <c r="R2550"/>
  <c r="R2551"/>
  <c r="R2552"/>
  <c r="R2553"/>
  <c r="R2554"/>
  <c r="R2555"/>
  <c r="R2556"/>
  <c r="R2557"/>
  <c r="R2558"/>
  <c r="R2559"/>
  <c r="R2560"/>
  <c r="R2561"/>
  <c r="R2562"/>
  <c r="R2563"/>
  <c r="R2564"/>
  <c r="R2565"/>
  <c r="R2566"/>
  <c r="R2567"/>
  <c r="R2568"/>
  <c r="R2569"/>
  <c r="R2570"/>
  <c r="R2571"/>
  <c r="R2572"/>
  <c r="R2573"/>
  <c r="R2574"/>
  <c r="R2575"/>
  <c r="R2576"/>
  <c r="R2577"/>
  <c r="R2578"/>
  <c r="R2579"/>
  <c r="R2580"/>
  <c r="R2581"/>
  <c r="R2582"/>
  <c r="R2583"/>
  <c r="R2584"/>
  <c r="R2585"/>
  <c r="R2586"/>
  <c r="R2587"/>
  <c r="R2588"/>
  <c r="R2589"/>
  <c r="R2590"/>
  <c r="R2591"/>
  <c r="R2592"/>
  <c r="R2593"/>
  <c r="R2594"/>
  <c r="R2595"/>
  <c r="R2596"/>
  <c r="R2597"/>
  <c r="R2598"/>
  <c r="R2599"/>
  <c r="R2600"/>
  <c r="R2601"/>
  <c r="R2602"/>
  <c r="R2603"/>
  <c r="R2604"/>
  <c r="R2605"/>
  <c r="R2606"/>
  <c r="R2607"/>
  <c r="R2608"/>
  <c r="R2609"/>
  <c r="R2610"/>
  <c r="R2611"/>
  <c r="R2612"/>
  <c r="R2613"/>
  <c r="R2614"/>
  <c r="R2615"/>
  <c r="R2616"/>
  <c r="R2617"/>
  <c r="R2618"/>
  <c r="R2619"/>
  <c r="R2620"/>
  <c r="R2621"/>
  <c r="R2622"/>
  <c r="R2623"/>
  <c r="R2624"/>
  <c r="R2625"/>
  <c r="R2626"/>
  <c r="R2627"/>
  <c r="R2628"/>
  <c r="R2630"/>
  <c r="R2631"/>
  <c r="R2632"/>
  <c r="R2633"/>
  <c r="R2634"/>
  <c r="R2635"/>
  <c r="R2636"/>
  <c r="R2637"/>
  <c r="R2638"/>
  <c r="R2639"/>
  <c r="R2640"/>
  <c r="R2641"/>
  <c r="R2642"/>
  <c r="R2643"/>
  <c r="R2644"/>
  <c r="R2645"/>
  <c r="R2646"/>
  <c r="R2647"/>
  <c r="R2648"/>
  <c r="R2649"/>
  <c r="R2650"/>
  <c r="R2651"/>
  <c r="R2652"/>
  <c r="R2653"/>
  <c r="R2654"/>
  <c r="R2655"/>
  <c r="R2656"/>
  <c r="R2657"/>
  <c r="R2658"/>
  <c r="R2659"/>
  <c r="R2660"/>
  <c r="R2661"/>
  <c r="R2662"/>
  <c r="R2663"/>
  <c r="R2664"/>
  <c r="R2665"/>
  <c r="R2666"/>
  <c r="R2667"/>
  <c r="R2668"/>
  <c r="R2669"/>
  <c r="R2670"/>
  <c r="R2671"/>
  <c r="R2672"/>
  <c r="R2673"/>
  <c r="R2674"/>
  <c r="R2675"/>
  <c r="R2676"/>
  <c r="R2677"/>
  <c r="R2678"/>
  <c r="R2679"/>
  <c r="R2680"/>
  <c r="R2681"/>
  <c r="R2682"/>
  <c r="R2683"/>
  <c r="R2684"/>
  <c r="R2685"/>
  <c r="R2686"/>
  <c r="R2687"/>
  <c r="R2688"/>
  <c r="R2689"/>
  <c r="R2690"/>
  <c r="R2691"/>
  <c r="R2692"/>
  <c r="R2693"/>
  <c r="R2694"/>
  <c r="R2695"/>
  <c r="R2696"/>
  <c r="R2697"/>
  <c r="R2698"/>
  <c r="R2699"/>
  <c r="R2700"/>
  <c r="R2701"/>
  <c r="R2702"/>
  <c r="R2703"/>
  <c r="R2704"/>
  <c r="R2705"/>
  <c r="R2706"/>
  <c r="R2707"/>
  <c r="R2708"/>
  <c r="R2709"/>
  <c r="R2710"/>
  <c r="R2711"/>
  <c r="R2712"/>
  <c r="R2713"/>
  <c r="R2714"/>
  <c r="R2715"/>
  <c r="R2716"/>
  <c r="R2717"/>
  <c r="R2718"/>
  <c r="R2719"/>
  <c r="R2720"/>
  <c r="R2721"/>
  <c r="R2722"/>
  <c r="R2723"/>
  <c r="R2724"/>
  <c r="R2725"/>
  <c r="R2726"/>
  <c r="R2727"/>
  <c r="R2728"/>
  <c r="R2729"/>
  <c r="R2730"/>
  <c r="R2731"/>
  <c r="R2732"/>
  <c r="R2733"/>
  <c r="R2734"/>
  <c r="R2735"/>
  <c r="R2736"/>
  <c r="R2737"/>
  <c r="R2738"/>
  <c r="R2739"/>
  <c r="R2740"/>
  <c r="R2741"/>
  <c r="R2742"/>
  <c r="R2743"/>
  <c r="R2744"/>
  <c r="R2745"/>
  <c r="R2746"/>
  <c r="R2747"/>
  <c r="R2748"/>
  <c r="R2749"/>
  <c r="R2750"/>
  <c r="R2751"/>
  <c r="R2752"/>
  <c r="R2753"/>
  <c r="R2754"/>
  <c r="R2755"/>
  <c r="R2756"/>
  <c r="R2757"/>
  <c r="R2758"/>
  <c r="R2759"/>
  <c r="R2760"/>
  <c r="R2761"/>
  <c r="R2762"/>
  <c r="R2763"/>
  <c r="R2764"/>
  <c r="R1802"/>
  <c r="R1807"/>
  <c r="R1808"/>
  <c r="R1671"/>
  <c r="R1677"/>
  <c r="R1678"/>
  <c r="R1680"/>
  <c r="R1683"/>
  <c r="R1685"/>
  <c r="R1690"/>
  <c r="R1691"/>
  <c r="R1693"/>
  <c r="R1695"/>
  <c r="R1697"/>
  <c r="R1699"/>
  <c r="R1703"/>
  <c r="R1704"/>
  <c r="R1708"/>
  <c r="R1709"/>
  <c r="R1711"/>
  <c r="R1713"/>
  <c r="R1717"/>
  <c r="R1719"/>
  <c r="R1723"/>
  <c r="R1724"/>
  <c r="R1728"/>
  <c r="R1729"/>
  <c r="R1731"/>
  <c r="R1733"/>
  <c r="R1734"/>
  <c r="R1738"/>
  <c r="R1741"/>
  <c r="R1743"/>
  <c r="R1746"/>
  <c r="R1748"/>
  <c r="R1751"/>
  <c r="R1755"/>
  <c r="R1757"/>
  <c r="R1758"/>
  <c r="R1764"/>
  <c r="R1765"/>
  <c r="R1768"/>
  <c r="R1771"/>
  <c r="R1774"/>
  <c r="R1781"/>
  <c r="R1785"/>
  <c r="R1786"/>
  <c r="R1787"/>
  <c r="R1793"/>
  <c r="R1795"/>
  <c r="R1800"/>
  <c r="R1510"/>
  <c r="R1511"/>
  <c r="R1512"/>
  <c r="R1513"/>
  <c r="R1514"/>
  <c r="R1515"/>
  <c r="R1516"/>
  <c r="R1517"/>
  <c r="R1518"/>
  <c r="R1519"/>
  <c r="R1520"/>
  <c r="R1521"/>
  <c r="R1522"/>
  <c r="R1523"/>
  <c r="R1524"/>
  <c r="R1525"/>
  <c r="R1526"/>
  <c r="R1527"/>
  <c r="R1528"/>
  <c r="R1529"/>
  <c r="R1530"/>
  <c r="R1531"/>
  <c r="R1532"/>
  <c r="R1533"/>
  <c r="R1534"/>
  <c r="R1535"/>
  <c r="R1536"/>
  <c r="R1537"/>
  <c r="R1538"/>
  <c r="R1539"/>
  <c r="R1540"/>
  <c r="R1541"/>
  <c r="R1542"/>
  <c r="R1543"/>
  <c r="R1544"/>
  <c r="R1545"/>
  <c r="R1546"/>
  <c r="R1547"/>
  <c r="R1548"/>
  <c r="R1549"/>
  <c r="R1550"/>
  <c r="R1551"/>
  <c r="R1552"/>
  <c r="R1553"/>
  <c r="R1554"/>
  <c r="R1555"/>
  <c r="R1556"/>
  <c r="R1557"/>
  <c r="R1558"/>
  <c r="R1559"/>
  <c r="R1560"/>
  <c r="R1561"/>
  <c r="R1562"/>
  <c r="R1563"/>
  <c r="R1564"/>
  <c r="R1565"/>
  <c r="R1566"/>
  <c r="R1567"/>
  <c r="R1568"/>
  <c r="R1569"/>
  <c r="R1570"/>
  <c r="R1571"/>
  <c r="R1572"/>
  <c r="R1573"/>
  <c r="R1574"/>
  <c r="R1575"/>
  <c r="R1576"/>
  <c r="R1577"/>
  <c r="R1578"/>
  <c r="R1579"/>
  <c r="R1580"/>
  <c r="R1581"/>
  <c r="R1582"/>
  <c r="R1583"/>
  <c r="R1584"/>
  <c r="R1585"/>
  <c r="R1586"/>
  <c r="R1587"/>
  <c r="R1588"/>
  <c r="R1589"/>
  <c r="R1590"/>
  <c r="R1591"/>
  <c r="R1592"/>
  <c r="R1593"/>
  <c r="R1594"/>
  <c r="R1595"/>
  <c r="R1596"/>
  <c r="R1597"/>
  <c r="R1598"/>
  <c r="R1599"/>
  <c r="R1600"/>
  <c r="R1601"/>
  <c r="R1602"/>
  <c r="R1603"/>
  <c r="R1604"/>
  <c r="R1605"/>
  <c r="R1606"/>
  <c r="R1607"/>
  <c r="R1608"/>
  <c r="R1609"/>
  <c r="R1610"/>
  <c r="R1611"/>
  <c r="R1612"/>
  <c r="R1613"/>
  <c r="R1614"/>
  <c r="R1615"/>
  <c r="R1616"/>
  <c r="R1617"/>
  <c r="R1618"/>
  <c r="R1619"/>
  <c r="R1620"/>
  <c r="R1621"/>
  <c r="R1622"/>
  <c r="R1623"/>
  <c r="R1624"/>
  <c r="R1625"/>
  <c r="R1626"/>
  <c r="R1627"/>
  <c r="R1628"/>
  <c r="R1629"/>
  <c r="R1630"/>
  <c r="R1631"/>
  <c r="R1632"/>
  <c r="R1633"/>
  <c r="R1634"/>
  <c r="R1635"/>
  <c r="R1636"/>
  <c r="R1637"/>
  <c r="R1638"/>
  <c r="R1639"/>
  <c r="R1640"/>
  <c r="R1641"/>
  <c r="R1642"/>
  <c r="R1643"/>
  <c r="R1644"/>
  <c r="R1645"/>
  <c r="R1646"/>
  <c r="R1647"/>
  <c r="R1648"/>
  <c r="R1649"/>
  <c r="R1650"/>
  <c r="R1651"/>
  <c r="R1652"/>
  <c r="R1653"/>
  <c r="R1654"/>
  <c r="R1655"/>
  <c r="R1656"/>
  <c r="R1657"/>
  <c r="R1658"/>
  <c r="R1659"/>
  <c r="R1660"/>
  <c r="R1661"/>
  <c r="R1662"/>
  <c r="R1663"/>
  <c r="R1664"/>
  <c r="R1665"/>
  <c r="R1666"/>
  <c r="F22" i="91"/>
  <c r="E22"/>
  <c r="D22"/>
  <c r="C22"/>
  <c r="B22"/>
  <c r="B8"/>
  <c r="C8"/>
  <c r="D8"/>
  <c r="E8"/>
  <c r="F8"/>
  <c r="B28"/>
  <c r="C28"/>
  <c r="D28"/>
  <c r="E28"/>
  <c r="F28"/>
  <c r="B9"/>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F29"/>
  <c r="E29"/>
  <c r="D29"/>
  <c r="C29"/>
  <c r="B29"/>
  <c r="B9" i="35"/>
  <c r="C9"/>
  <c r="D9"/>
  <c r="E9"/>
  <c r="F9"/>
  <c r="B10"/>
  <c r="C10"/>
  <c r="D10"/>
  <c r="E10"/>
  <c r="F10"/>
  <c r="B11"/>
  <c r="C11"/>
  <c r="D11"/>
  <c r="E11"/>
  <c r="F11"/>
  <c r="B12"/>
  <c r="C12"/>
  <c r="D12"/>
  <c r="E12"/>
  <c r="F12"/>
  <c r="B13"/>
  <c r="C13"/>
  <c r="D13"/>
  <c r="E13"/>
  <c r="F13"/>
  <c r="B14"/>
  <c r="C14"/>
  <c r="D14"/>
  <c r="E14"/>
  <c r="F14"/>
  <c r="B15"/>
  <c r="C15"/>
  <c r="D15"/>
  <c r="E15"/>
  <c r="F15"/>
  <c r="B16"/>
  <c r="C16"/>
  <c r="D16"/>
  <c r="E16"/>
  <c r="F16"/>
  <c r="B17"/>
  <c r="C17"/>
  <c r="D17"/>
  <c r="E17"/>
  <c r="F17"/>
  <c r="B18"/>
  <c r="C18"/>
  <c r="D18"/>
  <c r="E18"/>
  <c r="F18"/>
  <c r="B19"/>
  <c r="C19"/>
  <c r="D19"/>
  <c r="E19"/>
  <c r="F19"/>
  <c r="B20"/>
  <c r="C20"/>
  <c r="D20"/>
  <c r="E20"/>
  <c r="F20"/>
  <c r="B21"/>
  <c r="C21"/>
  <c r="D21"/>
  <c r="E21"/>
  <c r="F21"/>
  <c r="B22"/>
  <c r="C22"/>
  <c r="D22"/>
  <c r="E22"/>
  <c r="F22"/>
  <c r="B23"/>
  <c r="C23"/>
  <c r="D23"/>
  <c r="E23"/>
  <c r="F23"/>
  <c r="B24"/>
  <c r="C24"/>
  <c r="D24"/>
  <c r="E24"/>
  <c r="F24"/>
  <c r="F8"/>
  <c r="E8"/>
  <c r="D8"/>
  <c r="C8"/>
  <c r="B8"/>
  <c r="R452" i="155"/>
  <c r="R451"/>
  <c r="R449"/>
  <c r="R448"/>
  <c r="R446"/>
  <c r="R443"/>
  <c r="R442"/>
  <c r="R439"/>
  <c r="R437"/>
  <c r="R435"/>
  <c r="R430"/>
  <c r="R428"/>
  <c r="R423"/>
  <c r="R420"/>
  <c r="R418"/>
  <c r="R415"/>
  <c r="R414"/>
  <c r="R413"/>
  <c r="R412"/>
  <c r="R410"/>
  <c r="R409"/>
  <c r="R406"/>
  <c r="R402"/>
  <c r="R401"/>
  <c r="R400"/>
  <c r="R399"/>
  <c r="R395"/>
  <c r="R394"/>
  <c r="R393"/>
  <c r="R389"/>
  <c r="R388"/>
  <c r="R387"/>
  <c r="R386"/>
  <c r="R385"/>
  <c r="R384"/>
  <c r="R380"/>
  <c r="R376"/>
  <c r="R375"/>
  <c r="R373"/>
  <c r="R372"/>
  <c r="R371"/>
  <c r="R369"/>
  <c r="R368"/>
  <c r="R363"/>
  <c r="R362"/>
  <c r="R361"/>
  <c r="R359"/>
  <c r="R357"/>
  <c r="R356"/>
  <c r="R355"/>
  <c r="R350"/>
  <c r="R348"/>
  <c r="R346"/>
  <c r="R345"/>
  <c r="R344"/>
  <c r="R342"/>
  <c r="R341"/>
  <c r="R337"/>
  <c r="R336"/>
  <c r="R335"/>
  <c r="R332"/>
  <c r="R330"/>
  <c r="R329"/>
  <c r="R328"/>
  <c r="R324"/>
  <c r="R321"/>
  <c r="R320"/>
  <c r="R318"/>
  <c r="R317"/>
  <c r="R315"/>
  <c r="R311"/>
  <c r="R309"/>
  <c r="R308"/>
  <c r="R306"/>
  <c r="R304"/>
  <c r="R303"/>
  <c r="R302"/>
  <c r="R298"/>
  <c r="R297"/>
  <c r="R295"/>
  <c r="R292"/>
  <c r="R291"/>
  <c r="R290"/>
  <c r="R289"/>
  <c r="AC8"/>
  <c r="AB8"/>
  <c r="AA8"/>
  <c r="Z8"/>
  <c r="Y8"/>
  <c r="AC7"/>
  <c r="AB7"/>
  <c r="AA7"/>
  <c r="Z7"/>
  <c r="Y7"/>
  <c r="AC6"/>
  <c r="AB6"/>
  <c r="AA6"/>
  <c r="Z6"/>
  <c r="Y6"/>
  <c r="AC5"/>
  <c r="AB5"/>
  <c r="AA5"/>
  <c r="Z5"/>
  <c r="Y5"/>
  <c r="R468"/>
  <c r="R469"/>
  <c r="R470"/>
  <c r="R471"/>
  <c r="R472"/>
  <c r="R473"/>
  <c r="R474"/>
  <c r="R475"/>
  <c r="R476"/>
  <c r="R477"/>
  <c r="R478"/>
  <c r="R479"/>
  <c r="R480"/>
  <c r="R481"/>
  <c r="R482"/>
  <c r="R483"/>
  <c r="R484"/>
  <c r="R485"/>
  <c r="R486"/>
  <c r="R487"/>
  <c r="R488"/>
  <c r="R489"/>
  <c r="R490"/>
  <c r="R491"/>
  <c r="R492"/>
  <c r="R493"/>
  <c r="R494"/>
  <c r="R495"/>
  <c r="R496"/>
  <c r="R497"/>
  <c r="R498"/>
  <c r="R499"/>
  <c r="R500"/>
  <c r="R501"/>
  <c r="R502"/>
  <c r="R503"/>
  <c r="R504"/>
  <c r="R505"/>
  <c r="R506"/>
  <c r="R507"/>
  <c r="R508"/>
  <c r="R509"/>
  <c r="R510"/>
  <c r="R511"/>
  <c r="R512"/>
  <c r="R513"/>
  <c r="R514"/>
  <c r="R515"/>
  <c r="R516"/>
  <c r="R517"/>
  <c r="R518"/>
  <c r="R519"/>
  <c r="R520"/>
  <c r="R521"/>
  <c r="R522"/>
  <c r="R523"/>
  <c r="R524"/>
  <c r="R525"/>
  <c r="R526"/>
  <c r="R527"/>
  <c r="R528"/>
  <c r="R529"/>
  <c r="R530"/>
  <c r="R531"/>
  <c r="R532"/>
  <c r="R533"/>
  <c r="R534"/>
  <c r="R535"/>
  <c r="R536"/>
  <c r="R537"/>
  <c r="R538"/>
  <c r="R539"/>
  <c r="R540"/>
  <c r="R541"/>
  <c r="R542"/>
  <c r="R543"/>
  <c r="R544"/>
  <c r="R545"/>
  <c r="R546"/>
  <c r="R547"/>
  <c r="R548"/>
  <c r="R549"/>
  <c r="R550"/>
  <c r="R551"/>
  <c r="R552"/>
  <c r="R553"/>
  <c r="R554"/>
  <c r="R555"/>
  <c r="R556"/>
  <c r="R557"/>
  <c r="R558"/>
  <c r="R559"/>
  <c r="R560"/>
  <c r="R561"/>
  <c r="R562"/>
  <c r="R563"/>
  <c r="R564"/>
  <c r="R565"/>
  <c r="R566"/>
  <c r="R567"/>
  <c r="R568"/>
  <c r="R569"/>
  <c r="R570"/>
  <c r="R571"/>
  <c r="R572"/>
  <c r="R573"/>
  <c r="R574"/>
  <c r="R575"/>
  <c r="R576"/>
  <c r="R577"/>
  <c r="R578"/>
  <c r="R579"/>
  <c r="R580"/>
  <c r="R581"/>
  <c r="R582"/>
  <c r="R583"/>
  <c r="R584"/>
  <c r="R585"/>
  <c r="R586"/>
  <c r="R587"/>
  <c r="R588"/>
  <c r="R589"/>
  <c r="R590"/>
  <c r="R591"/>
  <c r="R592"/>
  <c r="R593"/>
  <c r="R594"/>
  <c r="R595"/>
  <c r="R596"/>
  <c r="R597"/>
  <c r="R598"/>
  <c r="R599"/>
  <c r="R600"/>
  <c r="R601"/>
  <c r="R602"/>
  <c r="R603"/>
  <c r="R604"/>
  <c r="R605"/>
  <c r="R606"/>
  <c r="R607"/>
  <c r="R608"/>
  <c r="R609"/>
  <c r="R610"/>
  <c r="R611"/>
  <c r="R612"/>
  <c r="R613"/>
  <c r="R614"/>
  <c r="R615"/>
  <c r="R616"/>
  <c r="R617"/>
  <c r="R618"/>
  <c r="R619"/>
  <c r="R620"/>
  <c r="R621"/>
  <c r="R622"/>
  <c r="R623"/>
  <c r="R624"/>
  <c r="R625"/>
  <c r="R626"/>
  <c r="R627"/>
  <c r="R628"/>
  <c r="R629"/>
  <c r="R630"/>
  <c r="R631"/>
  <c r="R632"/>
  <c r="R633"/>
  <c r="R634"/>
  <c r="R635"/>
  <c r="R636"/>
  <c r="R637"/>
  <c r="R638"/>
  <c r="R639"/>
  <c r="R640"/>
  <c r="R641"/>
  <c r="R642"/>
  <c r="R643"/>
  <c r="R644"/>
  <c r="R645"/>
  <c r="R646"/>
  <c r="R647"/>
  <c r="R648"/>
  <c r="R649"/>
  <c r="R650"/>
  <c r="R651"/>
  <c r="R652"/>
  <c r="R653"/>
  <c r="R654"/>
  <c r="R655"/>
  <c r="R656"/>
  <c r="R657"/>
  <c r="R658"/>
  <c r="R659"/>
  <c r="R660"/>
  <c r="R661"/>
  <c r="R662"/>
  <c r="R663"/>
  <c r="B9" i="127"/>
  <c r="C9"/>
  <c r="D9"/>
  <c r="E9"/>
  <c r="F9"/>
  <c r="B11"/>
  <c r="C11"/>
  <c r="D11"/>
  <c r="E11"/>
  <c r="F11"/>
  <c r="B12"/>
  <c r="C12"/>
  <c r="D12"/>
  <c r="E12"/>
  <c r="F12"/>
  <c r="B13"/>
  <c r="C13"/>
  <c r="D13"/>
  <c r="E13"/>
  <c r="F13"/>
  <c r="B14"/>
  <c r="C14"/>
  <c r="D14"/>
  <c r="E14"/>
  <c r="F14"/>
  <c r="B28"/>
  <c r="C28"/>
  <c r="D28"/>
  <c r="E28"/>
  <c r="F28"/>
  <c r="B16"/>
  <c r="C16"/>
  <c r="D16"/>
  <c r="E16"/>
  <c r="F16"/>
  <c r="B17"/>
  <c r="C17"/>
  <c r="D17"/>
  <c r="E17"/>
  <c r="F17"/>
  <c r="B18"/>
  <c r="C18"/>
  <c r="D18"/>
  <c r="E18"/>
  <c r="F18"/>
  <c r="B30"/>
  <c r="C30"/>
  <c r="D30"/>
  <c r="E30"/>
  <c r="F30"/>
  <c r="B20"/>
  <c r="C20"/>
  <c r="D20"/>
  <c r="E20"/>
  <c r="F20"/>
  <c r="B31"/>
  <c r="C31"/>
  <c r="D31"/>
  <c r="E31"/>
  <c r="F31"/>
  <c r="B21"/>
  <c r="C21"/>
  <c r="D21"/>
  <c r="E21"/>
  <c r="F21"/>
  <c r="B22"/>
  <c r="C22"/>
  <c r="D22"/>
  <c r="E22"/>
  <c r="F22"/>
  <c r="F8"/>
  <c r="E8"/>
  <c r="D8"/>
  <c r="C8"/>
  <c r="B8"/>
  <c r="AI8" i="155"/>
  <c r="AI7"/>
  <c r="AI6"/>
  <c r="AI5"/>
  <c r="AH5"/>
  <c r="AG5"/>
  <c r="AF5"/>
  <c r="AH8"/>
  <c r="AG8"/>
  <c r="AF8"/>
  <c r="AE8"/>
  <c r="AH7"/>
  <c r="AG7"/>
  <c r="AF7"/>
  <c r="AE7"/>
  <c r="AH6"/>
  <c r="AG6"/>
  <c r="AF6"/>
  <c r="AE6"/>
  <c r="AE5"/>
  <c r="R458"/>
  <c r="R459"/>
  <c r="R460"/>
  <c r="R461"/>
  <c r="R462"/>
  <c r="R463"/>
  <c r="R464"/>
  <c r="R465"/>
  <c r="R466"/>
  <c r="R467"/>
  <c r="R673"/>
  <c r="R675"/>
  <c r="R676"/>
  <c r="R677"/>
  <c r="R678"/>
  <c r="R679"/>
  <c r="R680"/>
  <c r="R681"/>
  <c r="R682"/>
  <c r="R683"/>
  <c r="R664"/>
  <c r="R665"/>
  <c r="R666"/>
  <c r="R667"/>
  <c r="R668"/>
  <c r="R669"/>
  <c r="R670"/>
  <c r="R671"/>
  <c r="R672"/>
  <c r="R694"/>
  <c r="R695"/>
  <c r="R696"/>
  <c r="R697"/>
  <c r="R698"/>
  <c r="R699"/>
  <c r="R700"/>
  <c r="R701"/>
  <c r="R702"/>
  <c r="R703"/>
  <c r="R684"/>
  <c r="R685"/>
  <c r="R686"/>
  <c r="R687"/>
  <c r="R688"/>
  <c r="R689"/>
  <c r="R690"/>
  <c r="R691"/>
  <c r="R692"/>
  <c r="R693"/>
  <c r="R714"/>
  <c r="R715"/>
  <c r="R716"/>
  <c r="R717"/>
  <c r="R718"/>
  <c r="R719"/>
  <c r="R720"/>
  <c r="R721"/>
  <c r="R722"/>
  <c r="R723"/>
  <c r="R724"/>
  <c r="R725"/>
  <c r="R726"/>
  <c r="R727"/>
  <c r="R728"/>
  <c r="R729"/>
  <c r="R730"/>
  <c r="R731"/>
  <c r="R732"/>
  <c r="R733"/>
  <c r="R734"/>
  <c r="R735"/>
  <c r="R736"/>
  <c r="R737"/>
  <c r="R738"/>
  <c r="R739"/>
  <c r="R740"/>
  <c r="R741"/>
  <c r="R742"/>
  <c r="R743"/>
  <c r="R704"/>
  <c r="R705"/>
  <c r="R706"/>
  <c r="R707"/>
  <c r="R708"/>
  <c r="R709"/>
  <c r="R710"/>
  <c r="R711"/>
  <c r="R712"/>
  <c r="R713"/>
  <c r="R744"/>
  <c r="R745"/>
  <c r="R746"/>
  <c r="R747"/>
  <c r="R748"/>
  <c r="R749"/>
  <c r="R750"/>
  <c r="R751"/>
  <c r="R752"/>
  <c r="R753"/>
  <c r="R754"/>
  <c r="R755"/>
  <c r="R756"/>
  <c r="R757"/>
  <c r="R758"/>
  <c r="R759"/>
  <c r="R760"/>
  <c r="R761"/>
  <c r="R762"/>
  <c r="R763"/>
  <c r="R764"/>
  <c r="R765"/>
  <c r="R766"/>
  <c r="R767"/>
  <c r="R768"/>
  <c r="R769"/>
  <c r="R770"/>
  <c r="R771"/>
  <c r="R772"/>
  <c r="R773"/>
  <c r="R774"/>
  <c r="R776"/>
  <c r="R775"/>
  <c r="R777"/>
  <c r="R778"/>
  <c r="R779"/>
  <c r="R780"/>
  <c r="R781"/>
  <c r="R782"/>
  <c r="R783"/>
  <c r="R784"/>
  <c r="R785"/>
  <c r="R786"/>
  <c r="R787"/>
  <c r="R788"/>
  <c r="R789"/>
  <c r="R790"/>
  <c r="R791"/>
  <c r="R792"/>
  <c r="R793"/>
  <c r="R794"/>
  <c r="R795"/>
  <c r="R796"/>
  <c r="R797"/>
  <c r="R798"/>
  <c r="R838"/>
  <c r="R841"/>
  <c r="R842"/>
  <c r="R843"/>
  <c r="R848"/>
  <c r="R851"/>
  <c r="R852"/>
  <c r="R853"/>
  <c r="R855"/>
  <c r="R859"/>
  <c r="R861"/>
  <c r="R863"/>
  <c r="R867"/>
  <c r="R870"/>
  <c r="R871"/>
  <c r="R873"/>
  <c r="R876"/>
  <c r="R877"/>
  <c r="R880"/>
  <c r="R881"/>
  <c r="R885"/>
  <c r="R890"/>
  <c r="R891"/>
  <c r="R892"/>
  <c r="R897"/>
  <c r="R898"/>
  <c r="R902"/>
  <c r="R903"/>
  <c r="R906"/>
  <c r="R911"/>
  <c r="R912"/>
  <c r="R913"/>
  <c r="R914"/>
  <c r="R919"/>
  <c r="R922"/>
  <c r="R923"/>
  <c r="R927"/>
  <c r="R929"/>
  <c r="R932"/>
  <c r="R933"/>
  <c r="R952"/>
  <c r="R953"/>
  <c r="R957"/>
  <c r="R958"/>
  <c r="R959"/>
  <c r="R960"/>
  <c r="R963"/>
  <c r="R965"/>
  <c r="R967"/>
  <c r="R968"/>
  <c r="R674"/>
  <c r="AO8"/>
  <c r="AN8"/>
  <c r="AM8"/>
  <c r="AL8"/>
  <c r="AK8"/>
  <c r="AO7"/>
  <c r="AN7"/>
  <c r="AM7"/>
  <c r="AL7"/>
  <c r="AK7"/>
  <c r="AO6"/>
  <c r="AN6"/>
  <c r="AM6"/>
  <c r="AL6"/>
  <c r="AK6"/>
  <c r="AO5"/>
  <c r="AN5"/>
  <c r="AM5"/>
  <c r="AL5"/>
  <c r="AK5"/>
  <c r="BA4"/>
  <c r="AZ4"/>
  <c r="AY4"/>
  <c r="AX4"/>
  <c r="AW4"/>
  <c r="AU8"/>
  <c r="AT8"/>
  <c r="AS8"/>
  <c r="AR8"/>
  <c r="AQ8"/>
  <c r="AU7"/>
  <c r="AT7"/>
  <c r="AS7"/>
  <c r="AR7"/>
  <c r="AQ7"/>
  <c r="AU6"/>
  <c r="AT6"/>
  <c r="AS6"/>
  <c r="AR6"/>
  <c r="AQ6"/>
  <c r="AU5"/>
  <c r="AT5"/>
  <c r="AS5"/>
  <c r="AR5"/>
  <c r="AQ5"/>
  <c r="BA8"/>
  <c r="BA7"/>
  <c r="BA6"/>
  <c r="BA5"/>
  <c r="AZ8"/>
  <c r="AZ7"/>
  <c r="AZ6"/>
  <c r="AZ5"/>
  <c r="AY8"/>
  <c r="AY7"/>
  <c r="AY6"/>
  <c r="AY5"/>
  <c r="AX8"/>
  <c r="AX7"/>
  <c r="AX6"/>
  <c r="AX5"/>
  <c r="AW8"/>
  <c r="AW7"/>
  <c r="AW6"/>
  <c r="AW5"/>
  <c r="BS8"/>
  <c r="BG8"/>
  <c r="BS7"/>
  <c r="BG7"/>
  <c r="BS6"/>
  <c r="BG6"/>
  <c r="BS5"/>
  <c r="BG5"/>
  <c r="G19" i="127" l="1"/>
  <c r="H19" s="1"/>
  <c r="I19" s="1"/>
  <c r="J19" s="1"/>
  <c r="K19" s="1"/>
  <c r="B4" i="144"/>
  <c r="F4"/>
  <c r="E4"/>
  <c r="D4"/>
  <c r="C4"/>
  <c r="B4" i="159"/>
  <c r="F4"/>
  <c r="D4"/>
  <c r="C4"/>
  <c r="E4"/>
  <c r="D5" i="35"/>
  <c r="E5"/>
  <c r="F5"/>
  <c r="B5"/>
  <c r="C5"/>
  <c r="C4" i="127"/>
  <c r="D4"/>
  <c r="E4"/>
  <c r="B4"/>
  <c r="F4"/>
  <c r="AR4" i="155"/>
  <c r="AS4"/>
  <c r="AT4"/>
  <c r="AU4"/>
  <c r="AQ4"/>
  <c r="BG4"/>
  <c r="BC4"/>
  <c r="BD4"/>
  <c r="BE4"/>
  <c r="BF4"/>
  <c r="BR8"/>
  <c r="BQ8"/>
  <c r="BP8"/>
  <c r="BO8"/>
  <c r="BR7"/>
  <c r="BQ7"/>
  <c r="BP7"/>
  <c r="BO7"/>
  <c r="BR6"/>
  <c r="BQ6"/>
  <c r="BP6"/>
  <c r="BO6"/>
  <c r="BR5"/>
  <c r="BQ5"/>
  <c r="BP5"/>
  <c r="BO5"/>
  <c r="BF8"/>
  <c r="BE8"/>
  <c r="BD8"/>
  <c r="BC8"/>
  <c r="BF7"/>
  <c r="BE7"/>
  <c r="BD7"/>
  <c r="BC7"/>
  <c r="BF6"/>
  <c r="BE6"/>
  <c r="BD6"/>
  <c r="BC6"/>
  <c r="BF5"/>
  <c r="BE5"/>
  <c r="BD5"/>
  <c r="BC5"/>
  <c r="BR4"/>
  <c r="BM8"/>
  <c r="BL8"/>
  <c r="BK8"/>
  <c r="BJ8"/>
  <c r="BI8"/>
  <c r="BM7"/>
  <c r="BL7"/>
  <c r="BK7"/>
  <c r="BJ7"/>
  <c r="BI7"/>
  <c r="BM6"/>
  <c r="BL6"/>
  <c r="BK6"/>
  <c r="BJ6"/>
  <c r="BI6"/>
  <c r="BM5"/>
  <c r="BL5"/>
  <c r="BK5"/>
  <c r="BJ5"/>
  <c r="BI5"/>
  <c r="BQ4"/>
  <c r="BS4"/>
  <c r="BP4"/>
  <c r="BO4"/>
  <c r="R969"/>
  <c r="R970"/>
  <c r="R971"/>
  <c r="R972"/>
  <c r="R973"/>
  <c r="R974"/>
  <c r="R975"/>
  <c r="R976"/>
  <c r="BY8"/>
  <c r="BX8"/>
  <c r="BW8"/>
  <c r="BV8"/>
  <c r="BU8"/>
  <c r="BY7"/>
  <c r="BX7"/>
  <c r="BW7"/>
  <c r="BV7"/>
  <c r="BU7"/>
  <c r="BY6"/>
  <c r="BX6"/>
  <c r="BW6"/>
  <c r="BV6"/>
  <c r="BU6"/>
  <c r="BY5"/>
  <c r="BX5"/>
  <c r="BW5"/>
  <c r="BV5"/>
  <c r="BU5"/>
  <c r="R1375" i="148"/>
  <c r="R1376"/>
  <c r="R1377"/>
  <c r="R1378"/>
  <c r="R1379"/>
  <c r="R1380"/>
  <c r="R1381"/>
  <c r="R1382"/>
  <c r="R1383"/>
  <c r="R1384"/>
  <c r="R1385"/>
  <c r="R1386"/>
  <c r="R1387"/>
  <c r="R1388"/>
  <c r="R1389"/>
  <c r="R1390"/>
  <c r="R1391"/>
  <c r="R1392"/>
  <c r="R1393"/>
  <c r="R1394"/>
  <c r="R1395"/>
  <c r="R1396"/>
  <c r="R1397"/>
  <c r="R1398"/>
  <c r="R1399"/>
  <c r="R1400"/>
  <c r="R1401"/>
  <c r="R1402"/>
  <c r="R1403"/>
  <c r="R1404"/>
  <c r="R1405"/>
  <c r="R1406"/>
  <c r="R1407"/>
  <c r="R1408"/>
  <c r="R1409"/>
  <c r="R1410"/>
  <c r="R1411"/>
  <c r="R1412"/>
  <c r="R1413"/>
  <c r="R1414"/>
  <c r="R1415"/>
  <c r="R1416"/>
  <c r="R1417"/>
  <c r="R1418"/>
  <c r="R1419"/>
  <c r="R1420"/>
  <c r="R1421"/>
  <c r="R1422"/>
  <c r="R1423"/>
  <c r="R1424"/>
  <c r="R1425"/>
  <c r="R1426"/>
  <c r="R1427"/>
  <c r="R1428"/>
  <c r="R1429"/>
  <c r="R1430"/>
  <c r="R1431"/>
  <c r="R1432"/>
  <c r="R1433"/>
  <c r="R1434"/>
  <c r="R1435"/>
  <c r="R1436"/>
  <c r="R1437"/>
  <c r="R1438"/>
  <c r="R1439"/>
  <c r="R1440"/>
  <c r="R1441"/>
  <c r="R1442"/>
  <c r="R1443"/>
  <c r="R1444"/>
  <c r="R1445"/>
  <c r="R1446"/>
  <c r="R1447"/>
  <c r="R1448"/>
  <c r="R1449"/>
  <c r="R1450"/>
  <c r="R1451"/>
  <c r="R1452"/>
  <c r="R1453"/>
  <c r="R1454"/>
  <c r="R1455"/>
  <c r="R1456"/>
  <c r="R1457"/>
  <c r="R1458"/>
  <c r="R1459"/>
  <c r="R1460"/>
  <c r="R1461"/>
  <c r="R1462"/>
  <c r="R1463"/>
  <c r="R1464"/>
  <c r="R1465"/>
  <c r="R1466"/>
  <c r="R1467"/>
  <c r="R1468"/>
  <c r="R1469"/>
  <c r="R1470"/>
  <c r="R1471"/>
  <c r="R1472"/>
  <c r="R1473"/>
  <c r="R1474"/>
  <c r="R1475"/>
  <c r="R1476"/>
  <c r="R1477"/>
  <c r="R1478"/>
  <c r="R1479"/>
  <c r="R1480"/>
  <c r="R1481"/>
  <c r="R1482"/>
  <c r="R1483"/>
  <c r="R1484"/>
  <c r="R1485"/>
  <c r="R1486"/>
  <c r="R1487"/>
  <c r="R1488"/>
  <c r="R1489"/>
  <c r="R1490"/>
  <c r="R1491"/>
  <c r="R1492"/>
  <c r="R1493"/>
  <c r="R1494"/>
  <c r="R1495"/>
  <c r="R1496"/>
  <c r="R1497"/>
  <c r="R1498"/>
  <c r="R1499"/>
  <c r="R1500"/>
  <c r="R1501"/>
  <c r="R1502"/>
  <c r="R1503"/>
  <c r="R1504"/>
  <c r="R1505"/>
  <c r="R1506"/>
  <c r="R1507"/>
  <c r="R1508"/>
  <c r="R1509"/>
  <c r="R1240"/>
  <c r="R1241"/>
  <c r="R1242"/>
  <c r="R1243"/>
  <c r="R1244"/>
  <c r="R1245"/>
  <c r="R1246"/>
  <c r="R1247"/>
  <c r="R1248"/>
  <c r="R1249"/>
  <c r="R1250"/>
  <c r="R1251"/>
  <c r="R1252"/>
  <c r="R1253"/>
  <c r="R1254"/>
  <c r="R1255"/>
  <c r="R1256"/>
  <c r="R1257"/>
  <c r="R1258"/>
  <c r="R1259"/>
  <c r="R1260"/>
  <c r="R1261"/>
  <c r="R1262"/>
  <c r="R1263"/>
  <c r="R1264"/>
  <c r="R1265"/>
  <c r="R1266"/>
  <c r="R1267"/>
  <c r="R1268"/>
  <c r="R1269"/>
  <c r="R1270"/>
  <c r="R1271"/>
  <c r="R1272"/>
  <c r="R1273"/>
  <c r="R1274"/>
  <c r="R1275"/>
  <c r="R1276"/>
  <c r="R1277"/>
  <c r="R1278"/>
  <c r="R1279"/>
  <c r="R1280"/>
  <c r="R1281"/>
  <c r="R1282"/>
  <c r="R1283"/>
  <c r="R1284"/>
  <c r="R1285"/>
  <c r="R1286"/>
  <c r="R1287"/>
  <c r="R1288"/>
  <c r="R1289"/>
  <c r="R1290"/>
  <c r="R1291"/>
  <c r="R1292"/>
  <c r="R1293"/>
  <c r="R1294"/>
  <c r="R1295"/>
  <c r="R1296"/>
  <c r="R1297"/>
  <c r="R1298"/>
  <c r="R1299"/>
  <c r="R1300"/>
  <c r="R1301"/>
  <c r="R1302"/>
  <c r="R1303"/>
  <c r="R1304"/>
  <c r="R1305"/>
  <c r="R1306"/>
  <c r="R1307"/>
  <c r="R1308"/>
  <c r="R1309"/>
  <c r="R1310"/>
  <c r="R1311"/>
  <c r="R1312"/>
  <c r="R1313"/>
  <c r="R1314"/>
  <c r="R1315"/>
  <c r="R1316"/>
  <c r="R1317"/>
  <c r="R1318"/>
  <c r="R1319"/>
  <c r="R1320"/>
  <c r="R1321"/>
  <c r="R1322"/>
  <c r="R1323"/>
  <c r="R1324"/>
  <c r="R1325"/>
  <c r="R1326"/>
  <c r="R1327"/>
  <c r="R1328"/>
  <c r="R1329"/>
  <c r="R1330"/>
  <c r="R1331"/>
  <c r="R1332"/>
  <c r="R1333"/>
  <c r="R1334"/>
  <c r="R1335"/>
  <c r="R1336"/>
  <c r="R1337"/>
  <c r="R1338"/>
  <c r="R1339"/>
  <c r="R1340"/>
  <c r="R1341"/>
  <c r="R1342"/>
  <c r="R1343"/>
  <c r="R1344"/>
  <c r="R1345"/>
  <c r="R1346"/>
  <c r="R1347"/>
  <c r="R1348"/>
  <c r="R1349"/>
  <c r="R1350"/>
  <c r="R1351"/>
  <c r="R1352"/>
  <c r="R1353"/>
  <c r="R1354"/>
  <c r="R1355"/>
  <c r="R1356"/>
  <c r="R1357"/>
  <c r="R1358"/>
  <c r="R1359"/>
  <c r="R1360"/>
  <c r="R1361"/>
  <c r="R1362"/>
  <c r="R1363"/>
  <c r="R1364"/>
  <c r="R1365"/>
  <c r="R1366"/>
  <c r="R1367"/>
  <c r="R1368"/>
  <c r="R1369"/>
  <c r="R1370"/>
  <c r="R1371"/>
  <c r="R1372"/>
  <c r="R1373"/>
  <c r="R1374"/>
  <c r="R1105"/>
  <c r="R1106"/>
  <c r="R1107"/>
  <c r="R1108"/>
  <c r="R1109"/>
  <c r="R1110"/>
  <c r="R1111"/>
  <c r="R1112"/>
  <c r="R1113"/>
  <c r="R1114"/>
  <c r="R1115"/>
  <c r="R1116"/>
  <c r="R1117"/>
  <c r="R1118"/>
  <c r="R1119"/>
  <c r="R1120"/>
  <c r="R1121"/>
  <c r="R1122"/>
  <c r="R1123"/>
  <c r="R1124"/>
  <c r="R1125"/>
  <c r="R1126"/>
  <c r="R1127"/>
  <c r="R1128"/>
  <c r="R1129"/>
  <c r="R1130"/>
  <c r="R1131"/>
  <c r="R1132"/>
  <c r="R1133"/>
  <c r="R1134"/>
  <c r="R1135"/>
  <c r="R1136"/>
  <c r="R1137"/>
  <c r="R1138"/>
  <c r="R1139"/>
  <c r="R1140"/>
  <c r="R1141"/>
  <c r="R1142"/>
  <c r="R1143"/>
  <c r="R1144"/>
  <c r="R1145"/>
  <c r="R1146"/>
  <c r="R1147"/>
  <c r="R1148"/>
  <c r="R1149"/>
  <c r="R1150"/>
  <c r="R1151"/>
  <c r="R1152"/>
  <c r="R1153"/>
  <c r="R1154"/>
  <c r="R1155"/>
  <c r="R1156"/>
  <c r="R1157"/>
  <c r="R1158"/>
  <c r="R1159"/>
  <c r="R1160"/>
  <c r="R1161"/>
  <c r="R1162"/>
  <c r="R1163"/>
  <c r="R1164"/>
  <c r="R1165"/>
  <c r="R1166"/>
  <c r="R1167"/>
  <c r="R1168"/>
  <c r="R1169"/>
  <c r="R1170"/>
  <c r="R1171"/>
  <c r="R1172"/>
  <c r="R1173"/>
  <c r="R1174"/>
  <c r="R1175"/>
  <c r="R1176"/>
  <c r="R1177"/>
  <c r="R1178"/>
  <c r="R1179"/>
  <c r="R1180"/>
  <c r="R1181"/>
  <c r="R1182"/>
  <c r="R1183"/>
  <c r="R1184"/>
  <c r="R1185"/>
  <c r="R1186"/>
  <c r="R1187"/>
  <c r="R1188"/>
  <c r="R1189"/>
  <c r="R1190"/>
  <c r="R1191"/>
  <c r="R1192"/>
  <c r="R1193"/>
  <c r="R1194"/>
  <c r="R1195"/>
  <c r="R1196"/>
  <c r="R1197"/>
  <c r="R1198"/>
  <c r="R1199"/>
  <c r="R1200"/>
  <c r="R1201"/>
  <c r="R1202"/>
  <c r="R1203"/>
  <c r="R1204"/>
  <c r="R1205"/>
  <c r="R1206"/>
  <c r="R1207"/>
  <c r="R1208"/>
  <c r="R1209"/>
  <c r="R1210"/>
  <c r="R1211"/>
  <c r="R1212"/>
  <c r="R1213"/>
  <c r="R1214"/>
  <c r="R1215"/>
  <c r="R1216"/>
  <c r="R1217"/>
  <c r="R1218"/>
  <c r="R1219"/>
  <c r="R1220"/>
  <c r="R1221"/>
  <c r="R1222"/>
  <c r="R1223"/>
  <c r="R1224"/>
  <c r="R1225"/>
  <c r="R1226"/>
  <c r="R1227"/>
  <c r="R1228"/>
  <c r="R1229"/>
  <c r="R1230"/>
  <c r="R1231"/>
  <c r="R1232"/>
  <c r="R1233"/>
  <c r="R1234"/>
  <c r="R1235"/>
  <c r="R1236"/>
  <c r="R1237"/>
  <c r="R1238"/>
  <c r="R1239"/>
  <c r="BY4" i="155"/>
  <c r="BX4"/>
  <c r="BW4"/>
  <c r="BV4"/>
  <c r="BU4"/>
  <c r="CA4"/>
  <c r="CE4"/>
  <c r="CD4"/>
  <c r="CC4"/>
  <c r="CB4"/>
  <c r="CE8"/>
  <c r="CD8"/>
  <c r="CC8"/>
  <c r="CB8"/>
  <c r="CE7"/>
  <c r="CD7"/>
  <c r="CC7"/>
  <c r="CB7"/>
  <c r="CE6"/>
  <c r="CD6"/>
  <c r="CC6"/>
  <c r="CB6"/>
  <c r="CA8"/>
  <c r="CA7"/>
  <c r="CA6"/>
  <c r="CE5"/>
  <c r="CD5"/>
  <c r="CC5"/>
  <c r="CB5"/>
  <c r="CA5"/>
  <c r="DB6"/>
  <c r="CY8"/>
  <c r="CY7"/>
  <c r="CY6"/>
  <c r="DC5"/>
  <c r="DB5"/>
  <c r="DA5"/>
  <c r="CZ5"/>
  <c r="CY5"/>
  <c r="CJ6"/>
  <c r="CK4"/>
  <c r="CJ4"/>
  <c r="CI4"/>
  <c r="CG6"/>
  <c r="CK8"/>
  <c r="CJ8"/>
  <c r="CI8"/>
  <c r="CH8"/>
  <c r="CG8"/>
  <c r="CK7"/>
  <c r="CJ7"/>
  <c r="CI7"/>
  <c r="CH7"/>
  <c r="CG7"/>
  <c r="CK6"/>
  <c r="CI6"/>
  <c r="CH6"/>
  <c r="CK5"/>
  <c r="CJ5"/>
  <c r="CI5"/>
  <c r="CH5"/>
  <c r="CG5"/>
  <c r="D3" i="81" l="1"/>
  <c r="E3"/>
  <c r="F3"/>
  <c r="B3"/>
  <c r="C3"/>
  <c r="CH4" i="155"/>
  <c r="CG4"/>
  <c r="AN7" i="148"/>
  <c r="AM7"/>
  <c r="AL7"/>
  <c r="AK7"/>
  <c r="AJ7"/>
  <c r="AH7"/>
  <c r="AG7"/>
  <c r="AF7"/>
  <c r="AE7"/>
  <c r="AD7"/>
  <c r="AB7"/>
  <c r="AA7"/>
  <c r="Z7"/>
  <c r="Y7"/>
  <c r="X7"/>
  <c r="AN6"/>
  <c r="AM6"/>
  <c r="AL6"/>
  <c r="AK6"/>
  <c r="AJ6"/>
  <c r="AH6"/>
  <c r="AG6"/>
  <c r="AF6"/>
  <c r="AE6"/>
  <c r="AD6"/>
  <c r="AB6"/>
  <c r="AA6"/>
  <c r="Z6"/>
  <c r="Y6"/>
  <c r="X6"/>
  <c r="AN5"/>
  <c r="AM5"/>
  <c r="AL5"/>
  <c r="AK5"/>
  <c r="AJ5"/>
  <c r="AH5"/>
  <c r="AG5"/>
  <c r="AF5"/>
  <c r="AE5"/>
  <c r="AD5"/>
  <c r="AB5"/>
  <c r="AA5"/>
  <c r="Z5"/>
  <c r="Y5"/>
  <c r="X5"/>
  <c r="AN4"/>
  <c r="AM4"/>
  <c r="AL4"/>
  <c r="AK4"/>
  <c r="AJ4"/>
  <c r="AH4"/>
  <c r="AG4"/>
  <c r="AF4"/>
  <c r="AE4"/>
  <c r="AD4"/>
  <c r="AB4"/>
  <c r="AA4"/>
  <c r="Z4"/>
  <c r="Y4"/>
  <c r="X4"/>
  <c r="R699"/>
  <c r="R700"/>
  <c r="R701"/>
  <c r="R702"/>
  <c r="R703"/>
  <c r="R704"/>
  <c r="R705"/>
  <c r="R706"/>
  <c r="R707"/>
  <c r="R708"/>
  <c r="R709"/>
  <c r="R710"/>
  <c r="R711"/>
  <c r="R712"/>
  <c r="R713"/>
  <c r="R714"/>
  <c r="R715"/>
  <c r="R716"/>
  <c r="R717"/>
  <c r="R718"/>
  <c r="R719"/>
  <c r="R720"/>
  <c r="R721"/>
  <c r="R722"/>
  <c r="R723"/>
  <c r="R724"/>
  <c r="R725"/>
  <c r="R726"/>
  <c r="R727"/>
  <c r="R728"/>
  <c r="R729"/>
  <c r="R730"/>
  <c r="R731"/>
  <c r="R732"/>
  <c r="R733"/>
  <c r="R734"/>
  <c r="R735"/>
  <c r="R736"/>
  <c r="R737"/>
  <c r="R738"/>
  <c r="R739"/>
  <c r="R740"/>
  <c r="R741"/>
  <c r="R742"/>
  <c r="R743"/>
  <c r="R744"/>
  <c r="R745"/>
  <c r="R746"/>
  <c r="R747"/>
  <c r="R748"/>
  <c r="R749"/>
  <c r="R750"/>
  <c r="R751"/>
  <c r="R752"/>
  <c r="R753"/>
  <c r="R754"/>
  <c r="R755"/>
  <c r="R756"/>
  <c r="R757"/>
  <c r="R758"/>
  <c r="R759"/>
  <c r="R760"/>
  <c r="R761"/>
  <c r="R762"/>
  <c r="R763"/>
  <c r="R764"/>
  <c r="R765"/>
  <c r="R766"/>
  <c r="R767"/>
  <c r="R768"/>
  <c r="R769"/>
  <c r="R770"/>
  <c r="R771"/>
  <c r="R772"/>
  <c r="R773"/>
  <c r="R774"/>
  <c r="R775"/>
  <c r="R776"/>
  <c r="R777"/>
  <c r="R778"/>
  <c r="R779"/>
  <c r="R780"/>
  <c r="R781"/>
  <c r="R782"/>
  <c r="R783"/>
  <c r="R784"/>
  <c r="R785"/>
  <c r="R786"/>
  <c r="R787"/>
  <c r="R788"/>
  <c r="R789"/>
  <c r="R790"/>
  <c r="R791"/>
  <c r="R792"/>
  <c r="R793"/>
  <c r="R794"/>
  <c r="R795"/>
  <c r="R796"/>
  <c r="R797"/>
  <c r="R798"/>
  <c r="R799"/>
  <c r="R800"/>
  <c r="R801"/>
  <c r="R802"/>
  <c r="R803"/>
  <c r="R804"/>
  <c r="R805"/>
  <c r="R806"/>
  <c r="R807"/>
  <c r="R808"/>
  <c r="R809"/>
  <c r="R810"/>
  <c r="R811"/>
  <c r="R812"/>
  <c r="R813"/>
  <c r="R814"/>
  <c r="R815"/>
  <c r="R816"/>
  <c r="R817"/>
  <c r="R818"/>
  <c r="R819"/>
  <c r="R820"/>
  <c r="R821"/>
  <c r="R822"/>
  <c r="R823"/>
  <c r="R824"/>
  <c r="R825"/>
  <c r="R826"/>
  <c r="R827"/>
  <c r="R828"/>
  <c r="R829"/>
  <c r="R830"/>
  <c r="R831"/>
  <c r="R832"/>
  <c r="R833"/>
  <c r="R834"/>
  <c r="R835"/>
  <c r="R836"/>
  <c r="R837"/>
  <c r="R838"/>
  <c r="R839"/>
  <c r="R840"/>
  <c r="R841"/>
  <c r="R842"/>
  <c r="R843"/>
  <c r="R844"/>
  <c r="R845"/>
  <c r="R846"/>
  <c r="R847"/>
  <c r="R848"/>
  <c r="R849"/>
  <c r="R850"/>
  <c r="R851"/>
  <c r="R852"/>
  <c r="R853"/>
  <c r="R854"/>
  <c r="R855"/>
  <c r="R856"/>
  <c r="R857"/>
  <c r="R858"/>
  <c r="R859"/>
  <c r="R860"/>
  <c r="R861"/>
  <c r="R862"/>
  <c r="R863"/>
  <c r="R864"/>
  <c r="R865"/>
  <c r="R866"/>
  <c r="R867"/>
  <c r="R868"/>
  <c r="R869"/>
  <c r="R870"/>
  <c r="R871"/>
  <c r="R872"/>
  <c r="R873"/>
  <c r="R874"/>
  <c r="R875"/>
  <c r="R876"/>
  <c r="R877"/>
  <c r="R878"/>
  <c r="R879"/>
  <c r="R880"/>
  <c r="R881"/>
  <c r="R882"/>
  <c r="R883"/>
  <c r="R884"/>
  <c r="R885"/>
  <c r="R886"/>
  <c r="R887"/>
  <c r="R888"/>
  <c r="R889"/>
  <c r="R890"/>
  <c r="R891"/>
  <c r="R892"/>
  <c r="R893"/>
  <c r="R894"/>
  <c r="R895"/>
  <c r="R896"/>
  <c r="R897"/>
  <c r="R898"/>
  <c r="R899"/>
  <c r="R900"/>
  <c r="R901"/>
  <c r="R902"/>
  <c r="R903"/>
  <c r="R904"/>
  <c r="R905"/>
  <c r="R906"/>
  <c r="R907"/>
  <c r="R908"/>
  <c r="R909"/>
  <c r="R910"/>
  <c r="R911"/>
  <c r="R912"/>
  <c r="R913"/>
  <c r="R914"/>
  <c r="R915"/>
  <c r="R916"/>
  <c r="R917"/>
  <c r="R918"/>
  <c r="R919"/>
  <c r="R920"/>
  <c r="R921"/>
  <c r="R922"/>
  <c r="R923"/>
  <c r="R924"/>
  <c r="R925"/>
  <c r="R926"/>
  <c r="R927"/>
  <c r="R928"/>
  <c r="R929"/>
  <c r="R930"/>
  <c r="R931"/>
  <c r="R932"/>
  <c r="R933"/>
  <c r="R934"/>
  <c r="R935"/>
  <c r="R936"/>
  <c r="R937"/>
  <c r="R938"/>
  <c r="R939"/>
  <c r="R940"/>
  <c r="R941"/>
  <c r="R942"/>
  <c r="R943"/>
  <c r="R944"/>
  <c r="R945"/>
  <c r="R946"/>
  <c r="R947"/>
  <c r="R948"/>
  <c r="R949"/>
  <c r="R950"/>
  <c r="R951"/>
  <c r="R952"/>
  <c r="R953"/>
  <c r="R954"/>
  <c r="R955"/>
  <c r="R956"/>
  <c r="R957"/>
  <c r="R958"/>
  <c r="R959"/>
  <c r="R960"/>
  <c r="R961"/>
  <c r="R962"/>
  <c r="R963"/>
  <c r="R964"/>
  <c r="R965"/>
  <c r="R966"/>
  <c r="R967"/>
  <c r="R968"/>
  <c r="R970"/>
  <c r="R971"/>
  <c r="R972"/>
  <c r="R973"/>
  <c r="R974"/>
  <c r="R975"/>
  <c r="R976"/>
  <c r="R977"/>
  <c r="R978"/>
  <c r="R979"/>
  <c r="R980"/>
  <c r="R981"/>
  <c r="R982"/>
  <c r="R983"/>
  <c r="R984"/>
  <c r="R985"/>
  <c r="R986"/>
  <c r="R987"/>
  <c r="R988"/>
  <c r="R989"/>
  <c r="R990"/>
  <c r="R991"/>
  <c r="R992"/>
  <c r="R993"/>
  <c r="R994"/>
  <c r="R995"/>
  <c r="R996"/>
  <c r="R997"/>
  <c r="R998"/>
  <c r="R999"/>
  <c r="R1000"/>
  <c r="R1001"/>
  <c r="R1002"/>
  <c r="R1003"/>
  <c r="R1004"/>
  <c r="R1005"/>
  <c r="R1006"/>
  <c r="R1007"/>
  <c r="R1008"/>
  <c r="R1009"/>
  <c r="R1010"/>
  <c r="R1011"/>
  <c r="R1012"/>
  <c r="R1013"/>
  <c r="R1014"/>
  <c r="R1015"/>
  <c r="R1016"/>
  <c r="R1017"/>
  <c r="R1018"/>
  <c r="R1019"/>
  <c r="R1020"/>
  <c r="R1021"/>
  <c r="R1022"/>
  <c r="R1023"/>
  <c r="R1024"/>
  <c r="R1025"/>
  <c r="R1026"/>
  <c r="R1027"/>
  <c r="R1028"/>
  <c r="R1029"/>
  <c r="R1030"/>
  <c r="R1031"/>
  <c r="R1032"/>
  <c r="R1033"/>
  <c r="R1034"/>
  <c r="R1035"/>
  <c r="R1036"/>
  <c r="R1037"/>
  <c r="R1038"/>
  <c r="R1039"/>
  <c r="R1040"/>
  <c r="R1041"/>
  <c r="R1042"/>
  <c r="R1043"/>
  <c r="R1044"/>
  <c r="R1045"/>
  <c r="R1046"/>
  <c r="R1047"/>
  <c r="R1048"/>
  <c r="R1049"/>
  <c r="R1050"/>
  <c r="R1051"/>
  <c r="R1052"/>
  <c r="R1053"/>
  <c r="R1054"/>
  <c r="R1055"/>
  <c r="R1056"/>
  <c r="R1057"/>
  <c r="R1058"/>
  <c r="R1059"/>
  <c r="R1060"/>
  <c r="R1061"/>
  <c r="R1062"/>
  <c r="R1063"/>
  <c r="R1064"/>
  <c r="R1065"/>
  <c r="R1066"/>
  <c r="R1067"/>
  <c r="R1068"/>
  <c r="R1069"/>
  <c r="R1070"/>
  <c r="R1071"/>
  <c r="R1072"/>
  <c r="R1073"/>
  <c r="R1074"/>
  <c r="R1075"/>
  <c r="R1076"/>
  <c r="R1077"/>
  <c r="R1078"/>
  <c r="R1079"/>
  <c r="R1080"/>
  <c r="R1081"/>
  <c r="R1082"/>
  <c r="R1083"/>
  <c r="R1084"/>
  <c r="R1085"/>
  <c r="R1086"/>
  <c r="R1087"/>
  <c r="R1088"/>
  <c r="R1089"/>
  <c r="R1090"/>
  <c r="R1091"/>
  <c r="R1092"/>
  <c r="R1093"/>
  <c r="R1094"/>
  <c r="R1095"/>
  <c r="R1096"/>
  <c r="R1097"/>
  <c r="R1098"/>
  <c r="R1099"/>
  <c r="R1100"/>
  <c r="R1101"/>
  <c r="R1102"/>
  <c r="R1103"/>
  <c r="R1104"/>
  <c r="CO4" i="155"/>
  <c r="CQ4"/>
  <c r="CQ8"/>
  <c r="CQ7"/>
  <c r="CQ6"/>
  <c r="CQ5"/>
  <c r="CP8"/>
  <c r="CP7"/>
  <c r="CP6"/>
  <c r="CP5"/>
  <c r="CO8"/>
  <c r="CO7"/>
  <c r="CO6"/>
  <c r="CO5"/>
  <c r="CN8"/>
  <c r="CN7"/>
  <c r="CN6"/>
  <c r="CN5"/>
  <c r="CM8"/>
  <c r="CM7"/>
  <c r="CM6"/>
  <c r="CM5"/>
  <c r="CP4"/>
  <c r="CN4"/>
  <c r="CM4"/>
  <c r="CS4"/>
  <c r="CS5"/>
  <c r="CS6"/>
  <c r="CS7"/>
  <c r="CS8"/>
  <c r="CW4"/>
  <c r="CV4"/>
  <c r="CU4"/>
  <c r="CT4"/>
  <c r="CW7"/>
  <c r="CW6"/>
  <c r="CW5"/>
  <c r="CV8"/>
  <c r="CV7"/>
  <c r="CV6"/>
  <c r="CV5"/>
  <c r="CU8"/>
  <c r="CU7"/>
  <c r="CU6"/>
  <c r="CU5"/>
  <c r="CT8"/>
  <c r="CT7"/>
  <c r="CT6"/>
  <c r="CT5"/>
  <c r="DA4"/>
  <c r="V696" i="148"/>
  <c r="U696"/>
  <c r="T696"/>
  <c r="S696"/>
  <c r="R696"/>
  <c r="L696"/>
  <c r="P696"/>
  <c r="O696"/>
  <c r="N696"/>
  <c r="M696"/>
  <c r="V695"/>
  <c r="U695"/>
  <c r="T695"/>
  <c r="S695"/>
  <c r="R695"/>
  <c r="L695"/>
  <c r="P695"/>
  <c r="O695"/>
  <c r="N695"/>
  <c r="V694"/>
  <c r="U694"/>
  <c r="T694"/>
  <c r="S694"/>
  <c r="R694"/>
  <c r="L694"/>
  <c r="P694"/>
  <c r="O694"/>
  <c r="N694"/>
  <c r="M694"/>
  <c r="V693"/>
  <c r="U693"/>
  <c r="T693"/>
  <c r="S693"/>
  <c r="R693"/>
  <c r="L693"/>
  <c r="P693"/>
  <c r="O693"/>
  <c r="N693"/>
  <c r="M693"/>
  <c r="Q688"/>
  <c r="Q687"/>
  <c r="Q686"/>
  <c r="Q685"/>
  <c r="Q684"/>
  <c r="Q683"/>
  <c r="Q682"/>
  <c r="Q681"/>
  <c r="Q680"/>
  <c r="Q679"/>
  <c r="Q678"/>
  <c r="Q677"/>
  <c r="Q676"/>
  <c r="Q675"/>
  <c r="Q674"/>
  <c r="Q673"/>
  <c r="Q672"/>
  <c r="Q671"/>
  <c r="Q670"/>
  <c r="Q669"/>
  <c r="Q668"/>
  <c r="Q667"/>
  <c r="Q666"/>
  <c r="Q665"/>
  <c r="Q664"/>
  <c r="Q663"/>
  <c r="Q662"/>
  <c r="Q661"/>
  <c r="Q660"/>
  <c r="Q659"/>
  <c r="Q658"/>
  <c r="Q657"/>
  <c r="Q656"/>
  <c r="Q655"/>
  <c r="Q654"/>
  <c r="Q653"/>
  <c r="Q652"/>
  <c r="Q651"/>
  <c r="Q650"/>
  <c r="Q649"/>
  <c r="Q648"/>
  <c r="Q647"/>
  <c r="Q646"/>
  <c r="Q645"/>
  <c r="Q644"/>
  <c r="Q643"/>
  <c r="Q642"/>
  <c r="Q641"/>
  <c r="Q640"/>
  <c r="Q639"/>
  <c r="Q638"/>
  <c r="Q637"/>
  <c r="Q636"/>
  <c r="Q635"/>
  <c r="Q634"/>
  <c r="Q633"/>
  <c r="Q632"/>
  <c r="Q631"/>
  <c r="Q630"/>
  <c r="Q629"/>
  <c r="Q628"/>
  <c r="Q627"/>
  <c r="Q626"/>
  <c r="Q625"/>
  <c r="Q624"/>
  <c r="Q623"/>
  <c r="Q622"/>
  <c r="Q621"/>
  <c r="Q620"/>
  <c r="Q619"/>
  <c r="Q618"/>
  <c r="Q617"/>
  <c r="Q616"/>
  <c r="Q615"/>
  <c r="Q614"/>
  <c r="Q613"/>
  <c r="Q612"/>
  <c r="Q611"/>
  <c r="Q610"/>
  <c r="Q609"/>
  <c r="Q608"/>
  <c r="Q607"/>
  <c r="Q606"/>
  <c r="Q605"/>
  <c r="Q604"/>
  <c r="Q603"/>
  <c r="Q602"/>
  <c r="Q601"/>
  <c r="Q600"/>
  <c r="Q599"/>
  <c r="Q598"/>
  <c r="Q597"/>
  <c r="Q596"/>
  <c r="Q595"/>
  <c r="Q594"/>
  <c r="Q593"/>
  <c r="Q592"/>
  <c r="Q591"/>
  <c r="Q590"/>
  <c r="Q589"/>
  <c r="Q588"/>
  <c r="Q587"/>
  <c r="Q586"/>
  <c r="Q585"/>
  <c r="Q584"/>
  <c r="Q583"/>
  <c r="Q582"/>
  <c r="Q581"/>
  <c r="Q580"/>
  <c r="Q579"/>
  <c r="Q578"/>
  <c r="Q577"/>
  <c r="Q576"/>
  <c r="Q575"/>
  <c r="Q574"/>
  <c r="Q573"/>
  <c r="Q572"/>
  <c r="Q571"/>
  <c r="Q570"/>
  <c r="Q569"/>
  <c r="Q568"/>
  <c r="Q567"/>
  <c r="Q566"/>
  <c r="Q565"/>
  <c r="Q564"/>
  <c r="Q563"/>
  <c r="Q562"/>
  <c r="Q561"/>
  <c r="Q560"/>
  <c r="Q559"/>
  <c r="Q558"/>
  <c r="Q557"/>
  <c r="Q556"/>
  <c r="Q555"/>
  <c r="Q554"/>
  <c r="Q553"/>
  <c r="Q552"/>
  <c r="Q551"/>
  <c r="Q550"/>
  <c r="Q549"/>
  <c r="Q548"/>
  <c r="Q547"/>
  <c r="Q546"/>
  <c r="Q545"/>
  <c r="Q544"/>
  <c r="Q543"/>
  <c r="Q542"/>
  <c r="Q541"/>
  <c r="Q540"/>
  <c r="Q539"/>
  <c r="Q538"/>
  <c r="Q537"/>
  <c r="Q536"/>
  <c r="Q535"/>
  <c r="Q534"/>
  <c r="Q533"/>
  <c r="Q532"/>
  <c r="Q531"/>
  <c r="Q530"/>
  <c r="Q529"/>
  <c r="Q528"/>
  <c r="Q527"/>
  <c r="Q526"/>
  <c r="Q525"/>
  <c r="Q524"/>
  <c r="Q523"/>
  <c r="Q522"/>
  <c r="Q521"/>
  <c r="Q520"/>
  <c r="Q519"/>
  <c r="Q518"/>
  <c r="Q517"/>
  <c r="Q516"/>
  <c r="Q515"/>
  <c r="Q514"/>
  <c r="Q513"/>
  <c r="Q512"/>
  <c r="Q511"/>
  <c r="Q510"/>
  <c r="Q509"/>
  <c r="Q508"/>
  <c r="Q507"/>
  <c r="Q506"/>
  <c r="Q505"/>
  <c r="Q504"/>
  <c r="Q503"/>
  <c r="Q502"/>
  <c r="Q501"/>
  <c r="Q500"/>
  <c r="Q499"/>
  <c r="Q498"/>
  <c r="Q497"/>
  <c r="Q496"/>
  <c r="Q495"/>
  <c r="Q494"/>
  <c r="Q493"/>
  <c r="Q492"/>
  <c r="Q491"/>
  <c r="Q490"/>
  <c r="Q489"/>
  <c r="Q488"/>
  <c r="Q487"/>
  <c r="Q486"/>
  <c r="Q485"/>
  <c r="Q484"/>
  <c r="Q483"/>
  <c r="Q482"/>
  <c r="Q481"/>
  <c r="Q480"/>
  <c r="Q479"/>
  <c r="Q478"/>
  <c r="Q477"/>
  <c r="Q476"/>
  <c r="Q475"/>
  <c r="Q474"/>
  <c r="Q473"/>
  <c r="Q472"/>
  <c r="Q471"/>
  <c r="Q470"/>
  <c r="Q469"/>
  <c r="Q468"/>
  <c r="Q467"/>
  <c r="Q466"/>
  <c r="Q465"/>
  <c r="Q464"/>
  <c r="Q463"/>
  <c r="Q462"/>
  <c r="Q461"/>
  <c r="Q460"/>
  <c r="Q459"/>
  <c r="Q458"/>
  <c r="Q457"/>
  <c r="Q456"/>
  <c r="Q455"/>
  <c r="Q454"/>
  <c r="Q453"/>
  <c r="Q452"/>
  <c r="Q451"/>
  <c r="Q450"/>
  <c r="Q449"/>
  <c r="Q448"/>
  <c r="Q447"/>
  <c r="Q446"/>
  <c r="Q445"/>
  <c r="Q444"/>
  <c r="Q443"/>
  <c r="Q442"/>
  <c r="Q441"/>
  <c r="Q440"/>
  <c r="Q439"/>
  <c r="Q438"/>
  <c r="Q437"/>
  <c r="Q436"/>
  <c r="Q435"/>
  <c r="Q434"/>
  <c r="Q433"/>
  <c r="Q432"/>
  <c r="Q431"/>
  <c r="Q430"/>
  <c r="Q429"/>
  <c r="Q428"/>
  <c r="Q427"/>
  <c r="Q426"/>
  <c r="Q425"/>
  <c r="Q424"/>
  <c r="Q423"/>
  <c r="Q422"/>
  <c r="Q421"/>
  <c r="Q420"/>
  <c r="Q419"/>
  <c r="Q418"/>
  <c r="Q417"/>
  <c r="Q416"/>
  <c r="Q415"/>
  <c r="Q414"/>
  <c r="Q413"/>
  <c r="Q412"/>
  <c r="Q411"/>
  <c r="Q410"/>
  <c r="Q409"/>
  <c r="Q408"/>
  <c r="Q407"/>
  <c r="Q406"/>
  <c r="Q405"/>
  <c r="Q404"/>
  <c r="Q403"/>
  <c r="Q402"/>
  <c r="Q401"/>
  <c r="Q400"/>
  <c r="Q399"/>
  <c r="Q398"/>
  <c r="Q397"/>
  <c r="Q396"/>
  <c r="Q395"/>
  <c r="Q394"/>
  <c r="Q393"/>
  <c r="Q392"/>
  <c r="Q391"/>
  <c r="Q390"/>
  <c r="Q389"/>
  <c r="Q388"/>
  <c r="Q387"/>
  <c r="Q386"/>
  <c r="Q385"/>
  <c r="Q384"/>
  <c r="Q383"/>
  <c r="Q382"/>
  <c r="Q381"/>
  <c r="Q380"/>
  <c r="Q379"/>
  <c r="Q378"/>
  <c r="Q376"/>
  <c r="Q375"/>
  <c r="DC8" i="155"/>
  <c r="DB8"/>
  <c r="DA8"/>
  <c r="CZ8"/>
  <c r="DC7"/>
  <c r="DB7"/>
  <c r="DA7"/>
  <c r="CZ7"/>
  <c r="DC6"/>
  <c r="DA6"/>
  <c r="CZ6"/>
  <c r="DC4"/>
  <c r="DB4"/>
  <c r="CZ4"/>
  <c r="CY4"/>
  <c r="BM4"/>
  <c r="BL4"/>
  <c r="BK4"/>
  <c r="BJ4"/>
  <c r="BI4"/>
  <c r="Q695" i="148" l="1"/>
  <c r="Q693"/>
  <c r="Q694"/>
  <c r="Q696"/>
  <c r="AI6"/>
  <c r="AO7"/>
  <c r="AO4"/>
  <c r="AI7"/>
  <c r="AI4"/>
  <c r="AO5"/>
  <c r="AI5"/>
  <c r="AO6"/>
  <c r="BN6" i="155"/>
  <c r="CW8"/>
  <c r="BN8"/>
  <c r="BN7"/>
  <c r="BN5"/>
</calcChain>
</file>

<file path=xl/comments1.xml><?xml version="1.0" encoding="utf-8"?>
<comments xmlns="http://schemas.openxmlformats.org/spreadsheetml/2006/main">
  <authors>
    <author>USER</author>
    <author>admin</author>
    <author>czl</author>
  </authors>
  <commentList>
    <comment ref="M2" authorId="0">
      <text>
        <r>
          <rPr>
            <b/>
            <sz val="9"/>
            <color indexed="81"/>
            <rFont val="Tahoma"/>
            <family val="2"/>
          </rPr>
          <t>10</t>
        </r>
        <r>
          <rPr>
            <b/>
            <sz val="9"/>
            <color indexed="81"/>
            <rFont val="宋体"/>
            <family val="3"/>
            <charset val="134"/>
          </rPr>
          <t>：</t>
        </r>
        <r>
          <rPr>
            <b/>
            <sz val="9"/>
            <color indexed="81"/>
            <rFont val="Tahoma"/>
            <family val="2"/>
          </rPr>
          <t>1(1)+  2+11+35
20</t>
        </r>
        <r>
          <rPr>
            <b/>
            <sz val="9"/>
            <color indexed="81"/>
            <rFont val="宋体"/>
            <family val="3"/>
            <charset val="134"/>
          </rPr>
          <t>：</t>
        </r>
        <r>
          <rPr>
            <b/>
            <sz val="9"/>
            <color indexed="81"/>
            <rFont val="Tahoma"/>
            <family val="2"/>
          </rPr>
          <t>2(1)+  4+23+68
30</t>
        </r>
        <r>
          <rPr>
            <b/>
            <sz val="9"/>
            <color indexed="81"/>
            <rFont val="宋体"/>
            <family val="3"/>
            <charset val="134"/>
          </rPr>
          <t>：</t>
        </r>
        <r>
          <rPr>
            <b/>
            <sz val="9"/>
            <color indexed="81"/>
            <rFont val="Tahoma"/>
            <family val="2"/>
          </rPr>
          <t>2(1)+  6+34+106
40</t>
        </r>
        <r>
          <rPr>
            <b/>
            <sz val="9"/>
            <color indexed="81"/>
            <rFont val="宋体"/>
            <family val="3"/>
            <charset val="134"/>
          </rPr>
          <t>：</t>
        </r>
        <r>
          <rPr>
            <b/>
            <sz val="9"/>
            <color indexed="81"/>
            <rFont val="Tahoma"/>
            <family val="2"/>
          </rPr>
          <t>3(1)+  9+46+106
50</t>
        </r>
        <r>
          <rPr>
            <b/>
            <sz val="9"/>
            <color indexed="81"/>
            <rFont val="宋体"/>
            <family val="3"/>
            <charset val="134"/>
          </rPr>
          <t>：</t>
        </r>
        <r>
          <rPr>
            <b/>
            <sz val="9"/>
            <color indexed="81"/>
            <rFont val="Tahoma"/>
            <family val="2"/>
          </rPr>
          <t>3(2)+11+57+106
10</t>
        </r>
        <r>
          <rPr>
            <b/>
            <sz val="9"/>
            <color indexed="81"/>
            <rFont val="宋体"/>
            <family val="3"/>
            <charset val="134"/>
          </rPr>
          <t>：</t>
        </r>
        <r>
          <rPr>
            <b/>
            <sz val="9"/>
            <color indexed="81"/>
            <rFont val="Tahoma"/>
            <family val="2"/>
          </rPr>
          <t>1(2)+  4+10+34
20</t>
        </r>
        <r>
          <rPr>
            <b/>
            <sz val="9"/>
            <color indexed="81"/>
            <rFont val="宋体"/>
            <family val="3"/>
            <charset val="134"/>
          </rPr>
          <t>：</t>
        </r>
        <r>
          <rPr>
            <b/>
            <sz val="9"/>
            <color indexed="81"/>
            <rFont val="Tahoma"/>
            <family val="2"/>
          </rPr>
          <t>1(2)+  7+18+58
30</t>
        </r>
        <r>
          <rPr>
            <b/>
            <sz val="9"/>
            <color indexed="81"/>
            <rFont val="宋体"/>
            <family val="3"/>
            <charset val="134"/>
          </rPr>
          <t>：</t>
        </r>
        <r>
          <rPr>
            <b/>
            <sz val="9"/>
            <color indexed="81"/>
            <rFont val="Tahoma"/>
            <family val="2"/>
          </rPr>
          <t>2(2)+  8+32+100
40</t>
        </r>
        <r>
          <rPr>
            <b/>
            <sz val="9"/>
            <color indexed="81"/>
            <rFont val="宋体"/>
            <family val="3"/>
            <charset val="134"/>
          </rPr>
          <t>：</t>
        </r>
        <r>
          <rPr>
            <b/>
            <sz val="9"/>
            <color indexed="81"/>
            <rFont val="Tahoma"/>
            <family val="2"/>
          </rPr>
          <t>3(2)+10+42+100
50</t>
        </r>
        <r>
          <rPr>
            <b/>
            <sz val="9"/>
            <color indexed="81"/>
            <rFont val="宋体"/>
            <family val="3"/>
            <charset val="134"/>
          </rPr>
          <t>：</t>
        </r>
        <r>
          <rPr>
            <b/>
            <sz val="9"/>
            <color indexed="81"/>
            <rFont val="Tahoma"/>
            <family val="2"/>
          </rPr>
          <t xml:space="preserve">5(2)+12+55+100
2212:
</t>
        </r>
        <r>
          <rPr>
            <b/>
            <sz val="9"/>
            <color indexed="81"/>
            <rFont val="宋体"/>
            <family val="3"/>
            <charset val="134"/>
          </rPr>
          <t>奖励路线：</t>
        </r>
      </text>
    </comment>
    <comment ref="O2" authorId="0">
      <text>
        <r>
          <rPr>
            <b/>
            <sz val="9"/>
            <color indexed="81"/>
            <rFont val="Tahoma"/>
            <family val="2"/>
          </rPr>
          <t xml:space="preserve">
50</t>
        </r>
        <r>
          <rPr>
            <b/>
            <sz val="9"/>
            <color indexed="81"/>
            <rFont val="宋体"/>
            <family val="3"/>
            <charset val="134"/>
          </rPr>
          <t>：</t>
        </r>
        <r>
          <rPr>
            <b/>
            <sz val="9"/>
            <color indexed="81"/>
            <rFont val="Tahoma"/>
            <family val="2"/>
          </rPr>
          <t xml:space="preserve">5(2)+13+58+106
2212:
</t>
        </r>
        <r>
          <rPr>
            <b/>
            <sz val="9"/>
            <color indexed="81"/>
            <rFont val="宋体"/>
            <family val="3"/>
            <charset val="134"/>
          </rPr>
          <t>奖励路线：</t>
        </r>
      </text>
    </comment>
    <comment ref="P2" authorId="0">
      <text>
        <r>
          <rPr>
            <b/>
            <sz val="9"/>
            <color indexed="81"/>
            <rFont val="Tahoma"/>
            <family val="2"/>
          </rPr>
          <t>10</t>
        </r>
        <r>
          <rPr>
            <b/>
            <sz val="9"/>
            <color indexed="81"/>
            <rFont val="宋体"/>
            <family val="3"/>
            <charset val="134"/>
          </rPr>
          <t>：</t>
        </r>
        <r>
          <rPr>
            <b/>
            <sz val="9"/>
            <color indexed="81"/>
            <rFont val="Tahoma"/>
            <family val="2"/>
          </rPr>
          <t>1(1)+  2+11+35
20</t>
        </r>
        <r>
          <rPr>
            <b/>
            <sz val="9"/>
            <color indexed="81"/>
            <rFont val="宋体"/>
            <family val="3"/>
            <charset val="134"/>
          </rPr>
          <t>：</t>
        </r>
        <r>
          <rPr>
            <b/>
            <sz val="9"/>
            <color indexed="81"/>
            <rFont val="Tahoma"/>
            <family val="2"/>
          </rPr>
          <t>2(1)+  4+23+68
30</t>
        </r>
        <r>
          <rPr>
            <b/>
            <sz val="9"/>
            <color indexed="81"/>
            <rFont val="宋体"/>
            <family val="3"/>
            <charset val="134"/>
          </rPr>
          <t>：</t>
        </r>
        <r>
          <rPr>
            <b/>
            <sz val="9"/>
            <color indexed="81"/>
            <rFont val="Tahoma"/>
            <family val="2"/>
          </rPr>
          <t>2(1)+  6+34+106
40</t>
        </r>
        <r>
          <rPr>
            <b/>
            <sz val="9"/>
            <color indexed="81"/>
            <rFont val="宋体"/>
            <family val="3"/>
            <charset val="134"/>
          </rPr>
          <t>：</t>
        </r>
        <r>
          <rPr>
            <b/>
            <sz val="9"/>
            <color indexed="81"/>
            <rFont val="Tahoma"/>
            <family val="2"/>
          </rPr>
          <t>3(1)+  9+46+106
50</t>
        </r>
        <r>
          <rPr>
            <b/>
            <sz val="9"/>
            <color indexed="81"/>
            <rFont val="宋体"/>
            <family val="3"/>
            <charset val="134"/>
          </rPr>
          <t>：</t>
        </r>
        <r>
          <rPr>
            <b/>
            <sz val="9"/>
            <color indexed="81"/>
            <rFont val="Tahoma"/>
            <family val="2"/>
          </rPr>
          <t>3(2)+11+57+106
10</t>
        </r>
        <r>
          <rPr>
            <b/>
            <sz val="9"/>
            <color indexed="81"/>
            <rFont val="宋体"/>
            <family val="3"/>
            <charset val="134"/>
          </rPr>
          <t>：</t>
        </r>
        <r>
          <rPr>
            <b/>
            <sz val="9"/>
            <color indexed="81"/>
            <rFont val="Tahoma"/>
            <family val="2"/>
          </rPr>
          <t>1(2)+  4+10+34
20</t>
        </r>
        <r>
          <rPr>
            <b/>
            <sz val="9"/>
            <color indexed="81"/>
            <rFont val="宋体"/>
            <family val="3"/>
            <charset val="134"/>
          </rPr>
          <t>：</t>
        </r>
        <r>
          <rPr>
            <b/>
            <sz val="9"/>
            <color indexed="81"/>
            <rFont val="Tahoma"/>
            <family val="2"/>
          </rPr>
          <t>1(2)+  7+18+58
30</t>
        </r>
        <r>
          <rPr>
            <b/>
            <sz val="9"/>
            <color indexed="81"/>
            <rFont val="宋体"/>
            <family val="3"/>
            <charset val="134"/>
          </rPr>
          <t>：</t>
        </r>
        <r>
          <rPr>
            <b/>
            <sz val="9"/>
            <color indexed="81"/>
            <rFont val="Tahoma"/>
            <family val="2"/>
          </rPr>
          <t>2(2)+  8+32+100
40</t>
        </r>
        <r>
          <rPr>
            <b/>
            <sz val="9"/>
            <color indexed="81"/>
            <rFont val="宋体"/>
            <family val="3"/>
            <charset val="134"/>
          </rPr>
          <t>：</t>
        </r>
        <r>
          <rPr>
            <b/>
            <sz val="9"/>
            <color indexed="81"/>
            <rFont val="Tahoma"/>
            <family val="2"/>
          </rPr>
          <t>3(2)+10+42+100
50</t>
        </r>
        <r>
          <rPr>
            <b/>
            <sz val="9"/>
            <color indexed="81"/>
            <rFont val="宋体"/>
            <family val="3"/>
            <charset val="134"/>
          </rPr>
          <t>：</t>
        </r>
        <r>
          <rPr>
            <b/>
            <sz val="9"/>
            <color indexed="81"/>
            <rFont val="Tahoma"/>
            <family val="2"/>
          </rPr>
          <t xml:space="preserve">5(2)+12+55+100
2212:
</t>
        </r>
        <r>
          <rPr>
            <b/>
            <sz val="9"/>
            <color indexed="81"/>
            <rFont val="宋体"/>
            <family val="3"/>
            <charset val="134"/>
          </rPr>
          <t>奖励路线：</t>
        </r>
      </text>
    </comment>
    <comment ref="Q2" authorId="0">
      <text>
        <r>
          <rPr>
            <b/>
            <sz val="9"/>
            <color indexed="81"/>
            <rFont val="Tahoma"/>
            <family val="2"/>
          </rPr>
          <t>50</t>
        </r>
        <r>
          <rPr>
            <b/>
            <sz val="9"/>
            <color indexed="81"/>
            <rFont val="宋体"/>
            <family val="3"/>
            <charset val="134"/>
          </rPr>
          <t>：</t>
        </r>
        <r>
          <rPr>
            <b/>
            <sz val="9"/>
            <color indexed="81"/>
            <rFont val="Tahoma"/>
            <family val="2"/>
          </rPr>
          <t>3(2)+12+59+106</t>
        </r>
      </text>
    </comment>
    <comment ref="S2" authorId="0">
      <text>
        <r>
          <rPr>
            <b/>
            <sz val="9"/>
            <color indexed="81"/>
            <rFont val="Tahoma"/>
            <family val="2"/>
          </rPr>
          <t>10</t>
        </r>
        <r>
          <rPr>
            <b/>
            <sz val="9"/>
            <color indexed="81"/>
            <rFont val="宋体"/>
            <family val="3"/>
            <charset val="134"/>
          </rPr>
          <t>：</t>
        </r>
        <r>
          <rPr>
            <b/>
            <sz val="9"/>
            <color indexed="81"/>
            <rFont val="Tahoma"/>
            <family val="2"/>
          </rPr>
          <t>1(2)+  4+10+34
20</t>
        </r>
        <r>
          <rPr>
            <b/>
            <sz val="9"/>
            <color indexed="81"/>
            <rFont val="宋体"/>
            <family val="3"/>
            <charset val="134"/>
          </rPr>
          <t>：</t>
        </r>
        <r>
          <rPr>
            <b/>
            <sz val="9"/>
            <color indexed="81"/>
            <rFont val="Tahoma"/>
            <family val="2"/>
          </rPr>
          <t>1(2)+  7+18+58
30</t>
        </r>
        <r>
          <rPr>
            <b/>
            <sz val="9"/>
            <color indexed="81"/>
            <rFont val="宋体"/>
            <family val="3"/>
            <charset val="134"/>
          </rPr>
          <t>：</t>
        </r>
        <r>
          <rPr>
            <b/>
            <sz val="9"/>
            <color indexed="81"/>
            <rFont val="Tahoma"/>
            <family val="2"/>
          </rPr>
          <t>2(2)+  8+32+100
40</t>
        </r>
        <r>
          <rPr>
            <b/>
            <sz val="9"/>
            <color indexed="81"/>
            <rFont val="宋体"/>
            <family val="3"/>
            <charset val="134"/>
          </rPr>
          <t>：</t>
        </r>
        <r>
          <rPr>
            <b/>
            <sz val="9"/>
            <color indexed="81"/>
            <rFont val="Tahoma"/>
            <family val="2"/>
          </rPr>
          <t>3(2)+10+42+100
50</t>
        </r>
        <r>
          <rPr>
            <b/>
            <sz val="9"/>
            <color indexed="81"/>
            <rFont val="宋体"/>
            <family val="3"/>
            <charset val="134"/>
          </rPr>
          <t>：</t>
        </r>
        <r>
          <rPr>
            <b/>
            <sz val="9"/>
            <color indexed="81"/>
            <rFont val="Tahoma"/>
            <family val="2"/>
          </rPr>
          <t>5(2)+12+55+100
10</t>
        </r>
        <r>
          <rPr>
            <b/>
            <sz val="9"/>
            <color indexed="81"/>
            <rFont val="宋体"/>
            <family val="3"/>
            <charset val="134"/>
          </rPr>
          <t>：</t>
        </r>
        <r>
          <rPr>
            <b/>
            <sz val="9"/>
            <color indexed="81"/>
            <rFont val="Tahoma"/>
            <family val="2"/>
          </rPr>
          <t>4(2)+  5+12+36
20</t>
        </r>
        <r>
          <rPr>
            <b/>
            <sz val="9"/>
            <color indexed="81"/>
            <rFont val="宋体"/>
            <family val="3"/>
            <charset val="134"/>
          </rPr>
          <t>：</t>
        </r>
        <r>
          <rPr>
            <b/>
            <sz val="9"/>
            <color indexed="81"/>
            <rFont val="Tahoma"/>
            <family val="2"/>
          </rPr>
          <t>4(2)+  6+23+68
30</t>
        </r>
        <r>
          <rPr>
            <b/>
            <sz val="9"/>
            <color indexed="81"/>
            <rFont val="宋体"/>
            <family val="3"/>
            <charset val="134"/>
          </rPr>
          <t>：</t>
        </r>
        <r>
          <rPr>
            <b/>
            <sz val="9"/>
            <color indexed="81"/>
            <rFont val="Tahoma"/>
            <family val="2"/>
          </rPr>
          <t>4(2)+  8+35+100
40</t>
        </r>
        <r>
          <rPr>
            <b/>
            <sz val="9"/>
            <color indexed="81"/>
            <rFont val="宋体"/>
            <family val="3"/>
            <charset val="134"/>
          </rPr>
          <t>：</t>
        </r>
        <r>
          <rPr>
            <b/>
            <sz val="9"/>
            <color indexed="81"/>
            <rFont val="Tahoma"/>
            <family val="2"/>
          </rPr>
          <t>5(3)+12+46+100
50</t>
        </r>
        <r>
          <rPr>
            <b/>
            <sz val="9"/>
            <color indexed="81"/>
            <rFont val="宋体"/>
            <family val="3"/>
            <charset val="134"/>
          </rPr>
          <t>：</t>
        </r>
        <r>
          <rPr>
            <b/>
            <sz val="9"/>
            <color indexed="81"/>
            <rFont val="Tahoma"/>
            <family val="2"/>
          </rPr>
          <t xml:space="preserve">6(5)+14+55+100
2208:50
</t>
        </r>
        <r>
          <rPr>
            <b/>
            <sz val="9"/>
            <color indexed="81"/>
            <rFont val="宋体"/>
            <family val="3"/>
            <charset val="134"/>
          </rPr>
          <t>奖励路线：</t>
        </r>
        <r>
          <rPr>
            <b/>
            <sz val="9"/>
            <color indexed="81"/>
            <rFont val="Tahoma"/>
            <family val="2"/>
          </rPr>
          <t>20221205</t>
        </r>
        <r>
          <rPr>
            <b/>
            <sz val="9"/>
            <color indexed="81"/>
            <rFont val="宋体"/>
            <family val="3"/>
            <charset val="134"/>
          </rPr>
          <t>：</t>
        </r>
        <r>
          <rPr>
            <b/>
            <sz val="9"/>
            <color indexed="81"/>
            <rFont val="Tahoma"/>
            <family val="2"/>
          </rPr>
          <t>192</t>
        </r>
      </text>
    </comment>
    <comment ref="T2" authorId="0">
      <text>
        <r>
          <rPr>
            <b/>
            <sz val="9"/>
            <color indexed="81"/>
            <rFont val="Tahoma"/>
            <family val="2"/>
          </rPr>
          <t xml:space="preserve">
50</t>
        </r>
        <r>
          <rPr>
            <b/>
            <sz val="9"/>
            <color indexed="81"/>
            <rFont val="宋体"/>
            <family val="3"/>
            <charset val="134"/>
          </rPr>
          <t>：</t>
        </r>
        <r>
          <rPr>
            <b/>
            <sz val="9"/>
            <color indexed="81"/>
            <rFont val="Tahoma"/>
            <family val="2"/>
          </rPr>
          <t>2(2)+ 9+60+100
2208:50</t>
        </r>
      </text>
    </comment>
    <comment ref="U2" authorId="0">
      <text>
        <r>
          <rPr>
            <b/>
            <sz val="9"/>
            <color indexed="81"/>
            <rFont val="Tahoma"/>
            <family val="2"/>
          </rPr>
          <t xml:space="preserve">
50</t>
        </r>
        <r>
          <rPr>
            <b/>
            <sz val="9"/>
            <color indexed="81"/>
            <rFont val="宋体"/>
            <family val="3"/>
            <charset val="134"/>
          </rPr>
          <t>：</t>
        </r>
        <r>
          <rPr>
            <b/>
            <sz val="9"/>
            <color indexed="81"/>
            <rFont val="Tahoma"/>
            <family val="2"/>
          </rPr>
          <t>4(2)+12+57+100
2208:50
2208-2212:15</t>
        </r>
      </text>
    </comment>
    <comment ref="V2" authorId="0">
      <text>
        <r>
          <rPr>
            <b/>
            <sz val="9"/>
            <color indexed="81"/>
            <rFont val="Tahoma"/>
            <family val="2"/>
          </rPr>
          <t xml:space="preserve">
50</t>
        </r>
        <r>
          <rPr>
            <b/>
            <sz val="9"/>
            <color indexed="81"/>
            <rFont val="宋体"/>
            <family val="3"/>
            <charset val="134"/>
          </rPr>
          <t>：</t>
        </r>
        <r>
          <rPr>
            <b/>
            <sz val="9"/>
            <color indexed="81"/>
            <rFont val="Tahoma"/>
            <family val="2"/>
          </rPr>
          <t>2(2)+11+58+100
2208:50</t>
        </r>
      </text>
    </comment>
    <comment ref="W2" authorId="0">
      <text>
        <r>
          <rPr>
            <b/>
            <sz val="9"/>
            <color indexed="81"/>
            <rFont val="Tahoma"/>
            <family val="2"/>
          </rPr>
          <t xml:space="preserve">
50</t>
        </r>
        <r>
          <rPr>
            <b/>
            <sz val="9"/>
            <color indexed="81"/>
            <rFont val="宋体"/>
            <family val="3"/>
            <charset val="134"/>
          </rPr>
          <t>：</t>
        </r>
        <r>
          <rPr>
            <b/>
            <sz val="9"/>
            <color indexed="81"/>
            <rFont val="Tahoma"/>
            <family val="2"/>
          </rPr>
          <t>3(2)+ 9+60+100
2208:50</t>
        </r>
      </text>
    </comment>
    <comment ref="Y2" authorId="0">
      <text>
        <r>
          <rPr>
            <b/>
            <sz val="9"/>
            <color indexed="81"/>
            <rFont val="Tahoma"/>
            <family val="2"/>
          </rPr>
          <t>10</t>
        </r>
        <r>
          <rPr>
            <b/>
            <sz val="9"/>
            <color indexed="81"/>
            <rFont val="宋体"/>
            <family val="3"/>
            <charset val="134"/>
          </rPr>
          <t>：</t>
        </r>
        <r>
          <rPr>
            <b/>
            <sz val="9"/>
            <color indexed="81"/>
            <rFont val="Tahoma"/>
            <family val="2"/>
          </rPr>
          <t>4(2)+  5+12+36
20</t>
        </r>
        <r>
          <rPr>
            <b/>
            <sz val="9"/>
            <color indexed="81"/>
            <rFont val="宋体"/>
            <family val="3"/>
            <charset val="134"/>
          </rPr>
          <t>：</t>
        </r>
        <r>
          <rPr>
            <b/>
            <sz val="9"/>
            <color indexed="81"/>
            <rFont val="Tahoma"/>
            <family val="2"/>
          </rPr>
          <t>4(2)+  6+23+68
30</t>
        </r>
        <r>
          <rPr>
            <b/>
            <sz val="9"/>
            <color indexed="81"/>
            <rFont val="宋体"/>
            <family val="3"/>
            <charset val="134"/>
          </rPr>
          <t>：</t>
        </r>
        <r>
          <rPr>
            <b/>
            <sz val="9"/>
            <color indexed="81"/>
            <rFont val="Tahoma"/>
            <family val="2"/>
          </rPr>
          <t>4(2)+  8+35+100
40</t>
        </r>
        <r>
          <rPr>
            <b/>
            <sz val="9"/>
            <color indexed="81"/>
            <rFont val="宋体"/>
            <family val="3"/>
            <charset val="134"/>
          </rPr>
          <t>：</t>
        </r>
        <r>
          <rPr>
            <b/>
            <sz val="9"/>
            <color indexed="81"/>
            <rFont val="Tahoma"/>
            <family val="2"/>
          </rPr>
          <t>5(3)+12+46+100
50</t>
        </r>
        <r>
          <rPr>
            <b/>
            <sz val="9"/>
            <color indexed="81"/>
            <rFont val="宋体"/>
            <family val="3"/>
            <charset val="134"/>
          </rPr>
          <t>：</t>
        </r>
        <r>
          <rPr>
            <b/>
            <sz val="9"/>
            <color indexed="81"/>
            <rFont val="Tahoma"/>
            <family val="2"/>
          </rPr>
          <t>6(5)+14+55+100
50</t>
        </r>
        <r>
          <rPr>
            <b/>
            <sz val="9"/>
            <color indexed="81"/>
            <rFont val="宋体"/>
            <family val="3"/>
            <charset val="134"/>
          </rPr>
          <t>：</t>
        </r>
        <r>
          <rPr>
            <b/>
            <sz val="9"/>
            <color indexed="81"/>
            <rFont val="Tahoma"/>
            <family val="2"/>
          </rPr>
          <t>3(3)+12+70+100
10</t>
        </r>
        <r>
          <rPr>
            <b/>
            <sz val="9"/>
            <color indexed="81"/>
            <rFont val="宋体"/>
            <family val="3"/>
            <charset val="134"/>
          </rPr>
          <t>：</t>
        </r>
        <r>
          <rPr>
            <b/>
            <sz val="9"/>
            <color indexed="81"/>
            <rFont val="Tahoma"/>
            <family val="2"/>
          </rPr>
          <t>1(2)+1+13+37
20</t>
        </r>
        <r>
          <rPr>
            <b/>
            <sz val="9"/>
            <color indexed="81"/>
            <rFont val="宋体"/>
            <family val="3"/>
            <charset val="134"/>
          </rPr>
          <t>：</t>
        </r>
        <r>
          <rPr>
            <b/>
            <sz val="9"/>
            <color indexed="81"/>
            <rFont val="Tahoma"/>
            <family val="2"/>
          </rPr>
          <t>1(2)+4+38+100
30</t>
        </r>
        <r>
          <rPr>
            <b/>
            <sz val="9"/>
            <color indexed="81"/>
            <rFont val="宋体"/>
            <family val="3"/>
            <charset val="134"/>
          </rPr>
          <t>：</t>
        </r>
        <r>
          <rPr>
            <b/>
            <sz val="9"/>
            <color indexed="81"/>
            <rFont val="Tahoma"/>
            <family val="2"/>
          </rPr>
          <t>2(2)+6+49+100
40</t>
        </r>
        <r>
          <rPr>
            <b/>
            <sz val="9"/>
            <color indexed="81"/>
            <rFont val="宋体"/>
            <family val="3"/>
            <charset val="134"/>
          </rPr>
          <t>：</t>
        </r>
        <r>
          <rPr>
            <b/>
            <sz val="9"/>
            <color indexed="81"/>
            <rFont val="Tahoma"/>
            <family val="2"/>
          </rPr>
          <t>3(2)+8+60+100
2204-2212:50,11,4</t>
        </r>
      </text>
    </comment>
    <comment ref="Z2" authorId="0">
      <text>
        <r>
          <rPr>
            <b/>
            <sz val="9"/>
            <color indexed="81"/>
            <rFont val="Tahoma"/>
            <family val="2"/>
          </rPr>
          <t xml:space="preserve">
50</t>
        </r>
        <r>
          <rPr>
            <b/>
            <sz val="9"/>
            <color indexed="81"/>
            <rFont val="宋体"/>
            <family val="3"/>
            <charset val="134"/>
          </rPr>
          <t>：</t>
        </r>
        <r>
          <rPr>
            <b/>
            <sz val="9"/>
            <color indexed="81"/>
            <rFont val="Tahoma"/>
            <family val="2"/>
          </rPr>
          <t>3(2)+11+63+100
2204-2212:50,6,3</t>
        </r>
      </text>
    </comment>
    <comment ref="AA2" authorId="0">
      <text>
        <r>
          <rPr>
            <b/>
            <sz val="9"/>
            <color indexed="81"/>
            <rFont val="Tahoma"/>
            <family val="2"/>
          </rPr>
          <t xml:space="preserve">
50</t>
        </r>
        <r>
          <rPr>
            <b/>
            <sz val="9"/>
            <color indexed="81"/>
            <rFont val="宋体"/>
            <family val="3"/>
            <charset val="134"/>
          </rPr>
          <t>：</t>
        </r>
        <r>
          <rPr>
            <b/>
            <sz val="9"/>
            <color indexed="81"/>
            <rFont val="Tahoma"/>
            <family val="2"/>
          </rPr>
          <t>3(2)+10+59+100
2204-2212:50,6,3</t>
        </r>
      </text>
    </comment>
    <comment ref="AB2" authorId="0">
      <text>
        <r>
          <rPr>
            <b/>
            <sz val="9"/>
            <color indexed="81"/>
            <rFont val="Tahoma"/>
            <family val="2"/>
          </rPr>
          <t xml:space="preserve">
50</t>
        </r>
        <r>
          <rPr>
            <b/>
            <sz val="9"/>
            <color indexed="81"/>
            <rFont val="宋体"/>
            <family val="3"/>
            <charset val="134"/>
          </rPr>
          <t>：</t>
        </r>
        <r>
          <rPr>
            <b/>
            <sz val="9"/>
            <color indexed="81"/>
            <rFont val="Tahoma"/>
            <family val="2"/>
          </rPr>
          <t>3(2)+10+59+100
2204-2212:50,7,3</t>
        </r>
      </text>
    </comment>
    <comment ref="AC2" authorId="0">
      <text>
        <r>
          <rPr>
            <b/>
            <sz val="9"/>
            <color indexed="81"/>
            <rFont val="Tahoma"/>
            <family val="2"/>
          </rPr>
          <t xml:space="preserve">
50</t>
        </r>
        <r>
          <rPr>
            <b/>
            <sz val="9"/>
            <color indexed="81"/>
            <rFont val="宋体"/>
            <family val="3"/>
            <charset val="134"/>
          </rPr>
          <t>：</t>
        </r>
        <r>
          <rPr>
            <b/>
            <sz val="9"/>
            <color indexed="81"/>
            <rFont val="Tahoma"/>
            <family val="2"/>
          </rPr>
          <t>4(3)+9+59+100
2204-2212:50,7,3</t>
        </r>
      </text>
    </comment>
    <comment ref="AE2" authorId="0">
      <text>
        <r>
          <rPr>
            <b/>
            <sz val="9"/>
            <color indexed="81"/>
            <rFont val="Tahoma"/>
            <family val="2"/>
          </rPr>
          <t>10</t>
        </r>
        <r>
          <rPr>
            <b/>
            <sz val="9"/>
            <color indexed="81"/>
            <rFont val="宋体"/>
            <family val="3"/>
            <charset val="134"/>
          </rPr>
          <t>：</t>
        </r>
        <r>
          <rPr>
            <b/>
            <sz val="9"/>
            <color indexed="81"/>
            <rFont val="Tahoma"/>
            <family val="2"/>
          </rPr>
          <t>1(2)+1+13+37
20</t>
        </r>
        <r>
          <rPr>
            <b/>
            <sz val="9"/>
            <color indexed="81"/>
            <rFont val="宋体"/>
            <family val="3"/>
            <charset val="134"/>
          </rPr>
          <t>：</t>
        </r>
        <r>
          <rPr>
            <b/>
            <sz val="9"/>
            <color indexed="81"/>
            <rFont val="Tahoma"/>
            <family val="2"/>
          </rPr>
          <t>1(2)+4+38+100
30</t>
        </r>
        <r>
          <rPr>
            <b/>
            <sz val="9"/>
            <color indexed="81"/>
            <rFont val="宋体"/>
            <family val="3"/>
            <charset val="134"/>
          </rPr>
          <t>：</t>
        </r>
        <r>
          <rPr>
            <b/>
            <sz val="9"/>
            <color indexed="81"/>
            <rFont val="Tahoma"/>
            <family val="2"/>
          </rPr>
          <t>2(2)+6+49+100
40</t>
        </r>
        <r>
          <rPr>
            <b/>
            <sz val="9"/>
            <color indexed="81"/>
            <rFont val="宋体"/>
            <family val="3"/>
            <charset val="134"/>
          </rPr>
          <t>：</t>
        </r>
        <r>
          <rPr>
            <b/>
            <sz val="9"/>
            <color indexed="81"/>
            <rFont val="Tahoma"/>
            <family val="2"/>
          </rPr>
          <t>3(2)+8+60+100
50</t>
        </r>
        <r>
          <rPr>
            <b/>
            <sz val="9"/>
            <color indexed="81"/>
            <rFont val="宋体"/>
            <family val="3"/>
            <charset val="134"/>
          </rPr>
          <t>：</t>
        </r>
        <r>
          <rPr>
            <b/>
            <sz val="9"/>
            <color indexed="81"/>
            <rFont val="Tahoma"/>
            <family val="2"/>
          </rPr>
          <t xml:space="preserve">3(3)+12+70+100
2112:53
2112-2212:72-53=19
</t>
        </r>
      </text>
    </comment>
    <comment ref="AF2" authorId="0">
      <text>
        <r>
          <rPr>
            <b/>
            <sz val="9"/>
            <color indexed="81"/>
            <rFont val="Tahoma"/>
            <family val="2"/>
          </rPr>
          <t>40</t>
        </r>
        <r>
          <rPr>
            <b/>
            <sz val="9"/>
            <color indexed="81"/>
            <rFont val="宋体"/>
            <family val="3"/>
            <charset val="134"/>
          </rPr>
          <t>：</t>
        </r>
        <r>
          <rPr>
            <b/>
            <sz val="9"/>
            <color indexed="81"/>
            <rFont val="Tahoma"/>
            <family val="2"/>
          </rPr>
          <t>3(2)+7+61+100
50</t>
        </r>
        <r>
          <rPr>
            <b/>
            <sz val="9"/>
            <color indexed="81"/>
            <rFont val="宋体"/>
            <family val="3"/>
            <charset val="134"/>
          </rPr>
          <t>：</t>
        </r>
        <r>
          <rPr>
            <b/>
            <sz val="9"/>
            <color indexed="81"/>
            <rFont val="Tahoma"/>
            <family val="2"/>
          </rPr>
          <t xml:space="preserve">4(3)+10+67+100
2112:53
2112-2212:65-53=12
</t>
        </r>
      </text>
    </comment>
    <comment ref="AG2" authorId="0">
      <text>
        <r>
          <rPr>
            <b/>
            <sz val="9"/>
            <color indexed="81"/>
            <rFont val="Tahoma"/>
            <family val="2"/>
          </rPr>
          <t>40</t>
        </r>
        <r>
          <rPr>
            <b/>
            <sz val="9"/>
            <color indexed="81"/>
            <rFont val="宋体"/>
            <family val="3"/>
            <charset val="134"/>
          </rPr>
          <t>：</t>
        </r>
        <r>
          <rPr>
            <b/>
            <sz val="9"/>
            <color indexed="81"/>
            <rFont val="Tahoma"/>
            <family val="2"/>
          </rPr>
          <t>2(2)+  8+61+100
40</t>
        </r>
        <r>
          <rPr>
            <b/>
            <sz val="9"/>
            <color indexed="81"/>
            <rFont val="宋体"/>
            <family val="3"/>
            <charset val="134"/>
          </rPr>
          <t>：</t>
        </r>
        <r>
          <rPr>
            <b/>
            <sz val="9"/>
            <color indexed="81"/>
            <rFont val="Tahoma"/>
            <family val="2"/>
          </rPr>
          <t>2(2)+11+65+100
2112-2212:71-50=21</t>
        </r>
      </text>
    </comment>
    <comment ref="AH2" authorId="0">
      <text>
        <r>
          <rPr>
            <b/>
            <sz val="9"/>
            <color indexed="81"/>
            <rFont val="Tahoma"/>
            <family val="2"/>
          </rPr>
          <t>40</t>
        </r>
        <r>
          <rPr>
            <b/>
            <sz val="9"/>
            <color indexed="81"/>
            <rFont val="宋体"/>
            <family val="3"/>
            <charset val="134"/>
          </rPr>
          <t>：</t>
        </r>
        <r>
          <rPr>
            <b/>
            <sz val="9"/>
            <color indexed="81"/>
            <rFont val="Tahoma"/>
            <family val="2"/>
          </rPr>
          <t>2(2)+9+62+100
50</t>
        </r>
        <r>
          <rPr>
            <b/>
            <sz val="9"/>
            <color indexed="81"/>
            <rFont val="宋体"/>
            <family val="3"/>
            <charset val="134"/>
          </rPr>
          <t>：</t>
        </r>
        <r>
          <rPr>
            <b/>
            <sz val="9"/>
            <color indexed="81"/>
            <rFont val="Tahoma"/>
            <family val="2"/>
          </rPr>
          <t>2(2)+12+68+100
60</t>
        </r>
        <r>
          <rPr>
            <b/>
            <sz val="9"/>
            <color indexed="81"/>
            <rFont val="宋体"/>
            <family val="3"/>
            <charset val="134"/>
          </rPr>
          <t>：</t>
        </r>
        <r>
          <rPr>
            <b/>
            <sz val="9"/>
            <color indexed="81"/>
            <rFont val="Tahoma"/>
            <family val="2"/>
          </rPr>
          <t>3(2)+14+70+100
2112:54
2112-2212:74-54=20</t>
        </r>
      </text>
    </comment>
    <comment ref="AI2" authorId="0">
      <text>
        <r>
          <rPr>
            <b/>
            <sz val="9"/>
            <color indexed="81"/>
            <rFont val="Tahoma"/>
            <family val="2"/>
          </rPr>
          <t>40</t>
        </r>
        <r>
          <rPr>
            <b/>
            <sz val="9"/>
            <color indexed="81"/>
            <rFont val="宋体"/>
            <family val="3"/>
            <charset val="134"/>
          </rPr>
          <t>：</t>
        </r>
        <r>
          <rPr>
            <b/>
            <sz val="9"/>
            <color indexed="81"/>
            <rFont val="Tahoma"/>
            <family val="2"/>
          </rPr>
          <t>2(2)+  8+54+100
50</t>
        </r>
        <r>
          <rPr>
            <b/>
            <sz val="9"/>
            <color indexed="81"/>
            <rFont val="宋体"/>
            <family val="3"/>
            <charset val="134"/>
          </rPr>
          <t>：</t>
        </r>
        <r>
          <rPr>
            <b/>
            <sz val="9"/>
            <color indexed="81"/>
            <rFont val="Tahoma"/>
            <family val="2"/>
          </rPr>
          <t>3(2)+12+68+100
2022</t>
        </r>
        <r>
          <rPr>
            <b/>
            <sz val="9"/>
            <color indexed="81"/>
            <rFont val="宋体"/>
            <family val="3"/>
            <charset val="134"/>
          </rPr>
          <t>：</t>
        </r>
        <r>
          <rPr>
            <b/>
            <sz val="9"/>
            <color indexed="81"/>
            <rFont val="Tahoma"/>
            <family val="2"/>
          </rPr>
          <t>53
2112-2212:66-53=17</t>
        </r>
      </text>
    </comment>
    <comment ref="AK2" authorId="0">
      <text>
        <r>
          <rPr>
            <b/>
            <sz val="9"/>
            <color indexed="81"/>
            <rFont val="Tahoma"/>
            <family val="2"/>
          </rPr>
          <t>2112-2212:63</t>
        </r>
      </text>
    </comment>
    <comment ref="AL2" authorId="0">
      <text>
        <r>
          <rPr>
            <b/>
            <sz val="9"/>
            <color indexed="81"/>
            <rFont val="Tahoma"/>
            <family val="2"/>
          </rPr>
          <t>2112-2212:61</t>
        </r>
      </text>
    </comment>
    <comment ref="AM2" authorId="0">
      <text>
        <r>
          <rPr>
            <b/>
            <sz val="9"/>
            <color indexed="81"/>
            <rFont val="Tahoma"/>
            <family val="2"/>
          </rPr>
          <t>2112-2212:63</t>
        </r>
      </text>
    </comment>
    <comment ref="AN2" authorId="0">
      <text>
        <r>
          <rPr>
            <b/>
            <sz val="9"/>
            <color indexed="81"/>
            <rFont val="Tahoma"/>
            <family val="2"/>
          </rPr>
          <t>2112-2212:64</t>
        </r>
      </text>
    </comment>
    <comment ref="AO2" authorId="0">
      <text>
        <r>
          <rPr>
            <b/>
            <sz val="9"/>
            <color indexed="81"/>
            <rFont val="Tahoma"/>
            <family val="2"/>
          </rPr>
          <t>2112-2212:63</t>
        </r>
      </text>
    </comment>
    <comment ref="AQ2" authorId="0">
      <text>
        <r>
          <rPr>
            <b/>
            <sz val="9"/>
            <color indexed="81"/>
            <rFont val="Tahoma"/>
            <family val="2"/>
          </rPr>
          <t>2112-2212:62</t>
        </r>
      </text>
    </comment>
    <comment ref="AR2" authorId="0">
      <text>
        <r>
          <rPr>
            <b/>
            <sz val="9"/>
            <color indexed="81"/>
            <rFont val="Tahoma"/>
            <family val="2"/>
          </rPr>
          <t>2112-2212:58</t>
        </r>
      </text>
    </comment>
    <comment ref="AS2" authorId="0">
      <text>
        <r>
          <rPr>
            <b/>
            <sz val="9"/>
            <color indexed="81"/>
            <rFont val="Tahoma"/>
            <family val="2"/>
          </rPr>
          <t>2112-2212:57</t>
        </r>
      </text>
    </comment>
    <comment ref="AT2" authorId="0">
      <text>
        <r>
          <rPr>
            <b/>
            <sz val="9"/>
            <color indexed="81"/>
            <rFont val="Tahoma"/>
            <family val="2"/>
          </rPr>
          <t>2112-2212:57</t>
        </r>
      </text>
    </comment>
    <comment ref="AU2" authorId="0">
      <text>
        <r>
          <rPr>
            <b/>
            <sz val="9"/>
            <color indexed="81"/>
            <rFont val="Tahoma"/>
            <family val="2"/>
          </rPr>
          <t>2112-2212:60</t>
        </r>
      </text>
    </comment>
    <comment ref="AK3" authorId="0">
      <text>
        <r>
          <rPr>
            <sz val="9"/>
            <color indexed="81"/>
            <rFont val="宋体"/>
            <family val="3"/>
            <charset val="134"/>
          </rPr>
          <t>凤凰年：2108：11；
标准：2108：1；
2112-2212:63</t>
        </r>
      </text>
    </comment>
    <comment ref="AL3" authorId="0">
      <text>
        <r>
          <rPr>
            <b/>
            <sz val="9"/>
            <color indexed="81"/>
            <rFont val="Tahoma"/>
            <family val="2"/>
          </rPr>
          <t>USER:</t>
        </r>
        <r>
          <rPr>
            <sz val="9"/>
            <color indexed="81"/>
            <rFont val="Tahoma"/>
            <family val="2"/>
          </rPr>
          <t xml:space="preserve">
</t>
        </r>
      </text>
    </comment>
    <comment ref="AM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1</t>
        </r>
        <r>
          <rPr>
            <b/>
            <sz val="9"/>
            <color indexed="81"/>
            <rFont val="宋体"/>
            <family val="3"/>
            <charset val="134"/>
          </rPr>
          <t>；</t>
        </r>
      </text>
    </comment>
    <comment ref="AN3" authorId="0">
      <text>
        <r>
          <rPr>
            <b/>
            <sz val="9"/>
            <color indexed="81"/>
            <rFont val="宋体"/>
            <family val="3"/>
            <charset val="134"/>
          </rPr>
          <t>标准：</t>
        </r>
        <r>
          <rPr>
            <b/>
            <sz val="9"/>
            <color indexed="81"/>
            <rFont val="Tahoma"/>
            <family val="2"/>
          </rPr>
          <t>2108</t>
        </r>
        <r>
          <rPr>
            <b/>
            <sz val="9"/>
            <color indexed="81"/>
            <rFont val="宋体"/>
            <family val="3"/>
            <charset val="134"/>
          </rPr>
          <t>：</t>
        </r>
        <r>
          <rPr>
            <b/>
            <sz val="9"/>
            <color indexed="81"/>
            <rFont val="Tahoma"/>
            <family val="2"/>
          </rPr>
          <t>2</t>
        </r>
        <r>
          <rPr>
            <b/>
            <sz val="9"/>
            <color indexed="81"/>
            <rFont val="宋体"/>
            <family val="3"/>
            <charset val="134"/>
          </rPr>
          <t>；</t>
        </r>
      </text>
    </comment>
    <comment ref="S4" authorId="0">
      <text>
        <r>
          <rPr>
            <b/>
            <sz val="9"/>
            <color indexed="81"/>
            <rFont val="Tahoma"/>
            <family val="2"/>
          </rPr>
          <t>2208-2212:36</t>
        </r>
      </text>
    </comment>
    <comment ref="T4" authorId="0">
      <text>
        <r>
          <rPr>
            <b/>
            <sz val="9"/>
            <color indexed="81"/>
            <rFont val="Tahoma"/>
            <family val="2"/>
          </rPr>
          <t>2208-2212:35</t>
        </r>
      </text>
    </comment>
    <comment ref="U4" authorId="0">
      <text>
        <r>
          <rPr>
            <b/>
            <sz val="9"/>
            <color indexed="81"/>
            <rFont val="Tahoma"/>
            <family val="2"/>
          </rPr>
          <t>2208-2212:29</t>
        </r>
      </text>
    </comment>
    <comment ref="V4" authorId="0">
      <text>
        <r>
          <rPr>
            <b/>
            <sz val="9"/>
            <color indexed="81"/>
            <rFont val="Tahoma"/>
            <family val="2"/>
          </rPr>
          <t>2208-2212:33</t>
        </r>
      </text>
    </comment>
    <comment ref="W4" authorId="0">
      <text>
        <r>
          <rPr>
            <b/>
            <sz val="9"/>
            <color indexed="81"/>
            <rFont val="Tahoma"/>
            <family val="2"/>
          </rPr>
          <t>2208-2212:36</t>
        </r>
      </text>
    </comment>
    <comment ref="Y4" authorId="0">
      <text>
        <r>
          <rPr>
            <b/>
            <sz val="9"/>
            <color indexed="81"/>
            <rFont val="Tahoma"/>
            <family val="2"/>
          </rPr>
          <t>22XX-2212:18</t>
        </r>
      </text>
    </comment>
    <comment ref="Z4" authorId="0">
      <text>
        <r>
          <rPr>
            <b/>
            <sz val="9"/>
            <color indexed="81"/>
            <rFont val="Tahoma"/>
            <family val="2"/>
          </rPr>
          <t>22XX-2212:19</t>
        </r>
      </text>
    </comment>
    <comment ref="AA4" authorId="0">
      <text>
        <r>
          <rPr>
            <b/>
            <sz val="9"/>
            <color indexed="81"/>
            <rFont val="Tahoma"/>
            <family val="2"/>
          </rPr>
          <t>22XX-2212:18</t>
        </r>
      </text>
    </comment>
    <comment ref="AB4" authorId="0">
      <text>
        <r>
          <rPr>
            <b/>
            <sz val="9"/>
            <color indexed="81"/>
            <rFont val="Tahoma"/>
            <family val="2"/>
          </rPr>
          <t>22XX-2212:17</t>
        </r>
      </text>
    </comment>
    <comment ref="AC4" authorId="0">
      <text>
        <r>
          <rPr>
            <b/>
            <sz val="9"/>
            <color indexed="81"/>
            <rFont val="Tahoma"/>
            <family val="2"/>
          </rPr>
          <t>22XX-2212:17</t>
        </r>
      </text>
    </comment>
    <comment ref="AE4" authorId="0">
      <text>
        <r>
          <rPr>
            <b/>
            <sz val="9"/>
            <color indexed="81"/>
            <rFont val="Tahoma"/>
            <family val="2"/>
          </rPr>
          <t>2112-</t>
        </r>
        <r>
          <rPr>
            <b/>
            <sz val="9"/>
            <color indexed="81"/>
            <rFont val="宋体"/>
            <family val="3"/>
            <charset val="134"/>
          </rPr>
          <t>标准：</t>
        </r>
        <r>
          <rPr>
            <b/>
            <sz val="9"/>
            <color indexed="81"/>
            <rFont val="Tahoma"/>
            <family val="2"/>
          </rPr>
          <t>10
22XX-2212:35</t>
        </r>
      </text>
    </comment>
    <comment ref="AF4" authorId="0">
      <text>
        <r>
          <rPr>
            <b/>
            <sz val="9"/>
            <color indexed="81"/>
            <rFont val="Tahoma"/>
            <family val="2"/>
          </rPr>
          <t>2112-</t>
        </r>
        <r>
          <rPr>
            <b/>
            <sz val="9"/>
            <color indexed="81"/>
            <rFont val="宋体"/>
            <family val="3"/>
            <charset val="134"/>
          </rPr>
          <t>标准：</t>
        </r>
        <r>
          <rPr>
            <b/>
            <sz val="9"/>
            <color indexed="81"/>
            <rFont val="Tahoma"/>
            <family val="2"/>
          </rPr>
          <t>8
22XX-2212:31</t>
        </r>
      </text>
    </comment>
    <comment ref="AG4" authorId="0">
      <text>
        <r>
          <rPr>
            <b/>
            <sz val="9"/>
            <color indexed="81"/>
            <rFont val="Tahoma"/>
            <family val="2"/>
          </rPr>
          <t>2112-</t>
        </r>
        <r>
          <rPr>
            <b/>
            <sz val="9"/>
            <color indexed="81"/>
            <rFont val="宋体"/>
            <family val="3"/>
            <charset val="134"/>
          </rPr>
          <t>标准：</t>
        </r>
        <r>
          <rPr>
            <b/>
            <sz val="9"/>
            <color indexed="81"/>
            <rFont val="Tahoma"/>
            <family val="2"/>
          </rPr>
          <t>9
22XX-2212:35</t>
        </r>
      </text>
    </comment>
    <comment ref="AH4" authorId="0">
      <text>
        <r>
          <rPr>
            <b/>
            <sz val="9"/>
            <color indexed="81"/>
            <rFont val="Tahoma"/>
            <family val="2"/>
          </rPr>
          <t>2112-</t>
        </r>
        <r>
          <rPr>
            <b/>
            <sz val="9"/>
            <color indexed="81"/>
            <rFont val="宋体"/>
            <family val="3"/>
            <charset val="134"/>
          </rPr>
          <t>标准：</t>
        </r>
        <r>
          <rPr>
            <b/>
            <sz val="9"/>
            <color indexed="81"/>
            <rFont val="Tahoma"/>
            <family val="2"/>
          </rPr>
          <t>9
22XX-2212:31</t>
        </r>
      </text>
    </comment>
    <comment ref="AI4" authorId="0">
      <text>
        <r>
          <rPr>
            <b/>
            <sz val="9"/>
            <color indexed="81"/>
            <rFont val="Tahoma"/>
            <family val="2"/>
          </rPr>
          <t>2112-</t>
        </r>
        <r>
          <rPr>
            <b/>
            <sz val="9"/>
            <color indexed="81"/>
            <rFont val="宋体"/>
            <family val="3"/>
            <charset val="134"/>
          </rPr>
          <t>标准：</t>
        </r>
        <r>
          <rPr>
            <b/>
            <sz val="9"/>
            <color indexed="81"/>
            <rFont val="Tahoma"/>
            <family val="2"/>
          </rPr>
          <t>7
2022:23+
22XX-2212:40</t>
        </r>
      </text>
    </comment>
    <comment ref="AK4" authorId="0">
      <text>
        <r>
          <rPr>
            <b/>
            <sz val="9"/>
            <color indexed="81"/>
            <rFont val="Tahoma"/>
            <family val="2"/>
          </rPr>
          <t>40</t>
        </r>
        <r>
          <rPr>
            <b/>
            <sz val="9"/>
            <color indexed="81"/>
            <rFont val="宋体"/>
            <family val="3"/>
            <charset val="134"/>
          </rPr>
          <t>：</t>
        </r>
        <r>
          <rPr>
            <b/>
            <sz val="9"/>
            <color indexed="81"/>
            <rFont val="Tahoma"/>
            <family val="2"/>
          </rPr>
          <t>4(2)+  8+47+100
50</t>
        </r>
        <r>
          <rPr>
            <b/>
            <sz val="9"/>
            <color indexed="81"/>
            <rFont val="宋体"/>
            <family val="3"/>
            <charset val="134"/>
          </rPr>
          <t>：</t>
        </r>
        <r>
          <rPr>
            <b/>
            <sz val="9"/>
            <color indexed="81"/>
            <rFont val="Tahoma"/>
            <family val="2"/>
          </rPr>
          <t>4(2)+12+56+100
60</t>
        </r>
        <r>
          <rPr>
            <b/>
            <sz val="9"/>
            <color indexed="81"/>
            <rFont val="宋体"/>
            <family val="3"/>
            <charset val="134"/>
          </rPr>
          <t>：</t>
        </r>
        <r>
          <rPr>
            <b/>
            <sz val="9"/>
            <color indexed="81"/>
            <rFont val="Tahoma"/>
            <family val="2"/>
          </rPr>
          <t>4(5)+21+70+100</t>
        </r>
      </text>
    </comment>
    <comment ref="AQ4" authorId="0">
      <text>
        <r>
          <rPr>
            <b/>
            <sz val="9"/>
            <color indexed="81"/>
            <rFont val="Tahoma"/>
            <family val="2"/>
          </rPr>
          <t>40</t>
        </r>
        <r>
          <rPr>
            <b/>
            <sz val="9"/>
            <color indexed="81"/>
            <rFont val="宋体"/>
            <family val="3"/>
            <charset val="134"/>
          </rPr>
          <t>：</t>
        </r>
        <r>
          <rPr>
            <b/>
            <sz val="9"/>
            <color indexed="81"/>
            <rFont val="Tahoma"/>
            <family val="2"/>
          </rPr>
          <t>3(1)+8+48+100
50</t>
        </r>
        <r>
          <rPr>
            <b/>
            <sz val="9"/>
            <color indexed="81"/>
            <rFont val="宋体"/>
            <family val="3"/>
            <charset val="134"/>
          </rPr>
          <t>：</t>
        </r>
        <r>
          <rPr>
            <b/>
            <sz val="9"/>
            <color indexed="81"/>
            <rFont val="Tahoma"/>
            <family val="2"/>
          </rPr>
          <t>4(1)+10+59+-</t>
        </r>
      </text>
    </comment>
    <comment ref="AW4" authorId="0">
      <text>
        <r>
          <rPr>
            <b/>
            <sz val="9"/>
            <color indexed="81"/>
            <rFont val="Tahoma"/>
            <family val="2"/>
          </rPr>
          <t>40</t>
        </r>
        <r>
          <rPr>
            <b/>
            <sz val="9"/>
            <color indexed="81"/>
            <rFont val="宋体"/>
            <family val="3"/>
            <charset val="134"/>
          </rPr>
          <t>：</t>
        </r>
        <r>
          <rPr>
            <b/>
            <sz val="9"/>
            <color indexed="81"/>
            <rFont val="Tahoma"/>
            <family val="2"/>
          </rPr>
          <t>1(2)+11+44+108
50</t>
        </r>
        <r>
          <rPr>
            <b/>
            <sz val="9"/>
            <color indexed="81"/>
            <rFont val="宋体"/>
            <family val="3"/>
            <charset val="134"/>
          </rPr>
          <t>：</t>
        </r>
        <r>
          <rPr>
            <b/>
            <sz val="9"/>
            <color indexed="81"/>
            <rFont val="Tahoma"/>
            <family val="2"/>
          </rPr>
          <t>1(2)+12+56+-</t>
        </r>
      </text>
    </comment>
    <comment ref="AX4" authorId="0">
      <text>
        <r>
          <rPr>
            <b/>
            <sz val="9"/>
            <color indexed="81"/>
            <rFont val="Tahoma"/>
            <family val="2"/>
          </rPr>
          <t>40</t>
        </r>
        <r>
          <rPr>
            <b/>
            <sz val="9"/>
            <color indexed="81"/>
            <rFont val="宋体"/>
            <family val="3"/>
            <charset val="134"/>
          </rPr>
          <t>：</t>
        </r>
        <r>
          <rPr>
            <b/>
            <sz val="9"/>
            <color indexed="81"/>
            <rFont val="Tahoma"/>
            <family val="2"/>
          </rPr>
          <t>2(2)+7+44+108
50</t>
        </r>
        <r>
          <rPr>
            <b/>
            <sz val="9"/>
            <color indexed="81"/>
            <rFont val="宋体"/>
            <family val="3"/>
            <charset val="134"/>
          </rPr>
          <t>：</t>
        </r>
        <r>
          <rPr>
            <b/>
            <sz val="9"/>
            <color indexed="81"/>
            <rFont val="Tahoma"/>
            <family val="2"/>
          </rPr>
          <t>3(2)+10+58+-</t>
        </r>
      </text>
    </comment>
    <comment ref="AY4" authorId="0">
      <text>
        <r>
          <rPr>
            <b/>
            <sz val="9"/>
            <color indexed="81"/>
            <rFont val="Tahoma"/>
            <family val="2"/>
          </rPr>
          <t>40</t>
        </r>
        <r>
          <rPr>
            <b/>
            <sz val="9"/>
            <color indexed="81"/>
            <rFont val="宋体"/>
            <family val="3"/>
            <charset val="134"/>
          </rPr>
          <t>：</t>
        </r>
        <r>
          <rPr>
            <b/>
            <sz val="9"/>
            <color indexed="81"/>
            <rFont val="Tahoma"/>
            <family val="2"/>
          </rPr>
          <t>4(2)+9+59+108
50</t>
        </r>
        <r>
          <rPr>
            <b/>
            <sz val="9"/>
            <color indexed="81"/>
            <rFont val="宋体"/>
            <family val="3"/>
            <charset val="134"/>
          </rPr>
          <t>：</t>
        </r>
        <r>
          <rPr>
            <b/>
            <sz val="9"/>
            <color indexed="81"/>
            <rFont val="Tahoma"/>
            <family val="2"/>
          </rPr>
          <t>(2)+++---</t>
        </r>
      </text>
    </comment>
    <comment ref="AZ4" authorId="0">
      <text>
        <r>
          <rPr>
            <b/>
            <sz val="9"/>
            <color indexed="81"/>
            <rFont val="Tahoma"/>
            <family val="2"/>
          </rPr>
          <t>40</t>
        </r>
        <r>
          <rPr>
            <b/>
            <sz val="9"/>
            <color indexed="81"/>
            <rFont val="宋体"/>
            <family val="3"/>
            <charset val="134"/>
          </rPr>
          <t>：</t>
        </r>
        <r>
          <rPr>
            <b/>
            <sz val="9"/>
            <color indexed="81"/>
            <rFont val="Tahoma"/>
            <family val="2"/>
          </rPr>
          <t>3(2)+9+47+108
50</t>
        </r>
        <r>
          <rPr>
            <b/>
            <sz val="9"/>
            <color indexed="81"/>
            <rFont val="宋体"/>
            <family val="3"/>
            <charset val="134"/>
          </rPr>
          <t>：</t>
        </r>
        <r>
          <rPr>
            <b/>
            <sz val="9"/>
            <color indexed="81"/>
            <rFont val="Tahoma"/>
            <family val="2"/>
          </rPr>
          <t>3(2)+11+60+---</t>
        </r>
      </text>
    </comment>
    <comment ref="BA4" authorId="0">
      <text>
        <r>
          <rPr>
            <b/>
            <sz val="9"/>
            <color indexed="81"/>
            <rFont val="Tahoma"/>
            <family val="2"/>
          </rPr>
          <t>50</t>
        </r>
        <r>
          <rPr>
            <b/>
            <sz val="9"/>
            <color indexed="81"/>
            <rFont val="宋体"/>
            <family val="3"/>
            <charset val="134"/>
          </rPr>
          <t>：</t>
        </r>
        <r>
          <rPr>
            <b/>
            <sz val="9"/>
            <color indexed="81"/>
            <rFont val="Tahoma"/>
            <family val="2"/>
          </rPr>
          <t>3(2)+11+60+---</t>
        </r>
      </text>
    </comment>
    <comment ref="BC4" authorId="0">
      <text>
        <r>
          <rPr>
            <b/>
            <sz val="9"/>
            <color indexed="81"/>
            <rFont val="Tahoma"/>
            <family val="2"/>
          </rPr>
          <t>40</t>
        </r>
        <r>
          <rPr>
            <b/>
            <sz val="9"/>
            <color indexed="81"/>
            <rFont val="宋体"/>
            <family val="3"/>
            <charset val="134"/>
          </rPr>
          <t>：</t>
        </r>
        <r>
          <rPr>
            <b/>
            <sz val="9"/>
            <color indexed="81"/>
            <rFont val="Tahoma"/>
            <family val="2"/>
          </rPr>
          <t>2(1)+16+54+-
50</t>
        </r>
        <r>
          <rPr>
            <b/>
            <sz val="9"/>
            <color indexed="81"/>
            <rFont val="宋体"/>
            <family val="3"/>
            <charset val="134"/>
          </rPr>
          <t>：</t>
        </r>
        <r>
          <rPr>
            <b/>
            <sz val="9"/>
            <color indexed="81"/>
            <rFont val="Tahoma"/>
            <family val="2"/>
          </rPr>
          <t>3(1)+19+61+-
2008-2011:69/69
2011-2103:5/74</t>
        </r>
      </text>
    </comment>
    <comment ref="BD4" authorId="0">
      <text>
        <r>
          <rPr>
            <b/>
            <sz val="9"/>
            <color indexed="81"/>
            <rFont val="Tahoma"/>
            <family val="2"/>
          </rPr>
          <t>50</t>
        </r>
        <r>
          <rPr>
            <b/>
            <sz val="9"/>
            <color indexed="81"/>
            <rFont val="宋体"/>
            <family val="3"/>
            <charset val="134"/>
          </rPr>
          <t>：</t>
        </r>
        <r>
          <rPr>
            <b/>
            <sz val="9"/>
            <color indexed="81"/>
            <rFont val="Tahoma"/>
            <family val="2"/>
          </rPr>
          <t>3(1)+14+58+-
60</t>
        </r>
        <r>
          <rPr>
            <b/>
            <sz val="9"/>
            <color indexed="81"/>
            <rFont val="宋体"/>
            <family val="3"/>
            <charset val="134"/>
          </rPr>
          <t>：</t>
        </r>
        <r>
          <rPr>
            <b/>
            <sz val="9"/>
            <color indexed="81"/>
            <rFont val="Tahoma"/>
            <family val="2"/>
          </rPr>
          <t>3(1)+15+70+-
2008-2011:72/72
2012-2103:8/80</t>
        </r>
      </text>
    </comment>
    <comment ref="BE4" authorId="0">
      <text>
        <r>
          <rPr>
            <b/>
            <sz val="9"/>
            <color indexed="81"/>
            <rFont val="Tahoma"/>
            <family val="2"/>
          </rPr>
          <t>60</t>
        </r>
        <r>
          <rPr>
            <b/>
            <sz val="9"/>
            <color indexed="81"/>
            <rFont val="宋体"/>
            <family val="3"/>
            <charset val="134"/>
          </rPr>
          <t>：</t>
        </r>
        <r>
          <rPr>
            <b/>
            <sz val="9"/>
            <color indexed="81"/>
            <rFont val="Tahoma"/>
            <family val="2"/>
          </rPr>
          <t>3(1)+13+66+-
2008-2011:81/81
2012-2103:8/89</t>
        </r>
      </text>
    </comment>
    <comment ref="BF4" authorId="0">
      <text>
        <r>
          <rPr>
            <b/>
            <sz val="9"/>
            <color indexed="81"/>
            <rFont val="Tahoma"/>
            <family val="2"/>
          </rPr>
          <t>60</t>
        </r>
        <r>
          <rPr>
            <b/>
            <sz val="9"/>
            <color indexed="81"/>
            <rFont val="宋体"/>
            <family val="3"/>
            <charset val="134"/>
          </rPr>
          <t>：</t>
        </r>
        <r>
          <rPr>
            <b/>
            <sz val="9"/>
            <color indexed="81"/>
            <rFont val="Tahoma"/>
            <family val="2"/>
          </rPr>
          <t>4(1)+12+69+-
2008-2011:75/75
2012-2103:5/80</t>
        </r>
      </text>
    </comment>
    <comment ref="BG4" authorId="0">
      <text>
        <r>
          <rPr>
            <b/>
            <sz val="9"/>
            <color indexed="81"/>
            <rFont val="Tahoma"/>
            <family val="2"/>
          </rPr>
          <t>2008-2011:75/75
2012-2103:4/79</t>
        </r>
      </text>
    </comment>
    <comment ref="BI4" authorId="1">
      <text>
        <r>
          <rPr>
            <b/>
            <sz val="9"/>
            <color indexed="81"/>
            <rFont val="宋体"/>
            <family val="3"/>
            <charset val="134"/>
          </rPr>
          <t xml:space="preserve">经典：
</t>
        </r>
        <r>
          <rPr>
            <b/>
            <sz val="9"/>
            <color indexed="81"/>
            <rFont val="Tahoma"/>
            <family val="2"/>
          </rPr>
          <t>1710-6-3-2
18</t>
        </r>
        <r>
          <rPr>
            <b/>
            <sz val="9"/>
            <color indexed="81"/>
            <rFont val="宋体"/>
            <family val="3"/>
            <charset val="134"/>
          </rPr>
          <t>上</t>
        </r>
        <r>
          <rPr>
            <b/>
            <sz val="9"/>
            <color indexed="81"/>
            <rFont val="Tahoma"/>
            <family val="2"/>
          </rPr>
          <t>-7-5-4-6-6-6
18</t>
        </r>
        <r>
          <rPr>
            <b/>
            <sz val="9"/>
            <color indexed="81"/>
            <rFont val="宋体"/>
            <family val="3"/>
            <charset val="134"/>
          </rPr>
          <t>下</t>
        </r>
        <r>
          <rPr>
            <b/>
            <sz val="9"/>
            <color indexed="81"/>
            <rFont val="Tahoma"/>
            <family val="2"/>
          </rPr>
          <t>-5-5-5-5-7-3
19</t>
        </r>
        <r>
          <rPr>
            <b/>
            <sz val="9"/>
            <color indexed="81"/>
            <rFont val="宋体"/>
            <family val="3"/>
            <charset val="134"/>
          </rPr>
          <t>上-7-6-5-3-6-5
1907-6
1908-1912:21/147
1912-2004:23/170
2004-2008:24/194
2008-2011:13/207</t>
        </r>
      </text>
    </comment>
    <comment ref="BJ4" authorId="1">
      <text>
        <r>
          <rPr>
            <b/>
            <sz val="9"/>
            <color indexed="81"/>
            <rFont val="宋体"/>
            <family val="3"/>
            <charset val="134"/>
          </rPr>
          <t>经典：</t>
        </r>
        <r>
          <rPr>
            <b/>
            <sz val="9"/>
            <color indexed="81"/>
            <rFont val="Tahoma"/>
            <family val="2"/>
          </rPr>
          <t xml:space="preserve">
1708-2-0-6-4-3
18</t>
        </r>
        <r>
          <rPr>
            <b/>
            <sz val="9"/>
            <color indexed="81"/>
            <rFont val="宋体"/>
            <family val="3"/>
            <charset val="134"/>
          </rPr>
          <t>上</t>
        </r>
        <r>
          <rPr>
            <b/>
            <sz val="9"/>
            <color indexed="81"/>
            <rFont val="Tahoma"/>
            <family val="2"/>
          </rPr>
          <t>-4-5-5-4-6-4
18</t>
        </r>
        <r>
          <rPr>
            <b/>
            <sz val="9"/>
            <color indexed="81"/>
            <rFont val="宋体"/>
            <family val="3"/>
            <charset val="134"/>
          </rPr>
          <t>下</t>
        </r>
        <r>
          <rPr>
            <b/>
            <sz val="9"/>
            <color indexed="81"/>
            <rFont val="Tahoma"/>
            <family val="2"/>
          </rPr>
          <t>-4-7-5-6-5-2
19</t>
        </r>
        <r>
          <rPr>
            <b/>
            <sz val="9"/>
            <color indexed="81"/>
            <rFont val="宋体"/>
            <family val="3"/>
            <charset val="134"/>
          </rPr>
          <t>上</t>
        </r>
        <r>
          <rPr>
            <b/>
            <sz val="9"/>
            <color indexed="81"/>
            <rFont val="Tahoma"/>
            <family val="2"/>
          </rPr>
          <t>-6-5-4-2-5-8
1908-1912:21/141
1912-2004:24/165
2004-2008:24/189
2008-2011:14/202</t>
        </r>
      </text>
    </comment>
    <comment ref="BK4" authorId="0">
      <text>
        <r>
          <rPr>
            <b/>
            <sz val="9"/>
            <color indexed="81"/>
            <rFont val="宋体"/>
            <family val="3"/>
            <charset val="134"/>
          </rPr>
          <t>经典：</t>
        </r>
        <r>
          <rPr>
            <b/>
            <sz val="9"/>
            <color indexed="81"/>
            <rFont val="Tahoma"/>
            <family val="2"/>
          </rPr>
          <t xml:space="preserve">
1708-2-0-6-3-6
18</t>
        </r>
        <r>
          <rPr>
            <b/>
            <sz val="9"/>
            <color indexed="81"/>
            <rFont val="宋体"/>
            <family val="3"/>
            <charset val="134"/>
          </rPr>
          <t>上</t>
        </r>
        <r>
          <rPr>
            <b/>
            <sz val="9"/>
            <color indexed="81"/>
            <rFont val="Tahoma"/>
            <family val="2"/>
          </rPr>
          <t>-4-5-5-5-6-4
18</t>
        </r>
        <r>
          <rPr>
            <b/>
            <sz val="9"/>
            <color indexed="81"/>
            <rFont val="宋体"/>
            <family val="3"/>
            <charset val="134"/>
          </rPr>
          <t>下</t>
        </r>
        <r>
          <rPr>
            <b/>
            <sz val="9"/>
            <color indexed="81"/>
            <rFont val="Tahoma"/>
            <family val="2"/>
          </rPr>
          <t>-5-5-6-3-6-3
19</t>
        </r>
        <r>
          <rPr>
            <b/>
            <sz val="9"/>
            <color indexed="81"/>
            <rFont val="宋体"/>
            <family val="3"/>
            <charset val="134"/>
          </rPr>
          <t>上-4-4-5-4-6-2
19下-10
1908-1912:19/135
1912-2004:18/153
2004-2008:25/178
2008-2011:15/193</t>
        </r>
      </text>
    </comment>
    <comment ref="BL4" authorId="1">
      <text>
        <r>
          <rPr>
            <b/>
            <sz val="9"/>
            <color indexed="81"/>
            <rFont val="宋体"/>
            <family val="3"/>
            <charset val="134"/>
          </rPr>
          <t xml:space="preserve">经典：
</t>
        </r>
        <r>
          <rPr>
            <b/>
            <sz val="9"/>
            <color indexed="81"/>
            <rFont val="Tahoma"/>
            <family val="2"/>
          </rPr>
          <t>1710-7-5-4
18</t>
        </r>
        <r>
          <rPr>
            <b/>
            <sz val="9"/>
            <color indexed="81"/>
            <rFont val="宋体"/>
            <family val="3"/>
            <charset val="134"/>
          </rPr>
          <t>上</t>
        </r>
        <r>
          <rPr>
            <b/>
            <sz val="9"/>
            <color indexed="81"/>
            <rFont val="Tahoma"/>
            <family val="2"/>
          </rPr>
          <t>-3-6-5-6-5-5
18</t>
        </r>
        <r>
          <rPr>
            <b/>
            <sz val="9"/>
            <color indexed="81"/>
            <rFont val="宋体"/>
            <family val="3"/>
            <charset val="134"/>
          </rPr>
          <t>下</t>
        </r>
        <r>
          <rPr>
            <b/>
            <sz val="9"/>
            <color indexed="81"/>
            <rFont val="Tahoma"/>
            <family val="2"/>
          </rPr>
          <t>-4-6-4-8-7-2
19</t>
        </r>
        <r>
          <rPr>
            <b/>
            <sz val="9"/>
            <color indexed="81"/>
            <rFont val="宋体"/>
            <family val="3"/>
            <charset val="134"/>
          </rPr>
          <t>上-6-5-3-2-6-4
19下-9
1908-1912:25/151
1912-2004:23/174
2004-2008:23/197
2008-2011:14/211</t>
        </r>
      </text>
    </comment>
    <comment ref="BM4" authorId="0">
      <text>
        <r>
          <rPr>
            <b/>
            <sz val="9"/>
            <color indexed="81"/>
            <rFont val="宋体"/>
            <family val="3"/>
            <charset val="134"/>
          </rPr>
          <t xml:space="preserve">经典：
</t>
        </r>
        <r>
          <rPr>
            <b/>
            <sz val="9"/>
            <color indexed="81"/>
            <rFont val="Tahoma"/>
            <family val="2"/>
          </rPr>
          <t>1710-6-3-3
18</t>
        </r>
        <r>
          <rPr>
            <b/>
            <sz val="9"/>
            <color indexed="81"/>
            <rFont val="宋体"/>
            <family val="3"/>
            <charset val="134"/>
          </rPr>
          <t>上</t>
        </r>
        <r>
          <rPr>
            <b/>
            <sz val="9"/>
            <color indexed="81"/>
            <rFont val="Tahoma"/>
            <family val="2"/>
          </rPr>
          <t>-5-4-4-4-5-5
18</t>
        </r>
        <r>
          <rPr>
            <b/>
            <sz val="9"/>
            <color indexed="81"/>
            <rFont val="宋体"/>
            <family val="3"/>
            <charset val="134"/>
          </rPr>
          <t>下</t>
        </r>
        <r>
          <rPr>
            <b/>
            <sz val="9"/>
            <color indexed="81"/>
            <rFont val="Tahoma"/>
            <family val="2"/>
          </rPr>
          <t>-5-4-6-6-7-2
19</t>
        </r>
        <r>
          <rPr>
            <b/>
            <sz val="9"/>
            <color indexed="81"/>
            <rFont val="宋体"/>
            <family val="3"/>
            <charset val="134"/>
          </rPr>
          <t>上-3-7-6-2-6-6
19下-5
1908-1912:27/144
1912-2004:20/164
2004-2008:21/185
2008-2011:15/200</t>
        </r>
      </text>
    </comment>
    <comment ref="BO4" authorId="0">
      <text>
        <r>
          <rPr>
            <b/>
            <sz val="9"/>
            <color indexed="81"/>
            <rFont val="Tahoma"/>
            <family val="2"/>
          </rPr>
          <t>10</t>
        </r>
        <r>
          <rPr>
            <b/>
            <sz val="9"/>
            <color indexed="81"/>
            <rFont val="宋体"/>
            <family val="3"/>
            <charset val="134"/>
          </rPr>
          <t>：</t>
        </r>
        <r>
          <rPr>
            <b/>
            <sz val="9"/>
            <color indexed="81"/>
            <rFont val="Tahoma"/>
            <family val="2"/>
          </rPr>
          <t>1(1)+1+14+37
20</t>
        </r>
        <r>
          <rPr>
            <b/>
            <sz val="9"/>
            <color indexed="81"/>
            <rFont val="宋体"/>
            <family val="3"/>
            <charset val="134"/>
          </rPr>
          <t>：</t>
        </r>
        <r>
          <rPr>
            <b/>
            <sz val="9"/>
            <color indexed="81"/>
            <rFont val="Tahoma"/>
            <family val="2"/>
          </rPr>
          <t>1(1)+3+24+87
30</t>
        </r>
        <r>
          <rPr>
            <b/>
            <sz val="9"/>
            <color indexed="81"/>
            <rFont val="宋体"/>
            <family val="3"/>
            <charset val="134"/>
          </rPr>
          <t>：</t>
        </r>
        <r>
          <rPr>
            <b/>
            <sz val="9"/>
            <color indexed="81"/>
            <rFont val="Tahoma"/>
            <family val="2"/>
          </rPr>
          <t>3(1)+6+35+120
40</t>
        </r>
        <r>
          <rPr>
            <b/>
            <sz val="9"/>
            <color indexed="81"/>
            <rFont val="宋体"/>
            <family val="3"/>
            <charset val="134"/>
          </rPr>
          <t>：</t>
        </r>
        <r>
          <rPr>
            <b/>
            <sz val="9"/>
            <color indexed="81"/>
            <rFont val="Tahoma"/>
            <family val="2"/>
          </rPr>
          <t>3(1)+9+44+-
50</t>
        </r>
        <r>
          <rPr>
            <b/>
            <sz val="9"/>
            <color indexed="81"/>
            <rFont val="宋体"/>
            <family val="3"/>
            <charset val="134"/>
          </rPr>
          <t>：</t>
        </r>
        <r>
          <rPr>
            <b/>
            <sz val="9"/>
            <color indexed="81"/>
            <rFont val="Tahoma"/>
            <family val="2"/>
          </rPr>
          <t>4(1)+10+55+-
2004-
10</t>
        </r>
        <r>
          <rPr>
            <b/>
            <sz val="9"/>
            <color indexed="81"/>
            <rFont val="宋体"/>
            <family val="3"/>
            <charset val="134"/>
          </rPr>
          <t>：</t>
        </r>
        <r>
          <rPr>
            <b/>
            <sz val="9"/>
            <color indexed="81"/>
            <rFont val="Tahoma"/>
            <family val="2"/>
          </rPr>
          <t>1(1)+1+10+37
2008-2011:61/61
2012-2103:2/63</t>
        </r>
      </text>
    </comment>
    <comment ref="BP4" authorId="0">
      <text>
        <r>
          <rPr>
            <b/>
            <sz val="9"/>
            <color indexed="81"/>
            <rFont val="Tahoma"/>
            <family val="2"/>
          </rPr>
          <t>40</t>
        </r>
        <r>
          <rPr>
            <b/>
            <sz val="9"/>
            <color indexed="81"/>
            <rFont val="宋体"/>
            <family val="3"/>
            <charset val="134"/>
          </rPr>
          <t>：</t>
        </r>
        <r>
          <rPr>
            <b/>
            <sz val="9"/>
            <color indexed="81"/>
            <rFont val="Tahoma"/>
            <family val="2"/>
          </rPr>
          <t>2(1)+9+43+120
50</t>
        </r>
        <r>
          <rPr>
            <b/>
            <sz val="9"/>
            <color indexed="81"/>
            <rFont val="宋体"/>
            <family val="3"/>
            <charset val="134"/>
          </rPr>
          <t>：</t>
        </r>
        <r>
          <rPr>
            <b/>
            <sz val="9"/>
            <color indexed="81"/>
            <rFont val="Tahoma"/>
            <family val="2"/>
          </rPr>
          <t>3(1)+11+56+XX
2008-2011:8/61</t>
        </r>
      </text>
    </comment>
    <comment ref="BQ4" authorId="0">
      <text>
        <r>
          <rPr>
            <b/>
            <sz val="9"/>
            <color indexed="81"/>
            <rFont val="Tahoma"/>
            <family val="2"/>
          </rPr>
          <t>50</t>
        </r>
        <r>
          <rPr>
            <b/>
            <sz val="9"/>
            <color indexed="81"/>
            <rFont val="宋体"/>
            <family val="3"/>
            <charset val="134"/>
          </rPr>
          <t>：</t>
        </r>
        <r>
          <rPr>
            <b/>
            <sz val="9"/>
            <color indexed="81"/>
            <rFont val="Tahoma"/>
            <family val="2"/>
          </rPr>
          <t>3(2)+14+59+120
2008-2011:5/61</t>
        </r>
      </text>
    </comment>
    <comment ref="BR4" authorId="0">
      <text>
        <r>
          <rPr>
            <b/>
            <sz val="9"/>
            <color indexed="81"/>
            <rFont val="Tahoma"/>
            <family val="2"/>
          </rPr>
          <t>50</t>
        </r>
        <r>
          <rPr>
            <b/>
            <sz val="9"/>
            <color indexed="81"/>
            <rFont val="宋体"/>
            <family val="3"/>
            <charset val="134"/>
          </rPr>
          <t>：</t>
        </r>
        <r>
          <rPr>
            <b/>
            <sz val="9"/>
            <color indexed="81"/>
            <rFont val="Tahoma"/>
            <family val="2"/>
          </rPr>
          <t>2(3)+12+63+120
2008-2011:3/56</t>
        </r>
      </text>
    </comment>
    <comment ref="BS4" authorId="0">
      <text>
        <r>
          <rPr>
            <b/>
            <sz val="9"/>
            <color indexed="81"/>
            <rFont val="Tahoma"/>
            <family val="2"/>
          </rPr>
          <t>50</t>
        </r>
        <r>
          <rPr>
            <b/>
            <sz val="9"/>
            <color indexed="81"/>
            <rFont val="宋体"/>
            <family val="3"/>
            <charset val="134"/>
          </rPr>
          <t>：</t>
        </r>
        <r>
          <rPr>
            <b/>
            <sz val="9"/>
            <color indexed="81"/>
            <rFont val="Tahoma"/>
            <family val="2"/>
          </rPr>
          <t>2(1)+10+60+120
2008-2011:9/64</t>
        </r>
      </text>
    </comment>
    <comment ref="BU4" authorId="0">
      <text>
        <r>
          <rPr>
            <b/>
            <sz val="9"/>
            <color indexed="81"/>
            <rFont val="Tahoma"/>
            <family val="2"/>
          </rPr>
          <t>10</t>
        </r>
        <r>
          <rPr>
            <b/>
            <sz val="9"/>
            <color indexed="81"/>
            <rFont val="宋体"/>
            <family val="3"/>
            <charset val="134"/>
          </rPr>
          <t>：</t>
        </r>
        <r>
          <rPr>
            <b/>
            <sz val="9"/>
            <color indexed="81"/>
            <rFont val="Tahoma"/>
            <family val="2"/>
          </rPr>
          <t>1(6)+2+9+35
20</t>
        </r>
        <r>
          <rPr>
            <b/>
            <sz val="9"/>
            <color indexed="81"/>
            <rFont val="宋体"/>
            <family val="3"/>
            <charset val="134"/>
          </rPr>
          <t>：</t>
        </r>
        <r>
          <rPr>
            <b/>
            <sz val="9"/>
            <color indexed="81"/>
            <rFont val="Tahoma"/>
            <family val="2"/>
          </rPr>
          <t>1(6)+3+20+61
30</t>
        </r>
        <r>
          <rPr>
            <b/>
            <sz val="9"/>
            <color indexed="81"/>
            <rFont val="宋体"/>
            <family val="3"/>
            <charset val="134"/>
          </rPr>
          <t>：</t>
        </r>
        <r>
          <rPr>
            <b/>
            <sz val="9"/>
            <color indexed="81"/>
            <rFont val="Tahoma"/>
            <family val="2"/>
          </rPr>
          <t>1(6)+4+29+79
40</t>
        </r>
        <r>
          <rPr>
            <b/>
            <sz val="9"/>
            <color indexed="81"/>
            <rFont val="宋体"/>
            <family val="3"/>
            <charset val="134"/>
          </rPr>
          <t>：</t>
        </r>
        <r>
          <rPr>
            <b/>
            <sz val="9"/>
            <color indexed="81"/>
            <rFont val="Tahoma"/>
            <family val="2"/>
          </rPr>
          <t>2(6)+6+39+85
50</t>
        </r>
        <r>
          <rPr>
            <b/>
            <sz val="9"/>
            <color indexed="81"/>
            <rFont val="宋体"/>
            <family val="3"/>
            <charset val="134"/>
          </rPr>
          <t>：</t>
        </r>
        <r>
          <rPr>
            <b/>
            <sz val="9"/>
            <color indexed="81"/>
            <rFont val="Tahoma"/>
            <family val="2"/>
          </rPr>
          <t>3(6)+8+46+90
60</t>
        </r>
        <r>
          <rPr>
            <b/>
            <sz val="9"/>
            <color indexed="81"/>
            <rFont val="宋体"/>
            <family val="3"/>
            <charset val="134"/>
          </rPr>
          <t>：</t>
        </r>
        <r>
          <rPr>
            <b/>
            <sz val="9"/>
            <color indexed="81"/>
            <rFont val="Tahoma"/>
            <family val="2"/>
          </rPr>
          <t>3(6)+9+51+92
1912-66
2003-5
70</t>
        </r>
        <r>
          <rPr>
            <b/>
            <sz val="9"/>
            <color indexed="81"/>
            <rFont val="宋体"/>
            <family val="3"/>
            <charset val="134"/>
          </rPr>
          <t>：</t>
        </r>
        <r>
          <rPr>
            <b/>
            <sz val="9"/>
            <color indexed="81"/>
            <rFont val="Tahoma"/>
            <family val="2"/>
          </rPr>
          <t>3(10)+19+59+96
2008-2011:5/76</t>
        </r>
      </text>
    </comment>
    <comment ref="BV4" authorId="0">
      <text>
        <r>
          <rPr>
            <b/>
            <sz val="9"/>
            <color indexed="81"/>
            <rFont val="Tahoma"/>
            <family val="2"/>
          </rPr>
          <t>60</t>
        </r>
        <r>
          <rPr>
            <b/>
            <sz val="9"/>
            <color indexed="81"/>
            <rFont val="宋体"/>
            <family val="3"/>
            <charset val="134"/>
          </rPr>
          <t>：</t>
        </r>
        <r>
          <rPr>
            <b/>
            <sz val="9"/>
            <color indexed="81"/>
            <rFont val="Tahoma"/>
            <family val="2"/>
          </rPr>
          <t>4(6)+12+51+95
1912-71
2001-2004-4
2008-2011:5/80</t>
        </r>
      </text>
    </comment>
    <comment ref="BW4" authorId="0">
      <text>
        <r>
          <rPr>
            <b/>
            <sz val="9"/>
            <color indexed="81"/>
            <rFont val="Tahoma"/>
            <family val="2"/>
          </rPr>
          <t>60</t>
        </r>
        <r>
          <rPr>
            <b/>
            <sz val="9"/>
            <color indexed="81"/>
            <rFont val="宋体"/>
            <family val="3"/>
            <charset val="134"/>
          </rPr>
          <t>：</t>
        </r>
        <r>
          <rPr>
            <b/>
            <sz val="9"/>
            <color indexed="81"/>
            <rFont val="Tahoma"/>
            <family val="2"/>
          </rPr>
          <t>2(6)+15+42+95
1912-68
2004-5
70</t>
        </r>
        <r>
          <rPr>
            <b/>
            <sz val="9"/>
            <color indexed="81"/>
            <rFont val="宋体"/>
            <family val="3"/>
            <charset val="134"/>
          </rPr>
          <t>：</t>
        </r>
        <r>
          <rPr>
            <b/>
            <sz val="9"/>
            <color indexed="81"/>
            <rFont val="Tahoma"/>
            <family val="2"/>
          </rPr>
          <t>5(8)+23+50+0
2008-2011:5/78</t>
        </r>
      </text>
    </comment>
    <comment ref="BX4" authorId="0">
      <text>
        <r>
          <rPr>
            <b/>
            <sz val="9"/>
            <color indexed="81"/>
            <rFont val="Tahoma"/>
            <family val="2"/>
          </rPr>
          <t>60</t>
        </r>
        <r>
          <rPr>
            <b/>
            <sz val="9"/>
            <color indexed="81"/>
            <rFont val="宋体"/>
            <family val="3"/>
            <charset val="134"/>
          </rPr>
          <t>：</t>
        </r>
        <r>
          <rPr>
            <b/>
            <sz val="9"/>
            <color indexed="81"/>
            <rFont val="Tahoma"/>
            <family val="2"/>
          </rPr>
          <t>3(6)+10+55+91
1912-62
2004-4
2008-2011:5/71</t>
        </r>
      </text>
    </comment>
    <comment ref="BY4" authorId="0">
      <text>
        <r>
          <rPr>
            <b/>
            <sz val="9"/>
            <color indexed="81"/>
            <rFont val="Tahoma"/>
            <family val="2"/>
          </rPr>
          <t>60</t>
        </r>
        <r>
          <rPr>
            <b/>
            <sz val="9"/>
            <color indexed="81"/>
            <rFont val="宋体"/>
            <family val="3"/>
            <charset val="134"/>
          </rPr>
          <t>：</t>
        </r>
        <r>
          <rPr>
            <b/>
            <sz val="9"/>
            <color indexed="81"/>
            <rFont val="Tahoma"/>
            <family val="2"/>
          </rPr>
          <t>5(6)+13+44+92
1912-66
2004-5
2008-2011:5/76</t>
        </r>
      </text>
    </comment>
    <comment ref="CA4" authorId="0">
      <text>
        <r>
          <rPr>
            <b/>
            <sz val="9"/>
            <color indexed="81"/>
            <rFont val="Tahoma"/>
            <family val="2"/>
          </rPr>
          <t>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0(0)+1+10+19</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0(0)+3+11+26</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0(0)+3+8+11</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1908-58+26
2004-9
10</t>
        </r>
        <r>
          <rPr>
            <b/>
            <sz val="9"/>
            <color indexed="81"/>
            <rFont val="宋体"/>
            <family val="3"/>
            <charset val="134"/>
          </rPr>
          <t>：</t>
        </r>
        <r>
          <rPr>
            <b/>
            <sz val="9"/>
            <color indexed="81"/>
            <rFont val="Tahoma"/>
            <family val="2"/>
          </rPr>
          <t>1(1)+2+12+32
20</t>
        </r>
        <r>
          <rPr>
            <b/>
            <sz val="9"/>
            <color indexed="81"/>
            <rFont val="宋体"/>
            <family val="3"/>
            <charset val="134"/>
          </rPr>
          <t>：</t>
        </r>
        <r>
          <rPr>
            <b/>
            <sz val="9"/>
            <color indexed="81"/>
            <rFont val="Tahoma"/>
            <family val="2"/>
          </rPr>
          <t>1(1)+3+22+51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1(1)+9+41+88
50</t>
        </r>
        <r>
          <rPr>
            <b/>
            <sz val="9"/>
            <color indexed="81"/>
            <rFont val="宋体"/>
            <family val="3"/>
            <charset val="134"/>
          </rPr>
          <t>：</t>
        </r>
        <r>
          <rPr>
            <b/>
            <sz val="9"/>
            <color indexed="81"/>
            <rFont val="Tahoma"/>
            <family val="2"/>
          </rPr>
          <t>3(1)+12+50+95
60</t>
        </r>
        <r>
          <rPr>
            <b/>
            <sz val="9"/>
            <color indexed="81"/>
            <rFont val="宋体"/>
            <family val="3"/>
            <charset val="134"/>
          </rPr>
          <t>：</t>
        </r>
        <r>
          <rPr>
            <b/>
            <sz val="9"/>
            <color indexed="81"/>
            <rFont val="Tahoma"/>
            <family val="2"/>
          </rPr>
          <t>3(2)+14+56+98
70</t>
        </r>
        <r>
          <rPr>
            <b/>
            <sz val="9"/>
            <color indexed="81"/>
            <rFont val="宋体"/>
            <family val="3"/>
            <charset val="134"/>
          </rPr>
          <t>：</t>
        </r>
        <r>
          <rPr>
            <b/>
            <sz val="9"/>
            <color indexed="81"/>
            <rFont val="Tahoma"/>
            <family val="2"/>
          </rPr>
          <t>3(3)+16+61+--
80</t>
        </r>
        <r>
          <rPr>
            <b/>
            <sz val="9"/>
            <color indexed="81"/>
            <rFont val="宋体"/>
            <family val="3"/>
            <charset val="134"/>
          </rPr>
          <t>：</t>
        </r>
        <r>
          <rPr>
            <b/>
            <sz val="9"/>
            <color indexed="81"/>
            <rFont val="Tahoma"/>
            <family val="2"/>
          </rPr>
          <t>4(4)+18+63+--
90</t>
        </r>
        <r>
          <rPr>
            <b/>
            <sz val="9"/>
            <color indexed="81"/>
            <rFont val="宋体"/>
            <family val="3"/>
            <charset val="134"/>
          </rPr>
          <t>：</t>
        </r>
        <r>
          <rPr>
            <b/>
            <sz val="9"/>
            <color indexed="81"/>
            <rFont val="Tahoma"/>
            <family val="2"/>
          </rPr>
          <t>5(4)+21+66+--</t>
        </r>
      </text>
    </comment>
    <comment ref="CB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1(1)+7+34+75</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1(0)+2+7+9</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1908-53+17
2001-2004-9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1(1)+7+34+75
40</t>
        </r>
        <r>
          <rPr>
            <b/>
            <sz val="9"/>
            <color indexed="81"/>
            <rFont val="宋体"/>
            <family val="3"/>
            <charset val="134"/>
          </rPr>
          <t>：</t>
        </r>
        <r>
          <rPr>
            <b/>
            <sz val="9"/>
            <color indexed="81"/>
            <rFont val="Tahoma"/>
            <family val="2"/>
          </rPr>
          <t>2(1)+9+41+84
50</t>
        </r>
        <r>
          <rPr>
            <b/>
            <sz val="9"/>
            <color indexed="81"/>
            <rFont val="宋体"/>
            <family val="3"/>
            <charset val="134"/>
          </rPr>
          <t>：</t>
        </r>
        <r>
          <rPr>
            <b/>
            <sz val="9"/>
            <color indexed="81"/>
            <rFont val="Tahoma"/>
            <family val="2"/>
          </rPr>
          <t>2(1)+11+48+89
60</t>
        </r>
        <r>
          <rPr>
            <b/>
            <sz val="9"/>
            <color indexed="81"/>
            <rFont val="宋体"/>
            <family val="3"/>
            <charset val="134"/>
          </rPr>
          <t>：</t>
        </r>
        <r>
          <rPr>
            <b/>
            <sz val="9"/>
            <color indexed="81"/>
            <rFont val="Tahoma"/>
            <family val="2"/>
          </rPr>
          <t xml:space="preserve">2(2)+13+55+92
</t>
        </r>
      </text>
    </comment>
    <comment ref="CC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3(1)+4+32+72</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1908-12:44+16
2004-6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3(1)+4+32+72
40</t>
        </r>
        <r>
          <rPr>
            <b/>
            <sz val="9"/>
            <color indexed="81"/>
            <rFont val="宋体"/>
            <family val="3"/>
            <charset val="134"/>
          </rPr>
          <t>：</t>
        </r>
        <r>
          <rPr>
            <b/>
            <sz val="9"/>
            <color indexed="81"/>
            <rFont val="Tahoma"/>
            <family val="2"/>
          </rPr>
          <t>3(1)+6+41+80
50</t>
        </r>
        <r>
          <rPr>
            <b/>
            <sz val="9"/>
            <color indexed="81"/>
            <rFont val="宋体"/>
            <family val="3"/>
            <charset val="134"/>
          </rPr>
          <t>：</t>
        </r>
        <r>
          <rPr>
            <b/>
            <sz val="9"/>
            <color indexed="81"/>
            <rFont val="Tahoma"/>
            <family val="2"/>
          </rPr>
          <t>3(2)+10+46+90
60</t>
        </r>
        <r>
          <rPr>
            <b/>
            <sz val="9"/>
            <color indexed="81"/>
            <rFont val="宋体"/>
            <family val="3"/>
            <charset val="134"/>
          </rPr>
          <t>：</t>
        </r>
        <r>
          <rPr>
            <b/>
            <sz val="9"/>
            <color indexed="81"/>
            <rFont val="Tahoma"/>
            <family val="2"/>
          </rPr>
          <t xml:space="preserve">3(4)+13+56+94
</t>
        </r>
      </text>
    </comment>
    <comment ref="CD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1(1)+6+31+75</t>
        </r>
        <r>
          <rPr>
            <b/>
            <sz val="9"/>
            <color indexed="81"/>
            <rFont val="宋体"/>
            <family val="3"/>
            <charset val="134"/>
          </rPr>
          <t xml:space="preserve">
</t>
        </r>
        <r>
          <rPr>
            <b/>
            <sz val="9"/>
            <color indexed="81"/>
            <rFont val="Tahoma"/>
            <family val="2"/>
          </rPr>
          <t>40</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1908-12:40+28
2004-5
10</t>
        </r>
        <r>
          <rPr>
            <b/>
            <sz val="9"/>
            <color indexed="81"/>
            <rFont val="宋体"/>
            <family val="3"/>
            <charset val="134"/>
          </rPr>
          <t>：</t>
        </r>
        <r>
          <rPr>
            <b/>
            <sz val="9"/>
            <color indexed="81"/>
            <rFont val="Tahoma"/>
            <family val="2"/>
          </rPr>
          <t xml:space="preserve">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1(1)+6+31+75
40</t>
        </r>
        <r>
          <rPr>
            <b/>
            <sz val="9"/>
            <color indexed="81"/>
            <rFont val="宋体"/>
            <family val="3"/>
            <charset val="134"/>
          </rPr>
          <t>：</t>
        </r>
        <r>
          <rPr>
            <b/>
            <sz val="9"/>
            <color indexed="81"/>
            <rFont val="Tahoma"/>
            <family val="2"/>
          </rPr>
          <t>2(2)+7+38+86
50</t>
        </r>
        <r>
          <rPr>
            <b/>
            <sz val="9"/>
            <color indexed="81"/>
            <rFont val="宋体"/>
            <family val="3"/>
            <charset val="134"/>
          </rPr>
          <t>：</t>
        </r>
        <r>
          <rPr>
            <b/>
            <sz val="9"/>
            <color indexed="81"/>
            <rFont val="Tahoma"/>
            <family val="2"/>
          </rPr>
          <t>3(3)+13+47+91
60</t>
        </r>
        <r>
          <rPr>
            <b/>
            <sz val="9"/>
            <color indexed="81"/>
            <rFont val="宋体"/>
            <family val="3"/>
            <charset val="134"/>
          </rPr>
          <t>：</t>
        </r>
        <r>
          <rPr>
            <b/>
            <sz val="9"/>
            <color indexed="81"/>
            <rFont val="Tahoma"/>
            <family val="2"/>
          </rPr>
          <t>3(4)+14+54+91
70</t>
        </r>
        <r>
          <rPr>
            <b/>
            <sz val="9"/>
            <color indexed="81"/>
            <rFont val="宋体"/>
            <family val="3"/>
            <charset val="134"/>
          </rPr>
          <t>：</t>
        </r>
        <r>
          <rPr>
            <b/>
            <sz val="9"/>
            <color indexed="81"/>
            <rFont val="Tahoma"/>
            <family val="2"/>
          </rPr>
          <t xml:space="preserve">4(4)+20+57+92
</t>
        </r>
      </text>
    </comment>
    <comment ref="CE4" authorId="0">
      <text>
        <r>
          <rPr>
            <b/>
            <sz val="9"/>
            <color indexed="81"/>
            <rFont val="Tahoma"/>
            <family val="2"/>
          </rPr>
          <t>10</t>
        </r>
        <r>
          <rPr>
            <b/>
            <sz val="9"/>
            <color indexed="81"/>
            <rFont val="宋体"/>
            <family val="3"/>
            <charset val="134"/>
          </rPr>
          <t>：</t>
        </r>
        <r>
          <rPr>
            <b/>
            <sz val="9"/>
            <color indexed="81"/>
            <rFont val="Tahoma"/>
            <family val="2"/>
          </rPr>
          <t>()+++
20</t>
        </r>
        <r>
          <rPr>
            <b/>
            <sz val="9"/>
            <color indexed="81"/>
            <rFont val="宋体"/>
            <family val="3"/>
            <charset val="134"/>
          </rPr>
          <t xml:space="preserve">：
</t>
        </r>
        <r>
          <rPr>
            <b/>
            <sz val="9"/>
            <color indexed="81"/>
            <rFont val="Tahoma"/>
            <family val="2"/>
          </rPr>
          <t>30</t>
        </r>
        <r>
          <rPr>
            <b/>
            <sz val="9"/>
            <color indexed="81"/>
            <rFont val="宋体"/>
            <family val="3"/>
            <charset val="134"/>
          </rPr>
          <t>：</t>
        </r>
        <r>
          <rPr>
            <b/>
            <sz val="9"/>
            <color indexed="81"/>
            <rFont val="Tahoma"/>
            <family val="2"/>
          </rPr>
          <t>2(1)+9+33+73</t>
        </r>
        <r>
          <rPr>
            <b/>
            <sz val="9"/>
            <color indexed="81"/>
            <rFont val="宋体"/>
            <family val="3"/>
            <charset val="134"/>
          </rPr>
          <t xml:space="preserve">
</t>
        </r>
        <r>
          <rPr>
            <b/>
            <sz val="9"/>
            <color indexed="81"/>
            <rFont val="Tahoma"/>
            <family val="2"/>
          </rPr>
          <t>40</t>
        </r>
        <r>
          <rPr>
            <b/>
            <sz val="9"/>
            <color indexed="81"/>
            <rFont val="宋体"/>
            <family val="3"/>
            <charset val="134"/>
          </rPr>
          <t>：</t>
        </r>
        <r>
          <rPr>
            <b/>
            <sz val="9"/>
            <color indexed="81"/>
            <rFont val="Tahoma"/>
            <family val="2"/>
          </rPr>
          <t>1(0)+1+12+12</t>
        </r>
        <r>
          <rPr>
            <b/>
            <sz val="9"/>
            <color indexed="81"/>
            <rFont val="宋体"/>
            <family val="3"/>
            <charset val="134"/>
          </rPr>
          <t xml:space="preserve">
</t>
        </r>
        <r>
          <rPr>
            <b/>
            <sz val="9"/>
            <color indexed="81"/>
            <rFont val="Tahoma"/>
            <family val="2"/>
          </rPr>
          <t>50</t>
        </r>
        <r>
          <rPr>
            <b/>
            <sz val="9"/>
            <color indexed="81"/>
            <rFont val="宋体"/>
            <family val="3"/>
            <charset val="134"/>
          </rPr>
          <t xml:space="preserve">：
</t>
        </r>
        <r>
          <rPr>
            <b/>
            <sz val="9"/>
            <color indexed="81"/>
            <rFont val="Tahoma"/>
            <family val="2"/>
          </rPr>
          <t>60</t>
        </r>
        <r>
          <rPr>
            <b/>
            <sz val="9"/>
            <color indexed="81"/>
            <rFont val="宋体"/>
            <family val="3"/>
            <charset val="134"/>
          </rPr>
          <t>：</t>
        </r>
        <r>
          <rPr>
            <b/>
            <sz val="9"/>
            <color indexed="81"/>
            <rFont val="Tahoma"/>
            <family val="2"/>
          </rPr>
          <t xml:space="preserve">
1908-59+17
2004-6
10</t>
        </r>
        <r>
          <rPr>
            <b/>
            <sz val="9"/>
            <color indexed="81"/>
            <rFont val="宋体"/>
            <family val="3"/>
            <charset val="134"/>
          </rPr>
          <t>：</t>
        </r>
        <r>
          <rPr>
            <b/>
            <sz val="9"/>
            <color indexed="81"/>
            <rFont val="Tahoma"/>
            <family val="2"/>
          </rPr>
          <t>()+++
20</t>
        </r>
        <r>
          <rPr>
            <b/>
            <sz val="9"/>
            <color indexed="81"/>
            <rFont val="宋体"/>
            <family val="3"/>
            <charset val="134"/>
          </rPr>
          <t>：</t>
        </r>
        <r>
          <rPr>
            <b/>
            <sz val="9"/>
            <color indexed="81"/>
            <rFont val="Tahoma"/>
            <family val="2"/>
          </rPr>
          <t xml:space="preserve">
30</t>
        </r>
        <r>
          <rPr>
            <b/>
            <sz val="9"/>
            <color indexed="81"/>
            <rFont val="宋体"/>
            <family val="3"/>
            <charset val="134"/>
          </rPr>
          <t>：</t>
        </r>
        <r>
          <rPr>
            <b/>
            <sz val="9"/>
            <color indexed="81"/>
            <rFont val="Tahoma"/>
            <family val="2"/>
          </rPr>
          <t>2(1)+9+33+73
40</t>
        </r>
        <r>
          <rPr>
            <b/>
            <sz val="9"/>
            <color indexed="81"/>
            <rFont val="宋体"/>
            <family val="3"/>
            <charset val="134"/>
          </rPr>
          <t>：</t>
        </r>
        <r>
          <rPr>
            <b/>
            <sz val="9"/>
            <color indexed="81"/>
            <rFont val="Tahoma"/>
            <family val="2"/>
          </rPr>
          <t>3(1)+10+45+85
50</t>
        </r>
        <r>
          <rPr>
            <b/>
            <sz val="9"/>
            <color indexed="81"/>
            <rFont val="宋体"/>
            <family val="3"/>
            <charset val="134"/>
          </rPr>
          <t>：</t>
        </r>
        <r>
          <rPr>
            <b/>
            <sz val="9"/>
            <color indexed="81"/>
            <rFont val="Tahoma"/>
            <family val="2"/>
          </rPr>
          <t>3(2)+12+51+91
60</t>
        </r>
        <r>
          <rPr>
            <b/>
            <sz val="9"/>
            <color indexed="81"/>
            <rFont val="宋体"/>
            <family val="3"/>
            <charset val="134"/>
          </rPr>
          <t>：</t>
        </r>
        <r>
          <rPr>
            <b/>
            <sz val="9"/>
            <color indexed="81"/>
            <rFont val="Tahoma"/>
            <family val="2"/>
          </rPr>
          <t>4(2)+14+57+95
70</t>
        </r>
        <r>
          <rPr>
            <b/>
            <sz val="9"/>
            <color indexed="81"/>
            <rFont val="宋体"/>
            <family val="3"/>
            <charset val="134"/>
          </rPr>
          <t>：</t>
        </r>
        <r>
          <rPr>
            <b/>
            <sz val="9"/>
            <color indexed="81"/>
            <rFont val="Tahoma"/>
            <family val="2"/>
          </rPr>
          <t xml:space="preserve">4(5)+16+58+95
</t>
        </r>
      </text>
    </comment>
    <comment ref="CG4" authorId="0">
      <text>
        <r>
          <rPr>
            <b/>
            <sz val="9"/>
            <color indexed="81"/>
            <rFont val="Tahoma"/>
            <family val="2"/>
          </rPr>
          <t>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0(0)+1+12+34
30</t>
        </r>
        <r>
          <rPr>
            <b/>
            <sz val="9"/>
            <color indexed="81"/>
            <rFont val="宋体"/>
            <family val="3"/>
            <charset val="134"/>
          </rPr>
          <t>：</t>
        </r>
        <r>
          <rPr>
            <b/>
            <sz val="9"/>
            <color indexed="81"/>
            <rFont val="Tahoma"/>
            <family val="2"/>
          </rPr>
          <t>0(0)+1+10+11
40</t>
        </r>
        <r>
          <rPr>
            <b/>
            <sz val="9"/>
            <color indexed="81"/>
            <rFont val="宋体"/>
            <family val="3"/>
            <charset val="134"/>
          </rPr>
          <t>：</t>
        </r>
        <r>
          <rPr>
            <b/>
            <sz val="9"/>
            <color indexed="81"/>
            <rFont val="Tahoma"/>
            <family val="2"/>
          </rPr>
          <t>0(0)+2+7+21
50</t>
        </r>
        <r>
          <rPr>
            <b/>
            <sz val="9"/>
            <color indexed="81"/>
            <rFont val="宋体"/>
            <family val="3"/>
            <charset val="134"/>
          </rPr>
          <t>：</t>
        </r>
        <r>
          <rPr>
            <b/>
            <sz val="9"/>
            <color indexed="81"/>
            <rFont val="Tahoma"/>
            <family val="2"/>
          </rPr>
          <t>1(0)+3+9+2
60</t>
        </r>
        <r>
          <rPr>
            <b/>
            <sz val="9"/>
            <color indexed="81"/>
            <rFont val="宋体"/>
            <family val="3"/>
            <charset val="134"/>
          </rPr>
          <t>：</t>
        </r>
        <r>
          <rPr>
            <b/>
            <sz val="9"/>
            <color indexed="81"/>
            <rFont val="Tahoma"/>
            <family val="2"/>
          </rPr>
          <t>0(2)+4+4+0
1904-78-13-14/115
1907-1
2004-6
10</t>
        </r>
        <r>
          <rPr>
            <b/>
            <sz val="9"/>
            <color indexed="81"/>
            <rFont val="宋体"/>
            <family val="3"/>
            <charset val="134"/>
          </rPr>
          <t>：</t>
        </r>
        <r>
          <rPr>
            <b/>
            <sz val="9"/>
            <color indexed="81"/>
            <rFont val="Tahoma"/>
            <family val="2"/>
          </rPr>
          <t>1(1)+1+10+24
20</t>
        </r>
        <r>
          <rPr>
            <b/>
            <sz val="9"/>
            <color indexed="81"/>
            <rFont val="宋体"/>
            <family val="3"/>
            <charset val="134"/>
          </rPr>
          <t>：</t>
        </r>
        <r>
          <rPr>
            <b/>
            <sz val="9"/>
            <color indexed="81"/>
            <rFont val="Tahoma"/>
            <family val="2"/>
          </rPr>
          <t>1(1)+2+22+58
30</t>
        </r>
        <r>
          <rPr>
            <b/>
            <sz val="9"/>
            <color indexed="81"/>
            <rFont val="宋体"/>
            <family val="3"/>
            <charset val="134"/>
          </rPr>
          <t>：</t>
        </r>
        <r>
          <rPr>
            <b/>
            <sz val="9"/>
            <color indexed="81"/>
            <rFont val="Tahoma"/>
            <family val="2"/>
          </rPr>
          <t>1(1)+3+32+69
40</t>
        </r>
        <r>
          <rPr>
            <b/>
            <sz val="9"/>
            <color indexed="81"/>
            <rFont val="宋体"/>
            <family val="3"/>
            <charset val="134"/>
          </rPr>
          <t>：</t>
        </r>
        <r>
          <rPr>
            <b/>
            <sz val="9"/>
            <color indexed="81"/>
            <rFont val="Tahoma"/>
            <family val="2"/>
          </rPr>
          <t>1(1)+5+39+90
50</t>
        </r>
        <r>
          <rPr>
            <b/>
            <sz val="9"/>
            <color indexed="81"/>
            <rFont val="宋体"/>
            <family val="3"/>
            <charset val="134"/>
          </rPr>
          <t>：</t>
        </r>
        <r>
          <rPr>
            <b/>
            <sz val="9"/>
            <color indexed="81"/>
            <rFont val="Tahoma"/>
            <family val="2"/>
          </rPr>
          <t>2(1)+8+48+92
60</t>
        </r>
        <r>
          <rPr>
            <b/>
            <sz val="9"/>
            <color indexed="81"/>
            <rFont val="宋体"/>
            <family val="3"/>
            <charset val="134"/>
          </rPr>
          <t>：</t>
        </r>
        <r>
          <rPr>
            <b/>
            <sz val="9"/>
            <color indexed="81"/>
            <rFont val="Tahoma"/>
            <family val="2"/>
          </rPr>
          <t>2(3)+12+52+92
70</t>
        </r>
        <r>
          <rPr>
            <b/>
            <sz val="9"/>
            <color indexed="81"/>
            <rFont val="宋体"/>
            <family val="3"/>
            <charset val="134"/>
          </rPr>
          <t>：</t>
        </r>
        <r>
          <rPr>
            <b/>
            <sz val="9"/>
            <color indexed="81"/>
            <rFont val="Tahoma"/>
            <family val="2"/>
          </rPr>
          <t>2(3)+17+58+96
80</t>
        </r>
        <r>
          <rPr>
            <b/>
            <sz val="9"/>
            <color indexed="81"/>
            <rFont val="宋体"/>
            <family val="3"/>
            <charset val="134"/>
          </rPr>
          <t>：</t>
        </r>
        <r>
          <rPr>
            <b/>
            <sz val="9"/>
            <color indexed="81"/>
            <rFont val="Tahoma"/>
            <family val="2"/>
          </rPr>
          <t>3(3)+20+62+96
90</t>
        </r>
        <r>
          <rPr>
            <b/>
            <sz val="9"/>
            <color indexed="81"/>
            <rFont val="宋体"/>
            <family val="3"/>
            <charset val="134"/>
          </rPr>
          <t>：</t>
        </r>
        <r>
          <rPr>
            <b/>
            <sz val="9"/>
            <color indexed="81"/>
            <rFont val="Tahoma"/>
            <family val="2"/>
          </rPr>
          <t>3(4)+22+62+97
100</t>
        </r>
        <r>
          <rPr>
            <b/>
            <sz val="9"/>
            <color indexed="81"/>
            <rFont val="宋体"/>
            <family val="3"/>
            <charset val="134"/>
          </rPr>
          <t>：</t>
        </r>
        <r>
          <rPr>
            <b/>
            <sz val="9"/>
            <color indexed="81"/>
            <rFont val="Tahoma"/>
            <family val="2"/>
          </rPr>
          <t>3(4)+23+66+97
110</t>
        </r>
        <r>
          <rPr>
            <b/>
            <sz val="9"/>
            <color indexed="81"/>
            <rFont val="宋体"/>
            <family val="3"/>
            <charset val="134"/>
          </rPr>
          <t>：</t>
        </r>
        <r>
          <rPr>
            <b/>
            <sz val="9"/>
            <color indexed="81"/>
            <rFont val="Tahoma"/>
            <family val="2"/>
          </rPr>
          <t>3(6)+24+66+97</t>
        </r>
      </text>
    </comment>
    <comment ref="CH4" authorId="0">
      <text>
        <r>
          <rPr>
            <b/>
            <sz val="9"/>
            <color indexed="81"/>
            <rFont val="Tahoma"/>
            <family val="2"/>
          </rPr>
          <t>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0(0)+1+10+37
30</t>
        </r>
        <r>
          <rPr>
            <b/>
            <sz val="9"/>
            <color indexed="81"/>
            <rFont val="宋体"/>
            <family val="3"/>
            <charset val="134"/>
          </rPr>
          <t>：</t>
        </r>
        <r>
          <rPr>
            <b/>
            <sz val="9"/>
            <color indexed="81"/>
            <rFont val="Tahoma"/>
            <family val="2"/>
          </rPr>
          <t>0(0)+3+10+17
40</t>
        </r>
        <r>
          <rPr>
            <b/>
            <sz val="9"/>
            <color indexed="81"/>
            <rFont val="宋体"/>
            <family val="3"/>
            <charset val="134"/>
          </rPr>
          <t>：</t>
        </r>
        <r>
          <rPr>
            <b/>
            <sz val="9"/>
            <color indexed="81"/>
            <rFont val="Tahoma"/>
            <family val="2"/>
          </rPr>
          <t>0(0)+2+9+7
50</t>
        </r>
        <r>
          <rPr>
            <b/>
            <sz val="9"/>
            <color indexed="81"/>
            <rFont val="宋体"/>
            <family val="3"/>
            <charset val="134"/>
          </rPr>
          <t>：</t>
        </r>
        <r>
          <rPr>
            <b/>
            <sz val="9"/>
            <color indexed="81"/>
            <rFont val="Tahoma"/>
            <family val="2"/>
          </rPr>
          <t>1(0)+4+13+9
60</t>
        </r>
        <r>
          <rPr>
            <b/>
            <sz val="9"/>
            <color indexed="81"/>
            <rFont val="宋体"/>
            <family val="3"/>
            <charset val="134"/>
          </rPr>
          <t>：</t>
        </r>
        <r>
          <rPr>
            <b/>
            <sz val="9"/>
            <color indexed="81"/>
            <rFont val="Tahoma"/>
            <family val="2"/>
          </rPr>
          <t>(1)+++
1904-65-8-6-15/94
2004-6
10</t>
        </r>
        <r>
          <rPr>
            <b/>
            <sz val="9"/>
            <color indexed="81"/>
            <rFont val="宋体"/>
            <family val="3"/>
            <charset val="134"/>
          </rPr>
          <t>：</t>
        </r>
        <r>
          <rPr>
            <b/>
            <sz val="9"/>
            <color indexed="81"/>
            <rFont val="Tahoma"/>
            <family val="2"/>
          </rPr>
          <t>1(1)+2+13+23
20</t>
        </r>
        <r>
          <rPr>
            <b/>
            <sz val="9"/>
            <color indexed="81"/>
            <rFont val="宋体"/>
            <family val="3"/>
            <charset val="134"/>
          </rPr>
          <t>：</t>
        </r>
        <r>
          <rPr>
            <b/>
            <sz val="9"/>
            <color indexed="81"/>
            <rFont val="Tahoma"/>
            <family val="2"/>
          </rPr>
          <t>1(1)+3+23+60
30</t>
        </r>
        <r>
          <rPr>
            <b/>
            <sz val="9"/>
            <color indexed="81"/>
            <rFont val="宋体"/>
            <family val="3"/>
            <charset val="134"/>
          </rPr>
          <t>：</t>
        </r>
        <r>
          <rPr>
            <b/>
            <sz val="9"/>
            <color indexed="81"/>
            <rFont val="Tahoma"/>
            <family val="2"/>
          </rPr>
          <t>1(1)+6+33+77
40</t>
        </r>
        <r>
          <rPr>
            <b/>
            <sz val="9"/>
            <color indexed="81"/>
            <rFont val="宋体"/>
            <family val="3"/>
            <charset val="134"/>
          </rPr>
          <t>：</t>
        </r>
        <r>
          <rPr>
            <b/>
            <sz val="9"/>
            <color indexed="81"/>
            <rFont val="Tahoma"/>
            <family val="2"/>
          </rPr>
          <t>1(1)+8+42+84
50</t>
        </r>
        <r>
          <rPr>
            <b/>
            <sz val="9"/>
            <color indexed="81"/>
            <rFont val="宋体"/>
            <family val="3"/>
            <charset val="134"/>
          </rPr>
          <t>：</t>
        </r>
        <r>
          <rPr>
            <b/>
            <sz val="9"/>
            <color indexed="81"/>
            <rFont val="Tahoma"/>
            <family val="2"/>
          </rPr>
          <t>2(1)+12+55+93
60</t>
        </r>
        <r>
          <rPr>
            <b/>
            <sz val="9"/>
            <color indexed="81"/>
            <rFont val="宋体"/>
            <family val="3"/>
            <charset val="134"/>
          </rPr>
          <t>：</t>
        </r>
        <r>
          <rPr>
            <b/>
            <sz val="9"/>
            <color indexed="81"/>
            <rFont val="Tahoma"/>
            <family val="2"/>
          </rPr>
          <t>3(2)+15+61+96
70</t>
        </r>
        <r>
          <rPr>
            <b/>
            <sz val="9"/>
            <color indexed="81"/>
            <rFont val="宋体"/>
            <family val="3"/>
            <charset val="134"/>
          </rPr>
          <t>：</t>
        </r>
        <r>
          <rPr>
            <b/>
            <sz val="9"/>
            <color indexed="81"/>
            <rFont val="Tahoma"/>
            <family val="2"/>
          </rPr>
          <t>3(3)+19+65+98
80</t>
        </r>
        <r>
          <rPr>
            <b/>
            <sz val="9"/>
            <color indexed="81"/>
            <rFont val="宋体"/>
            <family val="3"/>
            <charset val="134"/>
          </rPr>
          <t>：</t>
        </r>
        <r>
          <rPr>
            <b/>
            <sz val="9"/>
            <color indexed="81"/>
            <rFont val="Tahoma"/>
            <family val="2"/>
          </rPr>
          <t>6(5)+24+67+XX
90</t>
        </r>
        <r>
          <rPr>
            <b/>
            <sz val="9"/>
            <color indexed="81"/>
            <rFont val="宋体"/>
            <family val="3"/>
            <charset val="134"/>
          </rPr>
          <t>：</t>
        </r>
        <r>
          <rPr>
            <b/>
            <sz val="9"/>
            <color indexed="81"/>
            <rFont val="Tahoma"/>
            <family val="2"/>
          </rPr>
          <t>7(5)+26+68+XX</t>
        </r>
      </text>
    </comment>
    <comment ref="CI4" authorId="0">
      <text>
        <r>
          <rPr>
            <b/>
            <sz val="9"/>
            <color indexed="81"/>
            <rFont val="Tahoma"/>
            <family val="2"/>
          </rPr>
          <t>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0(0)+3+11+23
30</t>
        </r>
        <r>
          <rPr>
            <b/>
            <sz val="9"/>
            <color indexed="81"/>
            <rFont val="宋体"/>
            <family val="3"/>
            <charset val="134"/>
          </rPr>
          <t>：</t>
        </r>
        <r>
          <rPr>
            <b/>
            <sz val="9"/>
            <color indexed="81"/>
            <rFont val="Tahoma"/>
            <family val="2"/>
          </rPr>
          <t>0(0)+4+9+18
40</t>
        </r>
        <r>
          <rPr>
            <b/>
            <sz val="9"/>
            <color indexed="81"/>
            <rFont val="宋体"/>
            <family val="3"/>
            <charset val="134"/>
          </rPr>
          <t>：</t>
        </r>
        <r>
          <rPr>
            <b/>
            <sz val="9"/>
            <color indexed="81"/>
            <rFont val="Tahoma"/>
            <family val="2"/>
          </rPr>
          <t>0(1)+3+10+12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1904-65-9-3-20
2004-5
10</t>
        </r>
        <r>
          <rPr>
            <b/>
            <sz val="9"/>
            <color indexed="81"/>
            <rFont val="宋体"/>
            <family val="3"/>
            <charset val="134"/>
          </rPr>
          <t>：</t>
        </r>
        <r>
          <rPr>
            <b/>
            <sz val="9"/>
            <color indexed="81"/>
            <rFont val="Tahoma"/>
            <family val="2"/>
          </rPr>
          <t>1(1)+1+10+34
20</t>
        </r>
        <r>
          <rPr>
            <b/>
            <sz val="9"/>
            <color indexed="81"/>
            <rFont val="宋体"/>
            <family val="3"/>
            <charset val="134"/>
          </rPr>
          <t>：</t>
        </r>
        <r>
          <rPr>
            <b/>
            <sz val="9"/>
            <color indexed="81"/>
            <rFont val="Tahoma"/>
            <family val="2"/>
          </rPr>
          <t>1(1)+4+21+57
30</t>
        </r>
        <r>
          <rPr>
            <b/>
            <sz val="9"/>
            <color indexed="81"/>
            <rFont val="宋体"/>
            <family val="3"/>
            <charset val="134"/>
          </rPr>
          <t>：</t>
        </r>
        <r>
          <rPr>
            <b/>
            <sz val="9"/>
            <color indexed="81"/>
            <rFont val="Tahoma"/>
            <family val="2"/>
          </rPr>
          <t>1(1)+8+30+75
40</t>
        </r>
        <r>
          <rPr>
            <b/>
            <sz val="9"/>
            <color indexed="81"/>
            <rFont val="宋体"/>
            <family val="3"/>
            <charset val="134"/>
          </rPr>
          <t>：</t>
        </r>
        <r>
          <rPr>
            <b/>
            <sz val="9"/>
            <color indexed="81"/>
            <rFont val="Tahoma"/>
            <family val="2"/>
          </rPr>
          <t>1(1)+11+40+87
50</t>
        </r>
        <r>
          <rPr>
            <b/>
            <sz val="9"/>
            <color indexed="81"/>
            <rFont val="宋体"/>
            <family val="3"/>
            <charset val="134"/>
          </rPr>
          <t>：</t>
        </r>
        <r>
          <rPr>
            <b/>
            <sz val="9"/>
            <color indexed="81"/>
            <rFont val="Tahoma"/>
            <family val="2"/>
          </rPr>
          <t>3(1)+12+39+89
60</t>
        </r>
        <r>
          <rPr>
            <b/>
            <sz val="9"/>
            <color indexed="81"/>
            <rFont val="宋体"/>
            <family val="3"/>
            <charset val="134"/>
          </rPr>
          <t>：</t>
        </r>
        <r>
          <rPr>
            <b/>
            <sz val="9"/>
            <color indexed="81"/>
            <rFont val="Tahoma"/>
            <family val="2"/>
          </rPr>
          <t>3(3)+15+48+93
70</t>
        </r>
        <r>
          <rPr>
            <b/>
            <sz val="9"/>
            <color indexed="81"/>
            <rFont val="宋体"/>
            <family val="3"/>
            <charset val="134"/>
          </rPr>
          <t>：</t>
        </r>
        <r>
          <rPr>
            <b/>
            <sz val="9"/>
            <color indexed="81"/>
            <rFont val="Tahoma"/>
            <family val="2"/>
          </rPr>
          <t>3(4)+20+53+93
80</t>
        </r>
        <r>
          <rPr>
            <b/>
            <sz val="9"/>
            <color indexed="81"/>
            <rFont val="宋体"/>
            <family val="3"/>
            <charset val="134"/>
          </rPr>
          <t>：</t>
        </r>
        <r>
          <rPr>
            <b/>
            <sz val="9"/>
            <color indexed="81"/>
            <rFont val="Tahoma"/>
            <family val="2"/>
          </rPr>
          <t>3(5)+23+58+95
90</t>
        </r>
        <r>
          <rPr>
            <b/>
            <sz val="9"/>
            <color indexed="81"/>
            <rFont val="宋体"/>
            <family val="3"/>
            <charset val="134"/>
          </rPr>
          <t>：</t>
        </r>
        <r>
          <rPr>
            <b/>
            <sz val="9"/>
            <color indexed="81"/>
            <rFont val="Tahoma"/>
            <family val="2"/>
          </rPr>
          <t>4(5)+25+62+97
100</t>
        </r>
        <r>
          <rPr>
            <b/>
            <sz val="9"/>
            <color indexed="81"/>
            <rFont val="宋体"/>
            <family val="3"/>
            <charset val="134"/>
          </rPr>
          <t>：</t>
        </r>
        <r>
          <rPr>
            <b/>
            <sz val="9"/>
            <color indexed="81"/>
            <rFont val="Tahoma"/>
            <family val="2"/>
          </rPr>
          <t>5(5)+28+63+97</t>
        </r>
      </text>
    </comment>
    <comment ref="CJ4" authorId="0">
      <text>
        <r>
          <rPr>
            <b/>
            <sz val="9"/>
            <color indexed="81"/>
            <rFont val="Tahoma"/>
            <family val="2"/>
          </rPr>
          <t>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0(0)+2+10+28
30</t>
        </r>
        <r>
          <rPr>
            <b/>
            <sz val="9"/>
            <color indexed="81"/>
            <rFont val="宋体"/>
            <family val="3"/>
            <charset val="134"/>
          </rPr>
          <t>：</t>
        </r>
        <r>
          <rPr>
            <b/>
            <sz val="9"/>
            <color indexed="81"/>
            <rFont val="Tahoma"/>
            <family val="2"/>
          </rPr>
          <t>1(0)+2+18+17
40</t>
        </r>
        <r>
          <rPr>
            <b/>
            <sz val="9"/>
            <color indexed="81"/>
            <rFont val="宋体"/>
            <family val="3"/>
            <charset val="134"/>
          </rPr>
          <t>：</t>
        </r>
        <r>
          <rPr>
            <b/>
            <sz val="9"/>
            <color indexed="81"/>
            <rFont val="Tahoma"/>
            <family val="2"/>
          </rPr>
          <t>1(0)+2+17+10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1904-60-11-10-
1908-1912:13/94
2004-5
10</t>
        </r>
        <r>
          <rPr>
            <b/>
            <sz val="9"/>
            <color indexed="81"/>
            <rFont val="宋体"/>
            <family val="3"/>
            <charset val="134"/>
          </rPr>
          <t>：</t>
        </r>
        <r>
          <rPr>
            <b/>
            <sz val="9"/>
            <color indexed="81"/>
            <rFont val="Tahoma"/>
            <family val="2"/>
          </rPr>
          <t>2(1)+1+10+34
20</t>
        </r>
        <r>
          <rPr>
            <b/>
            <sz val="9"/>
            <color indexed="81"/>
            <rFont val="宋体"/>
            <family val="3"/>
            <charset val="134"/>
          </rPr>
          <t>：</t>
        </r>
        <r>
          <rPr>
            <b/>
            <sz val="9"/>
            <color indexed="81"/>
            <rFont val="Tahoma"/>
            <family val="2"/>
          </rPr>
          <t>2(1)+3+20+62
30</t>
        </r>
        <r>
          <rPr>
            <b/>
            <sz val="9"/>
            <color indexed="81"/>
            <rFont val="宋体"/>
            <family val="3"/>
            <charset val="134"/>
          </rPr>
          <t>：</t>
        </r>
        <r>
          <rPr>
            <b/>
            <sz val="9"/>
            <color indexed="81"/>
            <rFont val="Tahoma"/>
            <family val="2"/>
          </rPr>
          <t>3(1)+5+28+79
40</t>
        </r>
        <r>
          <rPr>
            <b/>
            <sz val="9"/>
            <color indexed="81"/>
            <rFont val="宋体"/>
            <family val="3"/>
            <charset val="134"/>
          </rPr>
          <t>：</t>
        </r>
        <r>
          <rPr>
            <b/>
            <sz val="9"/>
            <color indexed="81"/>
            <rFont val="Tahoma"/>
            <family val="2"/>
          </rPr>
          <t>5(1)+7+45+89
50</t>
        </r>
        <r>
          <rPr>
            <b/>
            <sz val="9"/>
            <color indexed="81"/>
            <rFont val="宋体"/>
            <family val="3"/>
            <charset val="134"/>
          </rPr>
          <t>：</t>
        </r>
        <r>
          <rPr>
            <b/>
            <sz val="9"/>
            <color indexed="81"/>
            <rFont val="Tahoma"/>
            <family val="2"/>
          </rPr>
          <t>5(1)+12+46+96
60</t>
        </r>
        <r>
          <rPr>
            <b/>
            <sz val="9"/>
            <color indexed="81"/>
            <rFont val="宋体"/>
            <family val="3"/>
            <charset val="134"/>
          </rPr>
          <t>：</t>
        </r>
        <r>
          <rPr>
            <b/>
            <sz val="9"/>
            <color indexed="81"/>
            <rFont val="Tahoma"/>
            <family val="2"/>
          </rPr>
          <t>6(1)+18+53+97
70</t>
        </r>
        <r>
          <rPr>
            <b/>
            <sz val="9"/>
            <color indexed="81"/>
            <rFont val="宋体"/>
            <family val="3"/>
            <charset val="134"/>
          </rPr>
          <t>：</t>
        </r>
        <r>
          <rPr>
            <b/>
            <sz val="9"/>
            <color indexed="81"/>
            <rFont val="Tahoma"/>
            <family val="2"/>
          </rPr>
          <t>6(3)+18+55+98
80</t>
        </r>
        <r>
          <rPr>
            <b/>
            <sz val="9"/>
            <color indexed="81"/>
            <rFont val="宋体"/>
            <family val="3"/>
            <charset val="134"/>
          </rPr>
          <t>：</t>
        </r>
        <r>
          <rPr>
            <b/>
            <sz val="9"/>
            <color indexed="81"/>
            <rFont val="Tahoma"/>
            <family val="2"/>
          </rPr>
          <t>6(4)+22+56+--</t>
        </r>
      </text>
    </comment>
    <comment ref="CK4" authorId="0">
      <text>
        <r>
          <rPr>
            <b/>
            <sz val="9"/>
            <color indexed="81"/>
            <rFont val="Tahoma"/>
            <family val="2"/>
          </rPr>
          <t>10</t>
        </r>
        <r>
          <rPr>
            <b/>
            <sz val="9"/>
            <color indexed="81"/>
            <rFont val="宋体"/>
            <family val="3"/>
            <charset val="134"/>
          </rPr>
          <t>：</t>
        </r>
        <r>
          <rPr>
            <b/>
            <sz val="9"/>
            <color indexed="81"/>
            <rFont val="Tahoma"/>
            <family val="2"/>
          </rPr>
          <t>(1)+++
20</t>
        </r>
        <r>
          <rPr>
            <b/>
            <sz val="9"/>
            <color indexed="81"/>
            <rFont val="宋体"/>
            <family val="3"/>
            <charset val="134"/>
          </rPr>
          <t>：</t>
        </r>
        <r>
          <rPr>
            <b/>
            <sz val="9"/>
            <color indexed="81"/>
            <rFont val="Tahoma"/>
            <family val="2"/>
          </rPr>
          <t>(1)+++
30</t>
        </r>
        <r>
          <rPr>
            <b/>
            <sz val="9"/>
            <color indexed="81"/>
            <rFont val="宋体"/>
            <family val="3"/>
            <charset val="134"/>
          </rPr>
          <t>：</t>
        </r>
        <r>
          <rPr>
            <b/>
            <sz val="9"/>
            <color indexed="81"/>
            <rFont val="Tahoma"/>
            <family val="2"/>
          </rPr>
          <t>(1)+++
40</t>
        </r>
        <r>
          <rPr>
            <b/>
            <sz val="9"/>
            <color indexed="81"/>
            <rFont val="宋体"/>
            <family val="3"/>
            <charset val="134"/>
          </rPr>
          <t>：</t>
        </r>
        <r>
          <rPr>
            <b/>
            <sz val="9"/>
            <color indexed="81"/>
            <rFont val="Tahoma"/>
            <family val="2"/>
          </rPr>
          <t>(1)+++
50</t>
        </r>
        <r>
          <rPr>
            <b/>
            <sz val="9"/>
            <color indexed="81"/>
            <rFont val="宋体"/>
            <family val="3"/>
            <charset val="134"/>
          </rPr>
          <t>：</t>
        </r>
        <r>
          <rPr>
            <b/>
            <sz val="9"/>
            <color indexed="81"/>
            <rFont val="Tahoma"/>
            <family val="2"/>
          </rPr>
          <t>(1)+++
60</t>
        </r>
        <r>
          <rPr>
            <b/>
            <sz val="9"/>
            <color indexed="81"/>
            <rFont val="宋体"/>
            <family val="3"/>
            <charset val="134"/>
          </rPr>
          <t>：</t>
        </r>
        <r>
          <rPr>
            <b/>
            <sz val="9"/>
            <color indexed="81"/>
            <rFont val="Tahoma"/>
            <family val="2"/>
          </rPr>
          <t>(1)+++
1904-56-9-20
2001-2004-5
10</t>
        </r>
        <r>
          <rPr>
            <b/>
            <sz val="9"/>
            <color indexed="81"/>
            <rFont val="宋体"/>
            <family val="3"/>
            <charset val="134"/>
          </rPr>
          <t>：</t>
        </r>
        <r>
          <rPr>
            <b/>
            <sz val="9"/>
            <color indexed="81"/>
            <rFont val="Tahoma"/>
            <family val="2"/>
          </rPr>
          <t>1(1)+3+8+33
20</t>
        </r>
        <r>
          <rPr>
            <b/>
            <sz val="9"/>
            <color indexed="81"/>
            <rFont val="宋体"/>
            <family val="3"/>
            <charset val="134"/>
          </rPr>
          <t>：</t>
        </r>
        <r>
          <rPr>
            <b/>
            <sz val="9"/>
            <color indexed="81"/>
            <rFont val="Tahoma"/>
            <family val="2"/>
          </rPr>
          <t>1(1)+4+21+49
30</t>
        </r>
        <r>
          <rPr>
            <b/>
            <sz val="9"/>
            <color indexed="81"/>
            <rFont val="宋体"/>
            <family val="3"/>
            <charset val="134"/>
          </rPr>
          <t>：</t>
        </r>
        <r>
          <rPr>
            <b/>
            <sz val="9"/>
            <color indexed="81"/>
            <rFont val="Tahoma"/>
            <family val="2"/>
          </rPr>
          <t>2(1)+5+27+74
40</t>
        </r>
        <r>
          <rPr>
            <b/>
            <sz val="9"/>
            <color indexed="81"/>
            <rFont val="宋体"/>
            <family val="3"/>
            <charset val="134"/>
          </rPr>
          <t>：</t>
        </r>
        <r>
          <rPr>
            <b/>
            <sz val="9"/>
            <color indexed="81"/>
            <rFont val="Tahoma"/>
            <family val="2"/>
          </rPr>
          <t>2(1)+8+33+84
50</t>
        </r>
        <r>
          <rPr>
            <b/>
            <sz val="9"/>
            <color indexed="81"/>
            <rFont val="宋体"/>
            <family val="3"/>
            <charset val="134"/>
          </rPr>
          <t>：</t>
        </r>
        <r>
          <rPr>
            <b/>
            <sz val="9"/>
            <color indexed="81"/>
            <rFont val="Tahoma"/>
            <family val="2"/>
          </rPr>
          <t>3(3)+12+45+92
60</t>
        </r>
        <r>
          <rPr>
            <b/>
            <sz val="9"/>
            <color indexed="81"/>
            <rFont val="宋体"/>
            <family val="3"/>
            <charset val="134"/>
          </rPr>
          <t>：</t>
        </r>
        <r>
          <rPr>
            <b/>
            <sz val="9"/>
            <color indexed="81"/>
            <rFont val="Tahoma"/>
            <family val="2"/>
          </rPr>
          <t>3(4)+12+50+94
70</t>
        </r>
        <r>
          <rPr>
            <b/>
            <sz val="9"/>
            <color indexed="81"/>
            <rFont val="宋体"/>
            <family val="3"/>
            <charset val="134"/>
          </rPr>
          <t>：</t>
        </r>
        <r>
          <rPr>
            <b/>
            <sz val="9"/>
            <color indexed="81"/>
            <rFont val="Tahoma"/>
            <family val="2"/>
          </rPr>
          <t>3(4)+19+57+97
80</t>
        </r>
        <r>
          <rPr>
            <b/>
            <sz val="9"/>
            <color indexed="81"/>
            <rFont val="宋体"/>
            <family val="3"/>
            <charset val="134"/>
          </rPr>
          <t>：</t>
        </r>
        <r>
          <rPr>
            <b/>
            <sz val="9"/>
            <color indexed="81"/>
            <rFont val="Tahoma"/>
            <family val="2"/>
          </rPr>
          <t>3(4)+20+58+97</t>
        </r>
      </text>
    </comment>
    <comment ref="CM4" authorId="1">
      <text>
        <r>
          <rPr>
            <b/>
            <sz val="9"/>
            <color indexed="81"/>
            <rFont val="Tahoma"/>
            <family val="2"/>
          </rPr>
          <t>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0(0)+3+11+22
30</t>
        </r>
        <r>
          <rPr>
            <b/>
            <sz val="9"/>
            <color indexed="81"/>
            <rFont val="宋体"/>
            <family val="3"/>
            <charset val="134"/>
          </rPr>
          <t>：</t>
        </r>
        <r>
          <rPr>
            <b/>
            <sz val="9"/>
            <color indexed="81"/>
            <rFont val="Tahoma"/>
            <family val="2"/>
          </rPr>
          <t>0(0)+1+12+13
40</t>
        </r>
        <r>
          <rPr>
            <b/>
            <sz val="9"/>
            <color indexed="81"/>
            <rFont val="宋体"/>
            <family val="3"/>
            <charset val="134"/>
          </rPr>
          <t>：</t>
        </r>
        <r>
          <rPr>
            <b/>
            <sz val="9"/>
            <color indexed="81"/>
            <rFont val="Tahoma"/>
            <family val="2"/>
          </rPr>
          <t>2(0)+3+8+13
50</t>
        </r>
        <r>
          <rPr>
            <b/>
            <sz val="9"/>
            <color indexed="81"/>
            <rFont val="宋体"/>
            <family val="3"/>
            <charset val="134"/>
          </rPr>
          <t>：</t>
        </r>
        <r>
          <rPr>
            <b/>
            <sz val="9"/>
            <color indexed="81"/>
            <rFont val="Tahoma"/>
            <family val="2"/>
          </rPr>
          <t>0(0)+2+4+8
60</t>
        </r>
        <r>
          <rPr>
            <b/>
            <sz val="9"/>
            <color indexed="81"/>
            <rFont val="宋体"/>
            <family val="3"/>
            <charset val="134"/>
          </rPr>
          <t>：</t>
        </r>
        <r>
          <rPr>
            <b/>
            <sz val="9"/>
            <color indexed="81"/>
            <rFont val="Tahoma"/>
            <family val="2"/>
          </rPr>
          <t>1(2)+3+7+6
70</t>
        </r>
        <r>
          <rPr>
            <b/>
            <sz val="9"/>
            <color indexed="81"/>
            <rFont val="宋体"/>
            <family val="3"/>
            <charset val="134"/>
          </rPr>
          <t>：</t>
        </r>
        <r>
          <rPr>
            <b/>
            <sz val="9"/>
            <color indexed="81"/>
            <rFont val="Tahoma"/>
            <family val="2"/>
          </rPr>
          <t>0(0)+1+5+2
80</t>
        </r>
        <r>
          <rPr>
            <b/>
            <sz val="9"/>
            <color indexed="81"/>
            <rFont val="宋体"/>
            <family val="3"/>
            <charset val="134"/>
          </rPr>
          <t>：</t>
        </r>
        <r>
          <rPr>
            <b/>
            <sz val="9"/>
            <color indexed="81"/>
            <rFont val="Tahoma"/>
            <family val="2"/>
          </rPr>
          <t>1(0)+4+4+2
90</t>
        </r>
        <r>
          <rPr>
            <b/>
            <sz val="9"/>
            <color indexed="81"/>
            <rFont val="宋体"/>
            <family val="3"/>
            <charset val="134"/>
          </rPr>
          <t>：</t>
        </r>
        <r>
          <rPr>
            <b/>
            <sz val="9"/>
            <color indexed="81"/>
            <rFont val="Tahoma"/>
            <family val="2"/>
          </rPr>
          <t>1(0)+3+1+1
1812-74-16-3-2-
10</t>
        </r>
        <r>
          <rPr>
            <b/>
            <sz val="9"/>
            <color indexed="81"/>
            <rFont val="宋体"/>
            <family val="3"/>
            <charset val="134"/>
          </rPr>
          <t>：</t>
        </r>
        <r>
          <rPr>
            <b/>
            <sz val="9"/>
            <color indexed="81"/>
            <rFont val="Tahoma"/>
            <family val="2"/>
          </rPr>
          <t>2(1)+4+15+29
20</t>
        </r>
        <r>
          <rPr>
            <b/>
            <sz val="9"/>
            <color indexed="81"/>
            <rFont val="宋体"/>
            <family val="3"/>
            <charset val="134"/>
          </rPr>
          <t>：</t>
        </r>
        <r>
          <rPr>
            <b/>
            <sz val="9"/>
            <color indexed="81"/>
            <rFont val="Tahoma"/>
            <family val="2"/>
          </rPr>
          <t>2(1)+7+26+51
30</t>
        </r>
        <r>
          <rPr>
            <b/>
            <sz val="9"/>
            <color indexed="81"/>
            <rFont val="宋体"/>
            <family val="3"/>
            <charset val="134"/>
          </rPr>
          <t>：</t>
        </r>
        <r>
          <rPr>
            <b/>
            <sz val="9"/>
            <color indexed="81"/>
            <rFont val="Tahoma"/>
            <family val="2"/>
          </rPr>
          <t>2(1)+8+38+64
40</t>
        </r>
        <r>
          <rPr>
            <b/>
            <sz val="9"/>
            <color indexed="81"/>
            <rFont val="宋体"/>
            <family val="3"/>
            <charset val="134"/>
          </rPr>
          <t>：</t>
        </r>
        <r>
          <rPr>
            <b/>
            <sz val="9"/>
            <color indexed="81"/>
            <rFont val="Tahoma"/>
            <family val="2"/>
          </rPr>
          <t>4(1)+11+46+77
50</t>
        </r>
        <r>
          <rPr>
            <b/>
            <sz val="9"/>
            <color indexed="81"/>
            <rFont val="宋体"/>
            <family val="3"/>
            <charset val="134"/>
          </rPr>
          <t>：</t>
        </r>
        <r>
          <rPr>
            <b/>
            <sz val="9"/>
            <color indexed="81"/>
            <rFont val="Tahoma"/>
            <family val="2"/>
          </rPr>
          <t>4(1)+13+50+85
60</t>
        </r>
        <r>
          <rPr>
            <b/>
            <sz val="9"/>
            <color indexed="81"/>
            <rFont val="宋体"/>
            <family val="3"/>
            <charset val="134"/>
          </rPr>
          <t>：</t>
        </r>
        <r>
          <rPr>
            <b/>
            <sz val="9"/>
            <color indexed="81"/>
            <rFont val="Tahoma"/>
            <family val="2"/>
          </rPr>
          <t>5(3)+16+57+91
70</t>
        </r>
        <r>
          <rPr>
            <b/>
            <sz val="9"/>
            <color indexed="81"/>
            <rFont val="宋体"/>
            <family val="3"/>
            <charset val="134"/>
          </rPr>
          <t>：</t>
        </r>
        <r>
          <rPr>
            <b/>
            <sz val="9"/>
            <color indexed="81"/>
            <rFont val="Tahoma"/>
            <family val="2"/>
          </rPr>
          <t>5(3)+17+62+93
80</t>
        </r>
        <r>
          <rPr>
            <b/>
            <sz val="9"/>
            <color indexed="81"/>
            <rFont val="宋体"/>
            <family val="3"/>
            <charset val="134"/>
          </rPr>
          <t>：</t>
        </r>
        <r>
          <rPr>
            <b/>
            <sz val="9"/>
            <color indexed="81"/>
            <rFont val="Tahoma"/>
            <family val="2"/>
          </rPr>
          <t>6(3)+21+66+95
90</t>
        </r>
        <r>
          <rPr>
            <b/>
            <sz val="9"/>
            <color indexed="81"/>
            <rFont val="宋体"/>
            <family val="3"/>
            <charset val="134"/>
          </rPr>
          <t>：</t>
        </r>
        <r>
          <rPr>
            <b/>
            <sz val="9"/>
            <color indexed="81"/>
            <rFont val="Tahoma"/>
            <family val="2"/>
          </rPr>
          <t>7(3)+24+67+96
100</t>
        </r>
        <r>
          <rPr>
            <b/>
            <sz val="9"/>
            <color indexed="81"/>
            <rFont val="宋体"/>
            <family val="3"/>
            <charset val="134"/>
          </rPr>
          <t>：</t>
        </r>
        <r>
          <rPr>
            <b/>
            <sz val="9"/>
            <color indexed="81"/>
            <rFont val="Tahoma"/>
            <family val="2"/>
          </rPr>
          <t xml:space="preserve">7(3)+30+67+97
</t>
        </r>
      </text>
    </comment>
    <comment ref="CN4" authorId="1">
      <text>
        <r>
          <rPr>
            <b/>
            <sz val="9"/>
            <color indexed="81"/>
            <rFont val="Tahoma"/>
            <family val="2"/>
          </rPr>
          <t>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0(0)+2+12+25
30</t>
        </r>
        <r>
          <rPr>
            <b/>
            <sz val="9"/>
            <color indexed="81"/>
            <rFont val="宋体"/>
            <family val="3"/>
            <charset val="134"/>
          </rPr>
          <t>：</t>
        </r>
        <r>
          <rPr>
            <b/>
            <sz val="9"/>
            <color indexed="81"/>
            <rFont val="Tahoma"/>
            <family val="2"/>
          </rPr>
          <t>1(0)+3+7+19
40</t>
        </r>
        <r>
          <rPr>
            <b/>
            <sz val="9"/>
            <color indexed="81"/>
            <rFont val="宋体"/>
            <family val="3"/>
            <charset val="134"/>
          </rPr>
          <t>：</t>
        </r>
        <r>
          <rPr>
            <b/>
            <sz val="9"/>
            <color indexed="81"/>
            <rFont val="Tahoma"/>
            <family val="2"/>
          </rPr>
          <t>0(0)+1+13+6
50</t>
        </r>
        <r>
          <rPr>
            <b/>
            <sz val="9"/>
            <color indexed="81"/>
            <rFont val="宋体"/>
            <family val="3"/>
            <charset val="134"/>
          </rPr>
          <t>：</t>
        </r>
        <r>
          <rPr>
            <b/>
            <sz val="9"/>
            <color indexed="81"/>
            <rFont val="Tahoma"/>
            <family val="2"/>
          </rPr>
          <t>0(2)+3+8+6
60</t>
        </r>
        <r>
          <rPr>
            <b/>
            <sz val="9"/>
            <color indexed="81"/>
            <rFont val="宋体"/>
            <family val="3"/>
            <charset val="134"/>
          </rPr>
          <t>：</t>
        </r>
        <r>
          <rPr>
            <b/>
            <sz val="9"/>
            <color indexed="81"/>
            <rFont val="Tahoma"/>
            <family val="2"/>
          </rPr>
          <t>1(0)+1+2+4
70</t>
        </r>
        <r>
          <rPr>
            <b/>
            <sz val="9"/>
            <color indexed="81"/>
            <rFont val="宋体"/>
            <family val="3"/>
            <charset val="134"/>
          </rPr>
          <t>：</t>
        </r>
        <r>
          <rPr>
            <b/>
            <sz val="9"/>
            <color indexed="81"/>
            <rFont val="Tahoma"/>
            <family val="2"/>
          </rPr>
          <t>0(0)+1+4+3
80</t>
        </r>
        <r>
          <rPr>
            <b/>
            <sz val="9"/>
            <color indexed="81"/>
            <rFont val="宋体"/>
            <family val="3"/>
            <charset val="134"/>
          </rPr>
          <t>：</t>
        </r>
        <r>
          <rPr>
            <b/>
            <sz val="9"/>
            <color indexed="81"/>
            <rFont val="Tahoma"/>
            <family val="2"/>
          </rPr>
          <t>0(0)+2+7+1
1812-63-17-3-1-
10</t>
        </r>
        <r>
          <rPr>
            <b/>
            <sz val="9"/>
            <color indexed="81"/>
            <rFont val="宋体"/>
            <family val="3"/>
            <charset val="134"/>
          </rPr>
          <t>：</t>
        </r>
        <r>
          <rPr>
            <b/>
            <sz val="9"/>
            <color indexed="81"/>
            <rFont val="Tahoma"/>
            <family val="2"/>
          </rPr>
          <t>1(1)+2+13+34
20</t>
        </r>
        <r>
          <rPr>
            <b/>
            <sz val="9"/>
            <color indexed="81"/>
            <rFont val="宋体"/>
            <family val="3"/>
            <charset val="134"/>
          </rPr>
          <t>：</t>
        </r>
        <r>
          <rPr>
            <b/>
            <sz val="9"/>
            <color indexed="81"/>
            <rFont val="Tahoma"/>
            <family val="2"/>
          </rPr>
          <t>1(1)+4+25+59
30</t>
        </r>
        <r>
          <rPr>
            <b/>
            <sz val="9"/>
            <color indexed="81"/>
            <rFont val="宋体"/>
            <family val="3"/>
            <charset val="134"/>
          </rPr>
          <t>：</t>
        </r>
        <r>
          <rPr>
            <b/>
            <sz val="9"/>
            <color indexed="81"/>
            <rFont val="Tahoma"/>
            <family val="2"/>
          </rPr>
          <t>2(1)+7+32+78
40</t>
        </r>
        <r>
          <rPr>
            <b/>
            <sz val="9"/>
            <color indexed="81"/>
            <rFont val="宋体"/>
            <family val="3"/>
            <charset val="134"/>
          </rPr>
          <t>：</t>
        </r>
        <r>
          <rPr>
            <b/>
            <sz val="9"/>
            <color indexed="81"/>
            <rFont val="Tahoma"/>
            <family val="2"/>
          </rPr>
          <t>2(1)+8+45+84
50</t>
        </r>
        <r>
          <rPr>
            <b/>
            <sz val="9"/>
            <color indexed="81"/>
            <rFont val="宋体"/>
            <family val="3"/>
            <charset val="134"/>
          </rPr>
          <t>：</t>
        </r>
        <r>
          <rPr>
            <b/>
            <sz val="9"/>
            <color indexed="81"/>
            <rFont val="Tahoma"/>
            <family val="2"/>
          </rPr>
          <t>2(2)+11+53+90
60</t>
        </r>
        <r>
          <rPr>
            <b/>
            <sz val="9"/>
            <color indexed="81"/>
            <rFont val="宋体"/>
            <family val="3"/>
            <charset val="134"/>
          </rPr>
          <t>：</t>
        </r>
        <r>
          <rPr>
            <b/>
            <sz val="9"/>
            <color indexed="81"/>
            <rFont val="Tahoma"/>
            <family val="2"/>
          </rPr>
          <t>3(2)+12+55+94
70</t>
        </r>
        <r>
          <rPr>
            <b/>
            <sz val="9"/>
            <color indexed="81"/>
            <rFont val="宋体"/>
            <family val="3"/>
            <charset val="134"/>
          </rPr>
          <t>：</t>
        </r>
        <r>
          <rPr>
            <b/>
            <sz val="9"/>
            <color indexed="81"/>
            <rFont val="Tahoma"/>
            <family val="2"/>
          </rPr>
          <t>3(2)+13+59+97
80</t>
        </r>
        <r>
          <rPr>
            <b/>
            <sz val="9"/>
            <color indexed="81"/>
            <rFont val="宋体"/>
            <family val="3"/>
            <charset val="134"/>
          </rPr>
          <t>：</t>
        </r>
        <r>
          <rPr>
            <b/>
            <sz val="9"/>
            <color indexed="81"/>
            <rFont val="Tahoma"/>
            <family val="2"/>
          </rPr>
          <t>3(2)+15+66+98</t>
        </r>
      </text>
    </comment>
    <comment ref="CO4" authorId="1">
      <text>
        <r>
          <rPr>
            <b/>
            <sz val="9"/>
            <color indexed="81"/>
            <rFont val="Tahoma"/>
            <family val="2"/>
          </rPr>
          <t>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0(0)+1+10+25
30</t>
        </r>
        <r>
          <rPr>
            <b/>
            <sz val="9"/>
            <color indexed="81"/>
            <rFont val="宋体"/>
            <family val="3"/>
            <charset val="134"/>
          </rPr>
          <t>：</t>
        </r>
        <r>
          <rPr>
            <b/>
            <sz val="9"/>
            <color indexed="81"/>
            <rFont val="Tahoma"/>
            <family val="2"/>
          </rPr>
          <t>0(0)+1+9+15
40</t>
        </r>
        <r>
          <rPr>
            <b/>
            <sz val="9"/>
            <color indexed="81"/>
            <rFont val="宋体"/>
            <family val="3"/>
            <charset val="134"/>
          </rPr>
          <t>：</t>
        </r>
        <r>
          <rPr>
            <b/>
            <sz val="9"/>
            <color indexed="81"/>
            <rFont val="Tahoma"/>
            <family val="2"/>
          </rPr>
          <t>2(0)+2+9+11
50</t>
        </r>
        <r>
          <rPr>
            <b/>
            <sz val="9"/>
            <color indexed="81"/>
            <rFont val="宋体"/>
            <family val="3"/>
            <charset val="134"/>
          </rPr>
          <t>：</t>
        </r>
        <r>
          <rPr>
            <b/>
            <sz val="9"/>
            <color indexed="81"/>
            <rFont val="Tahoma"/>
            <family val="2"/>
          </rPr>
          <t>0(0)+2+6+5
60</t>
        </r>
        <r>
          <rPr>
            <b/>
            <sz val="9"/>
            <color indexed="81"/>
            <rFont val="宋体"/>
            <family val="3"/>
            <charset val="134"/>
          </rPr>
          <t>：</t>
        </r>
        <r>
          <rPr>
            <b/>
            <sz val="9"/>
            <color indexed="81"/>
            <rFont val="Tahoma"/>
            <family val="2"/>
          </rPr>
          <t>0(0)+4+3+1
70</t>
        </r>
        <r>
          <rPr>
            <b/>
            <sz val="9"/>
            <color indexed="81"/>
            <rFont val="宋体"/>
            <family val="3"/>
            <charset val="134"/>
          </rPr>
          <t>：</t>
        </r>
        <r>
          <rPr>
            <b/>
            <sz val="9"/>
            <color indexed="81"/>
            <rFont val="Tahoma"/>
            <family val="2"/>
          </rPr>
          <t>0(0)+1+5+2
1812-56-18-3-1-
10</t>
        </r>
        <r>
          <rPr>
            <b/>
            <sz val="9"/>
            <color indexed="81"/>
            <rFont val="宋体"/>
            <family val="3"/>
            <charset val="134"/>
          </rPr>
          <t>：</t>
        </r>
        <r>
          <rPr>
            <b/>
            <sz val="9"/>
            <color indexed="81"/>
            <rFont val="Tahoma"/>
            <family val="2"/>
          </rPr>
          <t>1(1)+3+10+36
20</t>
        </r>
        <r>
          <rPr>
            <b/>
            <sz val="9"/>
            <color indexed="81"/>
            <rFont val="宋体"/>
            <family val="3"/>
            <charset val="134"/>
          </rPr>
          <t>：</t>
        </r>
        <r>
          <rPr>
            <b/>
            <sz val="9"/>
            <color indexed="81"/>
            <rFont val="Tahoma"/>
            <family val="2"/>
          </rPr>
          <t>1(1)+4+20+61
30</t>
        </r>
        <r>
          <rPr>
            <b/>
            <sz val="9"/>
            <color indexed="81"/>
            <rFont val="宋体"/>
            <family val="3"/>
            <charset val="134"/>
          </rPr>
          <t>：</t>
        </r>
        <r>
          <rPr>
            <b/>
            <sz val="9"/>
            <color indexed="81"/>
            <rFont val="Tahoma"/>
            <family val="2"/>
          </rPr>
          <t>1(1)+5+29+76
40</t>
        </r>
        <r>
          <rPr>
            <b/>
            <sz val="9"/>
            <color indexed="81"/>
            <rFont val="宋体"/>
            <family val="3"/>
            <charset val="134"/>
          </rPr>
          <t>：</t>
        </r>
        <r>
          <rPr>
            <b/>
            <sz val="9"/>
            <color indexed="81"/>
            <rFont val="Tahoma"/>
            <family val="2"/>
          </rPr>
          <t>3(1)+7+38+87
50</t>
        </r>
        <r>
          <rPr>
            <b/>
            <sz val="9"/>
            <color indexed="81"/>
            <rFont val="宋体"/>
            <family val="3"/>
            <charset val="134"/>
          </rPr>
          <t>：</t>
        </r>
        <r>
          <rPr>
            <b/>
            <sz val="9"/>
            <color indexed="81"/>
            <rFont val="Tahoma"/>
            <family val="2"/>
          </rPr>
          <t>3(1)+9+44+92
60</t>
        </r>
        <r>
          <rPr>
            <b/>
            <sz val="9"/>
            <color indexed="81"/>
            <rFont val="宋体"/>
            <family val="3"/>
            <charset val="134"/>
          </rPr>
          <t>：</t>
        </r>
        <r>
          <rPr>
            <b/>
            <sz val="9"/>
            <color indexed="81"/>
            <rFont val="Tahoma"/>
            <family val="2"/>
          </rPr>
          <t>3(1)+13+47+93
70</t>
        </r>
        <r>
          <rPr>
            <b/>
            <sz val="9"/>
            <color indexed="81"/>
            <rFont val="宋体"/>
            <family val="3"/>
            <charset val="134"/>
          </rPr>
          <t>：</t>
        </r>
        <r>
          <rPr>
            <b/>
            <sz val="9"/>
            <color indexed="81"/>
            <rFont val="Tahoma"/>
            <family val="2"/>
          </rPr>
          <t>4(1)+14+52+95
80</t>
        </r>
        <r>
          <rPr>
            <b/>
            <sz val="9"/>
            <color indexed="81"/>
            <rFont val="宋体"/>
            <family val="3"/>
            <charset val="134"/>
          </rPr>
          <t>：</t>
        </r>
        <r>
          <rPr>
            <b/>
            <sz val="9"/>
            <color indexed="81"/>
            <rFont val="Tahoma"/>
            <family val="2"/>
          </rPr>
          <t>4(2)+19+56+96</t>
        </r>
      </text>
    </comment>
    <comment ref="CP4" authorId="1">
      <text>
        <r>
          <rPr>
            <b/>
            <sz val="9"/>
            <color indexed="81"/>
            <rFont val="Tahoma"/>
            <family val="2"/>
          </rPr>
          <t>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1(0)+1+11+29
30</t>
        </r>
        <r>
          <rPr>
            <b/>
            <sz val="9"/>
            <color indexed="81"/>
            <rFont val="宋体"/>
            <family val="3"/>
            <charset val="134"/>
          </rPr>
          <t>：</t>
        </r>
        <r>
          <rPr>
            <b/>
            <sz val="9"/>
            <color indexed="81"/>
            <rFont val="Tahoma"/>
            <family val="2"/>
          </rPr>
          <t>1(0)+2+13+14
40</t>
        </r>
        <r>
          <rPr>
            <b/>
            <sz val="9"/>
            <color indexed="81"/>
            <rFont val="宋体"/>
            <family val="3"/>
            <charset val="134"/>
          </rPr>
          <t>：</t>
        </r>
        <r>
          <rPr>
            <b/>
            <sz val="9"/>
            <color indexed="81"/>
            <rFont val="Tahoma"/>
            <family val="2"/>
          </rPr>
          <t>0(0)+2+6+8
50</t>
        </r>
        <r>
          <rPr>
            <b/>
            <sz val="9"/>
            <color indexed="81"/>
            <rFont val="宋体"/>
            <family val="3"/>
            <charset val="134"/>
          </rPr>
          <t>：</t>
        </r>
        <r>
          <rPr>
            <b/>
            <sz val="9"/>
            <color indexed="81"/>
            <rFont val="Tahoma"/>
            <family val="2"/>
          </rPr>
          <t>0(0)+2+8+5
60</t>
        </r>
        <r>
          <rPr>
            <b/>
            <sz val="9"/>
            <color indexed="81"/>
            <rFont val="宋体"/>
            <family val="3"/>
            <charset val="134"/>
          </rPr>
          <t>：</t>
        </r>
        <r>
          <rPr>
            <b/>
            <sz val="9"/>
            <color indexed="81"/>
            <rFont val="Tahoma"/>
            <family val="2"/>
          </rPr>
          <t>2(1)+1+5+4
70</t>
        </r>
        <r>
          <rPr>
            <b/>
            <sz val="9"/>
            <color indexed="81"/>
            <rFont val="宋体"/>
            <family val="3"/>
            <charset val="134"/>
          </rPr>
          <t>：</t>
        </r>
        <r>
          <rPr>
            <b/>
            <sz val="9"/>
            <color indexed="81"/>
            <rFont val="Tahoma"/>
            <family val="2"/>
          </rPr>
          <t>0(0)+4+3+1
1812-58-16-3-1
10</t>
        </r>
        <r>
          <rPr>
            <b/>
            <sz val="9"/>
            <color indexed="81"/>
            <rFont val="宋体"/>
            <family val="3"/>
            <charset val="134"/>
          </rPr>
          <t>：</t>
        </r>
        <r>
          <rPr>
            <b/>
            <sz val="9"/>
            <color indexed="81"/>
            <rFont val="Tahoma"/>
            <family val="2"/>
          </rPr>
          <t>1(1)+2+13+35
20</t>
        </r>
        <r>
          <rPr>
            <b/>
            <sz val="9"/>
            <color indexed="81"/>
            <rFont val="宋体"/>
            <family val="3"/>
            <charset val="134"/>
          </rPr>
          <t>：</t>
        </r>
        <r>
          <rPr>
            <b/>
            <sz val="9"/>
            <color indexed="81"/>
            <rFont val="Tahoma"/>
            <family val="2"/>
          </rPr>
          <t>2(1)+3+24+64
30</t>
        </r>
        <r>
          <rPr>
            <b/>
            <sz val="9"/>
            <color indexed="81"/>
            <rFont val="宋体"/>
            <family val="3"/>
            <charset val="134"/>
          </rPr>
          <t>：</t>
        </r>
        <r>
          <rPr>
            <b/>
            <sz val="9"/>
            <color indexed="81"/>
            <rFont val="Tahoma"/>
            <family val="2"/>
          </rPr>
          <t>3(1)+5+37+78
40</t>
        </r>
        <r>
          <rPr>
            <b/>
            <sz val="9"/>
            <color indexed="81"/>
            <rFont val="宋体"/>
            <family val="3"/>
            <charset val="134"/>
          </rPr>
          <t>：</t>
        </r>
        <r>
          <rPr>
            <b/>
            <sz val="9"/>
            <color indexed="81"/>
            <rFont val="Tahoma"/>
            <family val="2"/>
          </rPr>
          <t>3(1)+7+43+86
50</t>
        </r>
        <r>
          <rPr>
            <b/>
            <sz val="9"/>
            <color indexed="81"/>
            <rFont val="宋体"/>
            <family val="3"/>
            <charset val="134"/>
          </rPr>
          <t>：</t>
        </r>
        <r>
          <rPr>
            <b/>
            <sz val="9"/>
            <color indexed="81"/>
            <rFont val="Tahoma"/>
            <family val="2"/>
          </rPr>
          <t>3(1)+9+51+91
60</t>
        </r>
        <r>
          <rPr>
            <b/>
            <sz val="9"/>
            <color indexed="81"/>
            <rFont val="宋体"/>
            <family val="3"/>
            <charset val="134"/>
          </rPr>
          <t>：</t>
        </r>
        <r>
          <rPr>
            <b/>
            <sz val="9"/>
            <color indexed="81"/>
            <rFont val="Tahoma"/>
            <family val="2"/>
          </rPr>
          <t>5(2)+10+56+95
70</t>
        </r>
        <r>
          <rPr>
            <b/>
            <sz val="9"/>
            <color indexed="81"/>
            <rFont val="宋体"/>
            <family val="3"/>
            <charset val="134"/>
          </rPr>
          <t>：</t>
        </r>
        <r>
          <rPr>
            <b/>
            <sz val="9"/>
            <color indexed="81"/>
            <rFont val="Tahoma"/>
            <family val="2"/>
          </rPr>
          <t>5(2)+14+59+96
80</t>
        </r>
        <r>
          <rPr>
            <b/>
            <sz val="9"/>
            <color indexed="81"/>
            <rFont val="宋体"/>
            <family val="3"/>
            <charset val="134"/>
          </rPr>
          <t>：</t>
        </r>
        <r>
          <rPr>
            <b/>
            <sz val="9"/>
            <color indexed="81"/>
            <rFont val="Tahoma"/>
            <family val="2"/>
          </rPr>
          <t>6(2)+17+64+98</t>
        </r>
      </text>
    </comment>
    <comment ref="CQ4" authorId="1">
      <text>
        <r>
          <rPr>
            <b/>
            <sz val="9"/>
            <color indexed="81"/>
            <rFont val="Tahoma"/>
            <family val="2"/>
          </rPr>
          <t>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0(0)+3+10+27
30</t>
        </r>
        <r>
          <rPr>
            <b/>
            <sz val="9"/>
            <color indexed="81"/>
            <rFont val="宋体"/>
            <family val="3"/>
            <charset val="134"/>
          </rPr>
          <t>：</t>
        </r>
        <r>
          <rPr>
            <b/>
            <sz val="9"/>
            <color indexed="81"/>
            <rFont val="Tahoma"/>
            <family val="2"/>
          </rPr>
          <t>0(0)+1+10+15
40</t>
        </r>
        <r>
          <rPr>
            <b/>
            <sz val="9"/>
            <color indexed="81"/>
            <rFont val="宋体"/>
            <family val="3"/>
            <charset val="134"/>
          </rPr>
          <t>：</t>
        </r>
        <r>
          <rPr>
            <b/>
            <sz val="9"/>
            <color indexed="81"/>
            <rFont val="Tahoma"/>
            <family val="2"/>
          </rPr>
          <t>1(1)+3+6+10
50</t>
        </r>
        <r>
          <rPr>
            <b/>
            <sz val="9"/>
            <color indexed="81"/>
            <rFont val="宋体"/>
            <family val="3"/>
            <charset val="134"/>
          </rPr>
          <t>：</t>
        </r>
        <r>
          <rPr>
            <b/>
            <sz val="9"/>
            <color indexed="81"/>
            <rFont val="Tahoma"/>
            <family val="2"/>
          </rPr>
          <t>0(0)+3+8+5
60</t>
        </r>
        <r>
          <rPr>
            <b/>
            <sz val="9"/>
            <color indexed="81"/>
            <rFont val="宋体"/>
            <family val="3"/>
            <charset val="134"/>
          </rPr>
          <t>：</t>
        </r>
        <r>
          <rPr>
            <b/>
            <sz val="9"/>
            <color indexed="81"/>
            <rFont val="Tahoma"/>
            <family val="2"/>
          </rPr>
          <t>0(0)+1+4+5
70</t>
        </r>
        <r>
          <rPr>
            <b/>
            <sz val="9"/>
            <color indexed="81"/>
            <rFont val="宋体"/>
            <family val="3"/>
            <charset val="134"/>
          </rPr>
          <t>：</t>
        </r>
        <r>
          <rPr>
            <b/>
            <sz val="9"/>
            <color indexed="81"/>
            <rFont val="Tahoma"/>
            <family val="2"/>
          </rPr>
          <t>0(0)+2+6+3
80</t>
        </r>
        <r>
          <rPr>
            <b/>
            <sz val="9"/>
            <color indexed="81"/>
            <rFont val="宋体"/>
            <family val="3"/>
            <charset val="134"/>
          </rPr>
          <t>：</t>
        </r>
        <r>
          <rPr>
            <b/>
            <sz val="9"/>
            <color indexed="81"/>
            <rFont val="Tahoma"/>
            <family val="2"/>
          </rPr>
          <t>0(0)+3+3+-
1812-56
1901-15-3-1-3
10</t>
        </r>
        <r>
          <rPr>
            <b/>
            <sz val="9"/>
            <color indexed="81"/>
            <rFont val="宋体"/>
            <family val="3"/>
            <charset val="134"/>
          </rPr>
          <t>：</t>
        </r>
        <r>
          <rPr>
            <b/>
            <sz val="9"/>
            <color indexed="81"/>
            <rFont val="Tahoma"/>
            <family val="2"/>
          </rPr>
          <t>2(1)+4+10+33
20</t>
        </r>
        <r>
          <rPr>
            <b/>
            <sz val="9"/>
            <color indexed="81"/>
            <rFont val="宋体"/>
            <family val="3"/>
            <charset val="134"/>
          </rPr>
          <t>：</t>
        </r>
        <r>
          <rPr>
            <b/>
            <sz val="9"/>
            <color indexed="81"/>
            <rFont val="Tahoma"/>
            <family val="2"/>
          </rPr>
          <t>2(1)+7+20+60
30</t>
        </r>
        <r>
          <rPr>
            <b/>
            <sz val="9"/>
            <color indexed="81"/>
            <rFont val="宋体"/>
            <family val="3"/>
            <charset val="134"/>
          </rPr>
          <t>：</t>
        </r>
        <r>
          <rPr>
            <b/>
            <sz val="9"/>
            <color indexed="81"/>
            <rFont val="Tahoma"/>
            <family val="2"/>
          </rPr>
          <t>2(1)+8+30+75
40</t>
        </r>
        <r>
          <rPr>
            <b/>
            <sz val="9"/>
            <color indexed="81"/>
            <rFont val="宋体"/>
            <family val="3"/>
            <charset val="134"/>
          </rPr>
          <t>：</t>
        </r>
        <r>
          <rPr>
            <b/>
            <sz val="9"/>
            <color indexed="81"/>
            <rFont val="Tahoma"/>
            <family val="2"/>
          </rPr>
          <t>3(2)+11+36+85
50</t>
        </r>
        <r>
          <rPr>
            <b/>
            <sz val="9"/>
            <color indexed="81"/>
            <rFont val="宋体"/>
            <family val="3"/>
            <charset val="134"/>
          </rPr>
          <t>：</t>
        </r>
        <r>
          <rPr>
            <b/>
            <sz val="9"/>
            <color indexed="81"/>
            <rFont val="Tahoma"/>
            <family val="2"/>
          </rPr>
          <t>3(2)+14+44+90
60</t>
        </r>
        <r>
          <rPr>
            <b/>
            <sz val="9"/>
            <color indexed="81"/>
            <rFont val="宋体"/>
            <family val="3"/>
            <charset val="134"/>
          </rPr>
          <t>：</t>
        </r>
        <r>
          <rPr>
            <b/>
            <sz val="9"/>
            <color indexed="81"/>
            <rFont val="Tahoma"/>
            <family val="2"/>
          </rPr>
          <t>3(2)+15+48+95
70</t>
        </r>
        <r>
          <rPr>
            <b/>
            <sz val="9"/>
            <color indexed="81"/>
            <rFont val="宋体"/>
            <family val="3"/>
            <charset val="134"/>
          </rPr>
          <t>：</t>
        </r>
        <r>
          <rPr>
            <b/>
            <sz val="9"/>
            <color indexed="81"/>
            <rFont val="Tahoma"/>
            <family val="2"/>
          </rPr>
          <t>3(2)+17+54+98
80</t>
        </r>
        <r>
          <rPr>
            <b/>
            <sz val="9"/>
            <color indexed="81"/>
            <rFont val="宋体"/>
            <family val="3"/>
            <charset val="134"/>
          </rPr>
          <t>：</t>
        </r>
        <r>
          <rPr>
            <b/>
            <sz val="9"/>
            <color indexed="81"/>
            <rFont val="Tahoma"/>
            <family val="2"/>
          </rPr>
          <t>3(2)+20+57+--</t>
        </r>
      </text>
    </comment>
    <comment ref="CS4" authorId="1">
      <text>
        <r>
          <rPr>
            <b/>
            <sz val="9"/>
            <color indexed="81"/>
            <rFont val="Tahoma"/>
            <family val="2"/>
          </rPr>
          <t>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1(0)+1+11+25
30</t>
        </r>
        <r>
          <rPr>
            <b/>
            <sz val="9"/>
            <color indexed="81"/>
            <rFont val="宋体"/>
            <family val="3"/>
            <charset val="134"/>
          </rPr>
          <t>：</t>
        </r>
        <r>
          <rPr>
            <b/>
            <sz val="9"/>
            <color indexed="81"/>
            <rFont val="Tahoma"/>
            <family val="2"/>
          </rPr>
          <t>1(0)+2+  9+21
40</t>
        </r>
        <r>
          <rPr>
            <b/>
            <sz val="9"/>
            <color indexed="81"/>
            <rFont val="宋体"/>
            <family val="3"/>
            <charset val="134"/>
          </rPr>
          <t>：</t>
        </r>
        <r>
          <rPr>
            <b/>
            <sz val="9"/>
            <color indexed="81"/>
            <rFont val="Tahoma"/>
            <family val="2"/>
          </rPr>
          <t>1(0)+1+11+6
50</t>
        </r>
        <r>
          <rPr>
            <b/>
            <sz val="9"/>
            <color indexed="81"/>
            <rFont val="宋体"/>
            <family val="3"/>
            <charset val="134"/>
          </rPr>
          <t>：</t>
        </r>
        <r>
          <rPr>
            <b/>
            <sz val="9"/>
            <color indexed="81"/>
            <rFont val="Tahoma"/>
            <family val="2"/>
          </rPr>
          <t>0(0)+1+  8+5
60</t>
        </r>
        <r>
          <rPr>
            <b/>
            <sz val="9"/>
            <color indexed="81"/>
            <rFont val="宋体"/>
            <family val="3"/>
            <charset val="134"/>
          </rPr>
          <t>：</t>
        </r>
        <r>
          <rPr>
            <b/>
            <sz val="9"/>
            <color indexed="81"/>
            <rFont val="Tahoma"/>
            <family val="2"/>
          </rPr>
          <t>0(0)+2+  5+3
70</t>
        </r>
        <r>
          <rPr>
            <b/>
            <sz val="9"/>
            <color indexed="81"/>
            <rFont val="宋体"/>
            <family val="3"/>
            <charset val="134"/>
          </rPr>
          <t>：</t>
        </r>
        <r>
          <rPr>
            <b/>
            <sz val="9"/>
            <color indexed="81"/>
            <rFont val="Tahoma"/>
            <family val="2"/>
          </rPr>
          <t>1(0)+2+  6+1
80</t>
        </r>
        <r>
          <rPr>
            <b/>
            <sz val="9"/>
            <color indexed="81"/>
            <rFont val="宋体"/>
            <family val="3"/>
            <charset val="134"/>
          </rPr>
          <t>：</t>
        </r>
        <r>
          <rPr>
            <b/>
            <sz val="9"/>
            <color indexed="81"/>
            <rFont val="Tahoma"/>
            <family val="2"/>
          </rPr>
          <t>0(0)+3+  3+1
90</t>
        </r>
        <r>
          <rPr>
            <b/>
            <sz val="9"/>
            <color indexed="81"/>
            <rFont val="宋体"/>
            <family val="3"/>
            <charset val="134"/>
          </rPr>
          <t>：</t>
        </r>
        <r>
          <rPr>
            <b/>
            <sz val="9"/>
            <color indexed="81"/>
            <rFont val="Tahoma"/>
            <family val="2"/>
          </rPr>
          <t>0(1)+2+  3+1
100</t>
        </r>
        <r>
          <rPr>
            <b/>
            <sz val="9"/>
            <color indexed="81"/>
            <rFont val="宋体"/>
            <family val="3"/>
            <charset val="134"/>
          </rPr>
          <t>：</t>
        </r>
        <r>
          <rPr>
            <b/>
            <sz val="9"/>
            <color indexed="81"/>
            <rFont val="Tahoma"/>
            <family val="2"/>
          </rPr>
          <t>1(0)+3+2+1
110</t>
        </r>
        <r>
          <rPr>
            <b/>
            <sz val="9"/>
            <color indexed="81"/>
            <rFont val="宋体"/>
            <family val="3"/>
            <charset val="134"/>
          </rPr>
          <t>：</t>
        </r>
        <r>
          <rPr>
            <b/>
            <sz val="9"/>
            <color indexed="81"/>
            <rFont val="Tahoma"/>
            <family val="2"/>
          </rPr>
          <t>0(2)+6+2+0
120</t>
        </r>
        <r>
          <rPr>
            <b/>
            <sz val="9"/>
            <color indexed="81"/>
            <rFont val="宋体"/>
            <family val="3"/>
            <charset val="134"/>
          </rPr>
          <t>：</t>
        </r>
        <r>
          <rPr>
            <b/>
            <sz val="9"/>
            <color indexed="81"/>
            <rFont val="Tahoma"/>
            <family val="2"/>
          </rPr>
          <t>0(0)+1+1+0
130</t>
        </r>
        <r>
          <rPr>
            <b/>
            <sz val="9"/>
            <color indexed="81"/>
            <rFont val="宋体"/>
            <family val="3"/>
            <charset val="134"/>
          </rPr>
          <t>：</t>
        </r>
        <r>
          <rPr>
            <b/>
            <sz val="9"/>
            <color indexed="81"/>
            <rFont val="Tahoma"/>
            <family val="2"/>
          </rPr>
          <t>0(0)+1+0+1
1808-84-24-3-16-4
10</t>
        </r>
        <r>
          <rPr>
            <b/>
            <sz val="9"/>
            <color indexed="81"/>
            <rFont val="宋体"/>
            <family val="3"/>
            <charset val="134"/>
          </rPr>
          <t>：</t>
        </r>
        <r>
          <rPr>
            <b/>
            <sz val="9"/>
            <color indexed="81"/>
            <rFont val="Tahoma"/>
            <family val="2"/>
          </rPr>
          <t>2(1)+3+10+33
20</t>
        </r>
        <r>
          <rPr>
            <b/>
            <sz val="9"/>
            <color indexed="81"/>
            <rFont val="宋体"/>
            <family val="3"/>
            <charset val="134"/>
          </rPr>
          <t>：</t>
        </r>
        <r>
          <rPr>
            <b/>
            <sz val="9"/>
            <color indexed="81"/>
            <rFont val="Tahoma"/>
            <family val="2"/>
          </rPr>
          <t>3(1)+4+21+58
30</t>
        </r>
        <r>
          <rPr>
            <b/>
            <sz val="9"/>
            <color indexed="81"/>
            <rFont val="宋体"/>
            <family val="3"/>
            <charset val="134"/>
          </rPr>
          <t>：</t>
        </r>
        <r>
          <rPr>
            <b/>
            <sz val="9"/>
            <color indexed="81"/>
            <rFont val="Tahoma"/>
            <family val="2"/>
          </rPr>
          <t>4(1)+6+30+79
40</t>
        </r>
        <r>
          <rPr>
            <b/>
            <sz val="9"/>
            <color indexed="81"/>
            <rFont val="宋体"/>
            <family val="3"/>
            <charset val="134"/>
          </rPr>
          <t>：</t>
        </r>
        <r>
          <rPr>
            <b/>
            <sz val="9"/>
            <color indexed="81"/>
            <rFont val="Tahoma"/>
            <family val="2"/>
          </rPr>
          <t>5(1)+7+41+85
50</t>
        </r>
        <r>
          <rPr>
            <b/>
            <sz val="9"/>
            <color indexed="81"/>
            <rFont val="宋体"/>
            <family val="3"/>
            <charset val="134"/>
          </rPr>
          <t>：</t>
        </r>
        <r>
          <rPr>
            <b/>
            <sz val="9"/>
            <color indexed="81"/>
            <rFont val="Tahoma"/>
            <family val="2"/>
          </rPr>
          <t>5(1)+8+49+90
60</t>
        </r>
        <r>
          <rPr>
            <b/>
            <sz val="9"/>
            <color indexed="81"/>
            <rFont val="宋体"/>
            <family val="3"/>
            <charset val="134"/>
          </rPr>
          <t>：</t>
        </r>
        <r>
          <rPr>
            <b/>
            <sz val="9"/>
            <color indexed="81"/>
            <rFont val="Tahoma"/>
            <family val="2"/>
          </rPr>
          <t>5(1)+10+54+93
70</t>
        </r>
        <r>
          <rPr>
            <b/>
            <sz val="9"/>
            <color indexed="81"/>
            <rFont val="宋体"/>
            <family val="3"/>
            <charset val="134"/>
          </rPr>
          <t>：</t>
        </r>
        <r>
          <rPr>
            <b/>
            <sz val="9"/>
            <color indexed="81"/>
            <rFont val="Tahoma"/>
            <family val="2"/>
          </rPr>
          <t>6(1)+12+60+94
80</t>
        </r>
        <r>
          <rPr>
            <b/>
            <sz val="9"/>
            <color indexed="81"/>
            <rFont val="宋体"/>
            <family val="3"/>
            <charset val="134"/>
          </rPr>
          <t>：</t>
        </r>
        <r>
          <rPr>
            <b/>
            <sz val="9"/>
            <color indexed="81"/>
            <rFont val="Tahoma"/>
            <family val="2"/>
          </rPr>
          <t>6(1)+15+63+95
90</t>
        </r>
        <r>
          <rPr>
            <b/>
            <sz val="9"/>
            <color indexed="81"/>
            <rFont val="宋体"/>
            <family val="3"/>
            <charset val="134"/>
          </rPr>
          <t>：</t>
        </r>
        <r>
          <rPr>
            <b/>
            <sz val="9"/>
            <color indexed="81"/>
            <rFont val="Tahoma"/>
            <family val="2"/>
          </rPr>
          <t>6(2)+17+66+96
100</t>
        </r>
        <r>
          <rPr>
            <b/>
            <sz val="9"/>
            <color indexed="81"/>
            <rFont val="宋体"/>
            <family val="3"/>
            <charset val="134"/>
          </rPr>
          <t>：</t>
        </r>
        <r>
          <rPr>
            <b/>
            <sz val="9"/>
            <color indexed="81"/>
            <rFont val="Tahoma"/>
            <family val="2"/>
          </rPr>
          <t>7(2)+20+68+97
110</t>
        </r>
        <r>
          <rPr>
            <b/>
            <sz val="9"/>
            <color indexed="81"/>
            <rFont val="宋体"/>
            <family val="3"/>
            <charset val="134"/>
          </rPr>
          <t>：</t>
        </r>
        <r>
          <rPr>
            <b/>
            <sz val="9"/>
            <color indexed="81"/>
            <rFont val="Tahoma"/>
            <family val="2"/>
          </rPr>
          <t>7(4)+26+70+97
120</t>
        </r>
        <r>
          <rPr>
            <b/>
            <sz val="9"/>
            <color indexed="81"/>
            <rFont val="宋体"/>
            <family val="3"/>
            <charset val="134"/>
          </rPr>
          <t>：</t>
        </r>
        <r>
          <rPr>
            <b/>
            <sz val="9"/>
            <color indexed="81"/>
            <rFont val="Tahoma"/>
            <family val="2"/>
          </rPr>
          <t>7(4)+27+71+97
130</t>
        </r>
        <r>
          <rPr>
            <b/>
            <sz val="9"/>
            <color indexed="81"/>
            <rFont val="宋体"/>
            <family val="3"/>
            <charset val="134"/>
          </rPr>
          <t>：</t>
        </r>
        <r>
          <rPr>
            <b/>
            <sz val="9"/>
            <color indexed="81"/>
            <rFont val="Tahoma"/>
            <family val="2"/>
          </rPr>
          <t xml:space="preserve">8(4)+28+71+98
</t>
        </r>
      </text>
    </comment>
    <comment ref="CT4" authorId="1">
      <text>
        <r>
          <rPr>
            <b/>
            <sz val="9"/>
            <color indexed="81"/>
            <rFont val="Tahoma"/>
            <family val="2"/>
          </rPr>
          <t>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1(0)+2+9+30
30</t>
        </r>
        <r>
          <rPr>
            <b/>
            <sz val="9"/>
            <color indexed="81"/>
            <rFont val="宋体"/>
            <family val="3"/>
            <charset val="134"/>
          </rPr>
          <t>：</t>
        </r>
        <r>
          <rPr>
            <b/>
            <sz val="9"/>
            <color indexed="81"/>
            <rFont val="Tahoma"/>
            <family val="2"/>
          </rPr>
          <t>1(0)+1+6+15
40</t>
        </r>
        <r>
          <rPr>
            <b/>
            <sz val="9"/>
            <color indexed="81"/>
            <rFont val="宋体"/>
            <family val="3"/>
            <charset val="134"/>
          </rPr>
          <t>：</t>
        </r>
        <r>
          <rPr>
            <b/>
            <sz val="9"/>
            <color indexed="81"/>
            <rFont val="Tahoma"/>
            <family val="2"/>
          </rPr>
          <t>1(0)+4+11+13
50</t>
        </r>
        <r>
          <rPr>
            <b/>
            <sz val="9"/>
            <color indexed="81"/>
            <rFont val="宋体"/>
            <family val="3"/>
            <charset val="134"/>
          </rPr>
          <t>：</t>
        </r>
        <r>
          <rPr>
            <b/>
            <sz val="9"/>
            <color indexed="81"/>
            <rFont val="Tahoma"/>
            <family val="2"/>
          </rPr>
          <t>1(0)+2+9+5
60</t>
        </r>
        <r>
          <rPr>
            <b/>
            <sz val="9"/>
            <color indexed="81"/>
            <rFont val="宋体"/>
            <family val="3"/>
            <charset val="134"/>
          </rPr>
          <t>：</t>
        </r>
        <r>
          <rPr>
            <b/>
            <sz val="9"/>
            <color indexed="81"/>
            <rFont val="Tahoma"/>
            <family val="2"/>
          </rPr>
          <t>0(0)+2+5+1
70</t>
        </r>
        <r>
          <rPr>
            <b/>
            <sz val="9"/>
            <color indexed="81"/>
            <rFont val="宋体"/>
            <family val="3"/>
            <charset val="134"/>
          </rPr>
          <t>：</t>
        </r>
        <r>
          <rPr>
            <b/>
            <sz val="9"/>
            <color indexed="81"/>
            <rFont val="Tahoma"/>
            <family val="2"/>
          </rPr>
          <t>1(0)+2+2+1
80</t>
        </r>
        <r>
          <rPr>
            <b/>
            <sz val="9"/>
            <color indexed="81"/>
            <rFont val="宋体"/>
            <family val="3"/>
            <charset val="134"/>
          </rPr>
          <t>：</t>
        </r>
        <r>
          <rPr>
            <b/>
            <sz val="9"/>
            <color indexed="81"/>
            <rFont val="Tahoma"/>
            <family val="2"/>
          </rPr>
          <t>1(0)+2+5+3
90</t>
        </r>
        <r>
          <rPr>
            <b/>
            <sz val="9"/>
            <color indexed="81"/>
            <rFont val="宋体"/>
            <family val="3"/>
            <charset val="134"/>
          </rPr>
          <t>：</t>
        </r>
        <r>
          <rPr>
            <b/>
            <sz val="9"/>
            <color indexed="81"/>
            <rFont val="Tahoma"/>
            <family val="2"/>
          </rPr>
          <t>0(0)+1+4+0
100</t>
        </r>
        <r>
          <rPr>
            <b/>
            <sz val="9"/>
            <color indexed="81"/>
            <rFont val="宋体"/>
            <family val="3"/>
            <charset val="134"/>
          </rPr>
          <t>：</t>
        </r>
        <r>
          <rPr>
            <b/>
            <sz val="9"/>
            <color indexed="81"/>
            <rFont val="Tahoma"/>
            <family val="2"/>
          </rPr>
          <t>1(0)+1+4+0
1808-48-25-7-16-4
1901-0-0-0-1
10</t>
        </r>
        <r>
          <rPr>
            <b/>
            <sz val="9"/>
            <color indexed="81"/>
            <rFont val="宋体"/>
            <family val="3"/>
            <charset val="134"/>
          </rPr>
          <t>：</t>
        </r>
        <r>
          <rPr>
            <b/>
            <sz val="9"/>
            <color indexed="81"/>
            <rFont val="Tahoma"/>
            <family val="2"/>
          </rPr>
          <t>1(1)+4+13+30
20</t>
        </r>
        <r>
          <rPr>
            <b/>
            <sz val="9"/>
            <color indexed="81"/>
            <rFont val="宋体"/>
            <family val="3"/>
            <charset val="134"/>
          </rPr>
          <t>：</t>
        </r>
        <r>
          <rPr>
            <b/>
            <sz val="9"/>
            <color indexed="81"/>
            <rFont val="Tahoma"/>
            <family val="2"/>
          </rPr>
          <t>2(1)+6+22+60
30</t>
        </r>
        <r>
          <rPr>
            <b/>
            <sz val="9"/>
            <color indexed="81"/>
            <rFont val="宋体"/>
            <family val="3"/>
            <charset val="134"/>
          </rPr>
          <t>：</t>
        </r>
        <r>
          <rPr>
            <b/>
            <sz val="9"/>
            <color indexed="81"/>
            <rFont val="Tahoma"/>
            <family val="2"/>
          </rPr>
          <t>3(1)+7+28+75
40</t>
        </r>
        <r>
          <rPr>
            <b/>
            <sz val="9"/>
            <color indexed="81"/>
            <rFont val="宋体"/>
            <family val="3"/>
            <charset val="134"/>
          </rPr>
          <t>：</t>
        </r>
        <r>
          <rPr>
            <b/>
            <sz val="9"/>
            <color indexed="81"/>
            <rFont val="Tahoma"/>
            <family val="2"/>
          </rPr>
          <t>4(1)+11+39+88
50</t>
        </r>
        <r>
          <rPr>
            <b/>
            <sz val="9"/>
            <color indexed="81"/>
            <rFont val="宋体"/>
            <family val="3"/>
            <charset val="134"/>
          </rPr>
          <t>：</t>
        </r>
        <r>
          <rPr>
            <b/>
            <sz val="9"/>
            <color indexed="81"/>
            <rFont val="Tahoma"/>
            <family val="2"/>
          </rPr>
          <t>5(1)+13+48+93
60</t>
        </r>
        <r>
          <rPr>
            <b/>
            <sz val="9"/>
            <color indexed="81"/>
            <rFont val="宋体"/>
            <family val="3"/>
            <charset val="134"/>
          </rPr>
          <t>：</t>
        </r>
        <r>
          <rPr>
            <b/>
            <sz val="9"/>
            <color indexed="81"/>
            <rFont val="Tahoma"/>
            <family val="2"/>
          </rPr>
          <t>5(1)+15+53+94
70</t>
        </r>
        <r>
          <rPr>
            <b/>
            <sz val="9"/>
            <color indexed="81"/>
            <rFont val="宋体"/>
            <family val="3"/>
            <charset val="134"/>
          </rPr>
          <t>：</t>
        </r>
        <r>
          <rPr>
            <b/>
            <sz val="9"/>
            <color indexed="81"/>
            <rFont val="Tahoma"/>
            <family val="2"/>
          </rPr>
          <t>6(1)+17+55+95
80</t>
        </r>
        <r>
          <rPr>
            <b/>
            <sz val="9"/>
            <color indexed="81"/>
            <rFont val="宋体"/>
            <family val="3"/>
            <charset val="134"/>
          </rPr>
          <t>：</t>
        </r>
        <r>
          <rPr>
            <b/>
            <sz val="9"/>
            <color indexed="81"/>
            <rFont val="Tahoma"/>
            <family val="2"/>
          </rPr>
          <t>7(1)+19+60+98
90</t>
        </r>
        <r>
          <rPr>
            <b/>
            <sz val="9"/>
            <color indexed="81"/>
            <rFont val="宋体"/>
            <family val="3"/>
            <charset val="134"/>
          </rPr>
          <t>：</t>
        </r>
        <r>
          <rPr>
            <b/>
            <sz val="9"/>
            <color indexed="81"/>
            <rFont val="Tahoma"/>
            <family val="2"/>
          </rPr>
          <t>7(1)+20+64+98
100</t>
        </r>
        <r>
          <rPr>
            <b/>
            <sz val="9"/>
            <color indexed="81"/>
            <rFont val="宋体"/>
            <family val="3"/>
            <charset val="134"/>
          </rPr>
          <t>：</t>
        </r>
        <r>
          <rPr>
            <b/>
            <sz val="9"/>
            <color indexed="81"/>
            <rFont val="Tahoma"/>
            <family val="2"/>
          </rPr>
          <t xml:space="preserve">8(1)+21+68+98
</t>
        </r>
      </text>
    </comment>
    <comment ref="CU4" authorId="1">
      <text>
        <r>
          <rPr>
            <b/>
            <sz val="9"/>
            <color indexed="81"/>
            <rFont val="Tahoma"/>
            <family val="2"/>
          </rPr>
          <t>10</t>
        </r>
        <r>
          <rPr>
            <b/>
            <sz val="9"/>
            <color indexed="81"/>
            <rFont val="宋体"/>
            <family val="3"/>
            <charset val="134"/>
          </rPr>
          <t>：</t>
        </r>
        <r>
          <rPr>
            <b/>
            <sz val="9"/>
            <color indexed="81"/>
            <rFont val="Tahoma"/>
            <family val="2"/>
          </rPr>
          <t>1(1)+1+15+31
20</t>
        </r>
        <r>
          <rPr>
            <b/>
            <sz val="9"/>
            <color indexed="81"/>
            <rFont val="宋体"/>
            <family val="3"/>
            <charset val="134"/>
          </rPr>
          <t>：0</t>
        </r>
        <r>
          <rPr>
            <b/>
            <sz val="9"/>
            <color indexed="81"/>
            <rFont val="Tahoma"/>
            <family val="2"/>
          </rPr>
          <t>(0)+2+10+23
30</t>
        </r>
        <r>
          <rPr>
            <b/>
            <sz val="9"/>
            <color indexed="81"/>
            <rFont val="宋体"/>
            <family val="3"/>
            <charset val="134"/>
          </rPr>
          <t>：0</t>
        </r>
        <r>
          <rPr>
            <b/>
            <sz val="9"/>
            <color indexed="81"/>
            <rFont val="Tahoma"/>
            <family val="2"/>
          </rPr>
          <t>(0)+1+9+22
40</t>
        </r>
        <r>
          <rPr>
            <b/>
            <sz val="9"/>
            <color indexed="81"/>
            <rFont val="宋体"/>
            <family val="3"/>
            <charset val="134"/>
          </rPr>
          <t>：</t>
        </r>
        <r>
          <rPr>
            <b/>
            <sz val="9"/>
            <color indexed="81"/>
            <rFont val="Tahoma"/>
            <family val="2"/>
          </rPr>
          <t>1(0)+2+9+13
50</t>
        </r>
        <r>
          <rPr>
            <b/>
            <sz val="9"/>
            <color indexed="81"/>
            <rFont val="宋体"/>
            <family val="3"/>
            <charset val="134"/>
          </rPr>
          <t>：</t>
        </r>
        <r>
          <rPr>
            <b/>
            <sz val="9"/>
            <color indexed="81"/>
            <rFont val="Tahoma"/>
            <family val="2"/>
          </rPr>
          <t>1(0)+2+9+6
60</t>
        </r>
        <r>
          <rPr>
            <b/>
            <sz val="9"/>
            <color indexed="81"/>
            <rFont val="宋体"/>
            <family val="3"/>
            <charset val="134"/>
          </rPr>
          <t>：</t>
        </r>
        <r>
          <rPr>
            <b/>
            <sz val="9"/>
            <color indexed="81"/>
            <rFont val="Tahoma"/>
            <family val="2"/>
          </rPr>
          <t>1(0)+1+2+2
70</t>
        </r>
        <r>
          <rPr>
            <b/>
            <sz val="9"/>
            <color indexed="81"/>
            <rFont val="宋体"/>
            <family val="3"/>
            <charset val="134"/>
          </rPr>
          <t>：</t>
        </r>
        <r>
          <rPr>
            <b/>
            <sz val="9"/>
            <color indexed="81"/>
            <rFont val="Tahoma"/>
            <family val="2"/>
          </rPr>
          <t>0(0)+2+5+0
80</t>
        </r>
        <r>
          <rPr>
            <b/>
            <sz val="9"/>
            <color indexed="81"/>
            <rFont val="宋体"/>
            <family val="3"/>
            <charset val="134"/>
          </rPr>
          <t>：</t>
        </r>
        <r>
          <rPr>
            <b/>
            <sz val="9"/>
            <color indexed="81"/>
            <rFont val="Tahoma"/>
            <family val="2"/>
          </rPr>
          <t>0(0)+1+1+1
90</t>
        </r>
        <r>
          <rPr>
            <b/>
            <sz val="9"/>
            <color indexed="81"/>
            <rFont val="宋体"/>
            <family val="3"/>
            <charset val="134"/>
          </rPr>
          <t>：</t>
        </r>
        <r>
          <rPr>
            <b/>
            <sz val="9"/>
            <color indexed="81"/>
            <rFont val="Tahoma"/>
            <family val="2"/>
          </rPr>
          <t>0(0)+2+2+0
100</t>
        </r>
        <r>
          <rPr>
            <b/>
            <sz val="9"/>
            <color indexed="81"/>
            <rFont val="宋体"/>
            <family val="3"/>
            <charset val="134"/>
          </rPr>
          <t>：</t>
        </r>
        <r>
          <rPr>
            <b/>
            <sz val="9"/>
            <color indexed="81"/>
            <rFont val="Tahoma"/>
            <family val="2"/>
          </rPr>
          <t>0(0)+3+3+0
1808-46-25-9-16-4
1901-0-0-0-1-
10</t>
        </r>
        <r>
          <rPr>
            <b/>
            <sz val="9"/>
            <color indexed="81"/>
            <rFont val="宋体"/>
            <family val="3"/>
            <charset val="134"/>
          </rPr>
          <t>：</t>
        </r>
        <r>
          <rPr>
            <b/>
            <sz val="9"/>
            <color indexed="81"/>
            <rFont val="Tahoma"/>
            <family val="2"/>
          </rPr>
          <t>1(1)+1+15+31
20</t>
        </r>
        <r>
          <rPr>
            <b/>
            <sz val="9"/>
            <color indexed="81"/>
            <rFont val="宋体"/>
            <family val="3"/>
            <charset val="134"/>
          </rPr>
          <t>：1</t>
        </r>
        <r>
          <rPr>
            <b/>
            <sz val="9"/>
            <color indexed="81"/>
            <rFont val="Tahoma"/>
            <family val="2"/>
          </rPr>
          <t>(1)+3+25+54
30</t>
        </r>
        <r>
          <rPr>
            <b/>
            <sz val="9"/>
            <color indexed="81"/>
            <rFont val="宋体"/>
            <family val="3"/>
            <charset val="134"/>
          </rPr>
          <t>：1</t>
        </r>
        <r>
          <rPr>
            <b/>
            <sz val="9"/>
            <color indexed="81"/>
            <rFont val="Tahoma"/>
            <family val="2"/>
          </rPr>
          <t>(1)+4+34+76
40</t>
        </r>
        <r>
          <rPr>
            <b/>
            <sz val="9"/>
            <color indexed="81"/>
            <rFont val="宋体"/>
            <family val="3"/>
            <charset val="134"/>
          </rPr>
          <t>：</t>
        </r>
        <r>
          <rPr>
            <b/>
            <sz val="9"/>
            <color indexed="81"/>
            <rFont val="Tahoma"/>
            <family val="2"/>
          </rPr>
          <t>2(1)+6+43+89
50</t>
        </r>
        <r>
          <rPr>
            <b/>
            <sz val="9"/>
            <color indexed="81"/>
            <rFont val="宋体"/>
            <family val="3"/>
            <charset val="134"/>
          </rPr>
          <t>：</t>
        </r>
        <r>
          <rPr>
            <b/>
            <sz val="9"/>
            <color indexed="81"/>
            <rFont val="Tahoma"/>
            <family val="2"/>
          </rPr>
          <t>3(1)+8+52+95
60</t>
        </r>
        <r>
          <rPr>
            <b/>
            <sz val="9"/>
            <color indexed="81"/>
            <rFont val="宋体"/>
            <family val="3"/>
            <charset val="134"/>
          </rPr>
          <t>：</t>
        </r>
        <r>
          <rPr>
            <b/>
            <sz val="9"/>
            <color indexed="81"/>
            <rFont val="Tahoma"/>
            <family val="2"/>
          </rPr>
          <t>4(1)+9+54+97
70</t>
        </r>
        <r>
          <rPr>
            <b/>
            <sz val="9"/>
            <color indexed="81"/>
            <rFont val="宋体"/>
            <family val="3"/>
            <charset val="134"/>
          </rPr>
          <t>：</t>
        </r>
        <r>
          <rPr>
            <b/>
            <sz val="9"/>
            <color indexed="81"/>
            <rFont val="Tahoma"/>
            <family val="2"/>
          </rPr>
          <t>4(1)+11+59+97
80</t>
        </r>
        <r>
          <rPr>
            <b/>
            <sz val="9"/>
            <color indexed="81"/>
            <rFont val="宋体"/>
            <family val="3"/>
            <charset val="134"/>
          </rPr>
          <t>：</t>
        </r>
        <r>
          <rPr>
            <b/>
            <sz val="9"/>
            <color indexed="81"/>
            <rFont val="Tahoma"/>
            <family val="2"/>
          </rPr>
          <t>4(1)+12+60+98
90</t>
        </r>
        <r>
          <rPr>
            <b/>
            <sz val="9"/>
            <color indexed="81"/>
            <rFont val="宋体"/>
            <family val="3"/>
            <charset val="134"/>
          </rPr>
          <t>：</t>
        </r>
        <r>
          <rPr>
            <b/>
            <sz val="9"/>
            <color indexed="81"/>
            <rFont val="Tahoma"/>
            <family val="2"/>
          </rPr>
          <t>4(1)+15+62+98
100</t>
        </r>
        <r>
          <rPr>
            <b/>
            <sz val="9"/>
            <color indexed="81"/>
            <rFont val="宋体"/>
            <family val="3"/>
            <charset val="134"/>
          </rPr>
          <t>：</t>
        </r>
        <r>
          <rPr>
            <b/>
            <sz val="9"/>
            <color indexed="81"/>
            <rFont val="Tahoma"/>
            <family val="2"/>
          </rPr>
          <t xml:space="preserve">5(1)+18+65+98
</t>
        </r>
      </text>
    </comment>
    <comment ref="CV4" authorId="1">
      <text>
        <r>
          <rPr>
            <b/>
            <sz val="9"/>
            <color indexed="81"/>
            <rFont val="Tahoma"/>
            <family val="2"/>
          </rPr>
          <t>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1(0)+2+6+24
30</t>
        </r>
        <r>
          <rPr>
            <b/>
            <sz val="9"/>
            <color indexed="81"/>
            <rFont val="宋体"/>
            <family val="3"/>
            <charset val="134"/>
          </rPr>
          <t>：</t>
        </r>
        <r>
          <rPr>
            <b/>
            <sz val="9"/>
            <color indexed="81"/>
            <rFont val="Tahoma"/>
            <family val="2"/>
          </rPr>
          <t>1(0)+1+9+18
40</t>
        </r>
        <r>
          <rPr>
            <b/>
            <sz val="9"/>
            <color indexed="81"/>
            <rFont val="宋体"/>
            <family val="3"/>
            <charset val="134"/>
          </rPr>
          <t>：</t>
        </r>
        <r>
          <rPr>
            <b/>
            <sz val="9"/>
            <color indexed="81"/>
            <rFont val="Tahoma"/>
            <family val="2"/>
          </rPr>
          <t>0(0)+4+7+10
50</t>
        </r>
        <r>
          <rPr>
            <b/>
            <sz val="9"/>
            <color indexed="81"/>
            <rFont val="宋体"/>
            <family val="3"/>
            <charset val="134"/>
          </rPr>
          <t>：</t>
        </r>
        <r>
          <rPr>
            <b/>
            <sz val="9"/>
            <color indexed="81"/>
            <rFont val="Tahoma"/>
            <family val="2"/>
          </rPr>
          <t>1(0)+5+8+6
60</t>
        </r>
        <r>
          <rPr>
            <b/>
            <sz val="9"/>
            <color indexed="81"/>
            <rFont val="宋体"/>
            <family val="3"/>
            <charset val="134"/>
          </rPr>
          <t>：</t>
        </r>
        <r>
          <rPr>
            <b/>
            <sz val="9"/>
            <color indexed="81"/>
            <rFont val="Tahoma"/>
            <family val="2"/>
          </rPr>
          <t>0(0)+1+11+2
80</t>
        </r>
        <r>
          <rPr>
            <b/>
            <sz val="9"/>
            <color indexed="81"/>
            <rFont val="宋体"/>
            <family val="3"/>
            <charset val="134"/>
          </rPr>
          <t>：</t>
        </r>
        <r>
          <rPr>
            <b/>
            <sz val="9"/>
            <color indexed="81"/>
            <rFont val="Tahoma"/>
            <family val="2"/>
          </rPr>
          <t>1(0)+4+9+1
90</t>
        </r>
        <r>
          <rPr>
            <b/>
            <sz val="9"/>
            <color indexed="81"/>
            <rFont val="宋体"/>
            <family val="3"/>
            <charset val="134"/>
          </rPr>
          <t>：</t>
        </r>
        <r>
          <rPr>
            <b/>
            <sz val="9"/>
            <color indexed="81"/>
            <rFont val="Tahoma"/>
            <family val="2"/>
          </rPr>
          <t>0(1)+2+2+1
100</t>
        </r>
        <r>
          <rPr>
            <b/>
            <sz val="9"/>
            <color indexed="81"/>
            <rFont val="宋体"/>
            <family val="3"/>
            <charset val="134"/>
          </rPr>
          <t>：</t>
        </r>
        <r>
          <rPr>
            <b/>
            <sz val="9"/>
            <color indexed="81"/>
            <rFont val="Tahoma"/>
            <family val="2"/>
          </rPr>
          <t>1(0)+1+4+0
1808-50-24-6-16-4
1901-0-0-4-1
10</t>
        </r>
        <r>
          <rPr>
            <b/>
            <sz val="9"/>
            <color indexed="81"/>
            <rFont val="宋体"/>
            <family val="3"/>
            <charset val="134"/>
          </rPr>
          <t>：</t>
        </r>
        <r>
          <rPr>
            <b/>
            <sz val="9"/>
            <color indexed="81"/>
            <rFont val="Tahoma"/>
            <family val="2"/>
          </rPr>
          <t>1(1)+3+10+35
20</t>
        </r>
        <r>
          <rPr>
            <b/>
            <sz val="9"/>
            <color indexed="81"/>
            <rFont val="宋体"/>
            <family val="3"/>
            <charset val="134"/>
          </rPr>
          <t>：</t>
        </r>
        <r>
          <rPr>
            <b/>
            <sz val="9"/>
            <color indexed="81"/>
            <rFont val="Tahoma"/>
            <family val="2"/>
          </rPr>
          <t>2(1)+5+16+59
30</t>
        </r>
        <r>
          <rPr>
            <b/>
            <sz val="9"/>
            <color indexed="81"/>
            <rFont val="宋体"/>
            <family val="3"/>
            <charset val="134"/>
          </rPr>
          <t>：</t>
        </r>
        <r>
          <rPr>
            <b/>
            <sz val="9"/>
            <color indexed="81"/>
            <rFont val="Tahoma"/>
            <family val="2"/>
          </rPr>
          <t>3(1)+6+25+77
40</t>
        </r>
        <r>
          <rPr>
            <b/>
            <sz val="9"/>
            <color indexed="81"/>
            <rFont val="宋体"/>
            <family val="3"/>
            <charset val="134"/>
          </rPr>
          <t>：</t>
        </r>
        <r>
          <rPr>
            <b/>
            <sz val="9"/>
            <color indexed="81"/>
            <rFont val="Tahoma"/>
            <family val="2"/>
          </rPr>
          <t>3(1)+10+32+87
50</t>
        </r>
        <r>
          <rPr>
            <b/>
            <sz val="9"/>
            <color indexed="81"/>
            <rFont val="宋体"/>
            <family val="3"/>
            <charset val="134"/>
          </rPr>
          <t>：</t>
        </r>
        <r>
          <rPr>
            <b/>
            <sz val="9"/>
            <color indexed="81"/>
            <rFont val="Tahoma"/>
            <family val="2"/>
          </rPr>
          <t>4(1)+15+40+93
60</t>
        </r>
        <r>
          <rPr>
            <b/>
            <sz val="9"/>
            <color indexed="81"/>
            <rFont val="宋体"/>
            <family val="3"/>
            <charset val="134"/>
          </rPr>
          <t>：</t>
        </r>
        <r>
          <rPr>
            <b/>
            <sz val="9"/>
            <color indexed="81"/>
            <rFont val="Tahoma"/>
            <family val="2"/>
          </rPr>
          <t>4(1)+16+51+95
80</t>
        </r>
        <r>
          <rPr>
            <b/>
            <sz val="9"/>
            <color indexed="81"/>
            <rFont val="宋体"/>
            <family val="3"/>
            <charset val="134"/>
          </rPr>
          <t>：</t>
        </r>
        <r>
          <rPr>
            <b/>
            <sz val="9"/>
            <color indexed="81"/>
            <rFont val="Tahoma"/>
            <family val="2"/>
          </rPr>
          <t>5(1)+20+60+96
90</t>
        </r>
        <r>
          <rPr>
            <b/>
            <sz val="9"/>
            <color indexed="81"/>
            <rFont val="宋体"/>
            <family val="3"/>
            <charset val="134"/>
          </rPr>
          <t>：</t>
        </r>
        <r>
          <rPr>
            <b/>
            <sz val="9"/>
            <color indexed="81"/>
            <rFont val="Tahoma"/>
            <family val="2"/>
          </rPr>
          <t>5(2)+22+62+97
100</t>
        </r>
        <r>
          <rPr>
            <b/>
            <sz val="9"/>
            <color indexed="81"/>
            <rFont val="宋体"/>
            <family val="3"/>
            <charset val="134"/>
          </rPr>
          <t>：</t>
        </r>
        <r>
          <rPr>
            <b/>
            <sz val="9"/>
            <color indexed="81"/>
            <rFont val="Tahoma"/>
            <family val="2"/>
          </rPr>
          <t xml:space="preserve">6(2)+23+66+97
</t>
        </r>
      </text>
    </comment>
    <comment ref="CW4" authorId="1">
      <text>
        <r>
          <rPr>
            <b/>
            <sz val="9"/>
            <color indexed="81"/>
            <rFont val="Tahoma"/>
            <family val="2"/>
          </rPr>
          <t>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0(0)+3+12+28
30</t>
        </r>
        <r>
          <rPr>
            <b/>
            <sz val="9"/>
            <color indexed="81"/>
            <rFont val="宋体"/>
            <family val="3"/>
            <charset val="134"/>
          </rPr>
          <t>：</t>
        </r>
        <r>
          <rPr>
            <b/>
            <sz val="9"/>
            <color indexed="81"/>
            <rFont val="Tahoma"/>
            <family val="2"/>
          </rPr>
          <t>0(0)+2+8+17
40</t>
        </r>
        <r>
          <rPr>
            <b/>
            <sz val="9"/>
            <color indexed="81"/>
            <rFont val="宋体"/>
            <family val="3"/>
            <charset val="134"/>
          </rPr>
          <t>：</t>
        </r>
        <r>
          <rPr>
            <b/>
            <sz val="9"/>
            <color indexed="81"/>
            <rFont val="Tahoma"/>
            <family val="2"/>
          </rPr>
          <t>1(0)+3+8+8
50</t>
        </r>
        <r>
          <rPr>
            <b/>
            <sz val="9"/>
            <color indexed="81"/>
            <rFont val="宋体"/>
            <family val="3"/>
            <charset val="134"/>
          </rPr>
          <t>：</t>
        </r>
        <r>
          <rPr>
            <b/>
            <sz val="9"/>
            <color indexed="81"/>
            <rFont val="Tahoma"/>
            <family val="2"/>
          </rPr>
          <t>1(0)+5+9+7
60</t>
        </r>
        <r>
          <rPr>
            <b/>
            <sz val="9"/>
            <color indexed="81"/>
            <rFont val="宋体"/>
            <family val="3"/>
            <charset val="134"/>
          </rPr>
          <t>：</t>
        </r>
        <r>
          <rPr>
            <b/>
            <sz val="9"/>
            <color indexed="81"/>
            <rFont val="Tahoma"/>
            <family val="2"/>
          </rPr>
          <t>0(0)+1+6+2
70</t>
        </r>
        <r>
          <rPr>
            <b/>
            <sz val="9"/>
            <color indexed="81"/>
            <rFont val="宋体"/>
            <family val="3"/>
            <charset val="134"/>
          </rPr>
          <t>：</t>
        </r>
        <r>
          <rPr>
            <b/>
            <sz val="9"/>
            <color indexed="81"/>
            <rFont val="Tahoma"/>
            <family val="2"/>
          </rPr>
          <t>1(0)+2+3+0
80</t>
        </r>
        <r>
          <rPr>
            <b/>
            <sz val="9"/>
            <color indexed="81"/>
            <rFont val="宋体"/>
            <family val="3"/>
            <charset val="134"/>
          </rPr>
          <t>：</t>
        </r>
        <r>
          <rPr>
            <b/>
            <sz val="9"/>
            <color indexed="81"/>
            <rFont val="Tahoma"/>
            <family val="2"/>
          </rPr>
          <t>1(0)+1+4+4
90</t>
        </r>
        <r>
          <rPr>
            <b/>
            <sz val="9"/>
            <color indexed="81"/>
            <rFont val="宋体"/>
            <family val="3"/>
            <charset val="134"/>
          </rPr>
          <t>：</t>
        </r>
        <r>
          <rPr>
            <b/>
            <sz val="9"/>
            <color indexed="81"/>
            <rFont val="Tahoma"/>
            <family val="2"/>
          </rPr>
          <t>0(0)+3+1+0
100</t>
        </r>
        <r>
          <rPr>
            <b/>
            <sz val="9"/>
            <color indexed="81"/>
            <rFont val="宋体"/>
            <family val="3"/>
            <charset val="134"/>
          </rPr>
          <t>：</t>
        </r>
        <r>
          <rPr>
            <b/>
            <sz val="9"/>
            <color indexed="81"/>
            <rFont val="Tahoma"/>
            <family val="2"/>
          </rPr>
          <t>0(0)+1+1+0
1808-48-23-9-16-4
1901-0-0-0-1
10</t>
        </r>
        <r>
          <rPr>
            <b/>
            <sz val="9"/>
            <color indexed="81"/>
            <rFont val="宋体"/>
            <family val="3"/>
            <charset val="134"/>
          </rPr>
          <t>：</t>
        </r>
        <r>
          <rPr>
            <b/>
            <sz val="9"/>
            <color indexed="81"/>
            <rFont val="Tahoma"/>
            <family val="2"/>
          </rPr>
          <t>1(1)+5+10+32
20</t>
        </r>
        <r>
          <rPr>
            <b/>
            <sz val="9"/>
            <color indexed="81"/>
            <rFont val="宋体"/>
            <family val="3"/>
            <charset val="134"/>
          </rPr>
          <t>：</t>
        </r>
        <r>
          <rPr>
            <b/>
            <sz val="9"/>
            <color indexed="81"/>
            <rFont val="Tahoma"/>
            <family val="2"/>
          </rPr>
          <t>1(1)+8+22+60
30</t>
        </r>
        <r>
          <rPr>
            <b/>
            <sz val="9"/>
            <color indexed="81"/>
            <rFont val="宋体"/>
            <family val="3"/>
            <charset val="134"/>
          </rPr>
          <t>：</t>
        </r>
        <r>
          <rPr>
            <b/>
            <sz val="9"/>
            <color indexed="81"/>
            <rFont val="Tahoma"/>
            <family val="2"/>
          </rPr>
          <t>1(1)+10+30+77
40</t>
        </r>
        <r>
          <rPr>
            <b/>
            <sz val="9"/>
            <color indexed="81"/>
            <rFont val="宋体"/>
            <family val="3"/>
            <charset val="134"/>
          </rPr>
          <t>：</t>
        </r>
        <r>
          <rPr>
            <b/>
            <sz val="9"/>
            <color indexed="81"/>
            <rFont val="Tahoma"/>
            <family val="2"/>
          </rPr>
          <t>2(1)+13+38+85
50</t>
        </r>
        <r>
          <rPr>
            <b/>
            <sz val="9"/>
            <color indexed="81"/>
            <rFont val="宋体"/>
            <family val="3"/>
            <charset val="134"/>
          </rPr>
          <t>：</t>
        </r>
        <r>
          <rPr>
            <b/>
            <sz val="9"/>
            <color indexed="81"/>
            <rFont val="Tahoma"/>
            <family val="2"/>
          </rPr>
          <t>3(1)+18+47+92
60</t>
        </r>
        <r>
          <rPr>
            <b/>
            <sz val="9"/>
            <color indexed="81"/>
            <rFont val="宋体"/>
            <family val="3"/>
            <charset val="134"/>
          </rPr>
          <t>：</t>
        </r>
        <r>
          <rPr>
            <b/>
            <sz val="9"/>
            <color indexed="81"/>
            <rFont val="Tahoma"/>
            <family val="2"/>
          </rPr>
          <t>3(1)+19+53+94
70</t>
        </r>
        <r>
          <rPr>
            <b/>
            <sz val="9"/>
            <color indexed="81"/>
            <rFont val="宋体"/>
            <family val="3"/>
            <charset val="134"/>
          </rPr>
          <t>：</t>
        </r>
        <r>
          <rPr>
            <b/>
            <sz val="9"/>
            <color indexed="81"/>
            <rFont val="Tahoma"/>
            <family val="2"/>
          </rPr>
          <t>4(1)+21+56+94
80</t>
        </r>
        <r>
          <rPr>
            <b/>
            <sz val="9"/>
            <color indexed="81"/>
            <rFont val="宋体"/>
            <family val="3"/>
            <charset val="134"/>
          </rPr>
          <t>：</t>
        </r>
        <r>
          <rPr>
            <b/>
            <sz val="9"/>
            <color indexed="81"/>
            <rFont val="Tahoma"/>
            <family val="2"/>
          </rPr>
          <t>5(1)+23+60+98
90</t>
        </r>
        <r>
          <rPr>
            <b/>
            <sz val="9"/>
            <color indexed="81"/>
            <rFont val="宋体"/>
            <family val="3"/>
            <charset val="134"/>
          </rPr>
          <t>：</t>
        </r>
        <r>
          <rPr>
            <b/>
            <sz val="9"/>
            <color indexed="81"/>
            <rFont val="Tahoma"/>
            <family val="2"/>
          </rPr>
          <t>5(1)+26+61+98
100</t>
        </r>
        <r>
          <rPr>
            <b/>
            <sz val="9"/>
            <color indexed="81"/>
            <rFont val="宋体"/>
            <family val="3"/>
            <charset val="134"/>
          </rPr>
          <t>：</t>
        </r>
        <r>
          <rPr>
            <b/>
            <sz val="9"/>
            <color indexed="81"/>
            <rFont val="Tahoma"/>
            <family val="2"/>
          </rPr>
          <t xml:space="preserve">5(1)+27+62+98
</t>
        </r>
      </text>
    </comment>
    <comment ref="CY4" authorId="0">
      <text>
        <r>
          <rPr>
            <b/>
            <sz val="9"/>
            <rFont val="Tahoma"/>
            <family val="2"/>
          </rPr>
          <t>10</t>
        </r>
        <r>
          <rPr>
            <b/>
            <sz val="9"/>
            <rFont val="宋体"/>
            <family val="3"/>
            <charset val="134"/>
          </rPr>
          <t>：</t>
        </r>
        <r>
          <rPr>
            <b/>
            <sz val="9"/>
            <rFont val="Tahoma"/>
            <family val="2"/>
          </rPr>
          <t>()+++
20</t>
        </r>
        <r>
          <rPr>
            <b/>
            <sz val="9"/>
            <rFont val="宋体"/>
            <family val="3"/>
            <charset val="134"/>
          </rPr>
          <t>：</t>
        </r>
        <r>
          <rPr>
            <b/>
            <sz val="9"/>
            <rFont val="Tahoma"/>
            <family val="2"/>
          </rPr>
          <t>()+++
30</t>
        </r>
        <r>
          <rPr>
            <b/>
            <sz val="9"/>
            <rFont val="宋体"/>
            <family val="3"/>
            <charset val="134"/>
          </rPr>
          <t>：</t>
        </r>
        <r>
          <rPr>
            <b/>
            <sz val="9"/>
            <rFont val="Tahoma"/>
            <family val="2"/>
          </rPr>
          <t>()+++
40</t>
        </r>
        <r>
          <rPr>
            <b/>
            <sz val="9"/>
            <rFont val="宋体"/>
            <family val="3"/>
            <charset val="134"/>
          </rPr>
          <t>：</t>
        </r>
        <r>
          <rPr>
            <b/>
            <sz val="9"/>
            <rFont val="Tahoma"/>
            <family val="2"/>
          </rPr>
          <t>()+++
50</t>
        </r>
        <r>
          <rPr>
            <b/>
            <sz val="9"/>
            <rFont val="宋体"/>
            <family val="3"/>
            <charset val="134"/>
          </rPr>
          <t>：</t>
        </r>
        <r>
          <rPr>
            <b/>
            <sz val="9"/>
            <rFont val="Tahoma"/>
            <family val="2"/>
          </rPr>
          <t>0(2)+  4+  8+  6
60</t>
        </r>
        <r>
          <rPr>
            <b/>
            <sz val="9"/>
            <rFont val="宋体"/>
            <family val="3"/>
            <charset val="134"/>
          </rPr>
          <t>：</t>
        </r>
        <r>
          <rPr>
            <b/>
            <sz val="9"/>
            <rFont val="Tahoma"/>
            <family val="2"/>
          </rPr>
          <t>0(0)+  2+  8+  3
70</t>
        </r>
        <r>
          <rPr>
            <b/>
            <sz val="9"/>
            <rFont val="宋体"/>
            <family val="3"/>
            <charset val="134"/>
          </rPr>
          <t>：</t>
        </r>
        <r>
          <rPr>
            <b/>
            <sz val="9"/>
            <rFont val="Tahoma"/>
            <family val="2"/>
          </rPr>
          <t>2(0)+  2+  5+  2
80</t>
        </r>
        <r>
          <rPr>
            <b/>
            <sz val="9"/>
            <rFont val="宋体"/>
            <family val="3"/>
            <charset val="134"/>
          </rPr>
          <t>：</t>
        </r>
        <r>
          <rPr>
            <b/>
            <sz val="9"/>
            <rFont val="Tahoma"/>
            <family val="2"/>
          </rPr>
          <t>1(0)+  2+  3+  2
40</t>
        </r>
        <r>
          <rPr>
            <b/>
            <sz val="9"/>
            <rFont val="宋体"/>
            <family val="3"/>
            <charset val="134"/>
          </rPr>
          <t>：</t>
        </r>
        <r>
          <rPr>
            <b/>
            <sz val="9"/>
            <rFont val="Tahoma"/>
            <family val="2"/>
          </rPr>
          <t>4(1)+  6+34+87
50</t>
        </r>
        <r>
          <rPr>
            <b/>
            <sz val="9"/>
            <rFont val="宋体"/>
            <family val="3"/>
            <charset val="134"/>
          </rPr>
          <t>：</t>
        </r>
        <r>
          <rPr>
            <b/>
            <sz val="9"/>
            <rFont val="Tahoma"/>
            <family val="2"/>
          </rPr>
          <t>5(3)+10+42+91
60</t>
        </r>
        <r>
          <rPr>
            <b/>
            <sz val="9"/>
            <rFont val="宋体"/>
            <family val="3"/>
            <charset val="134"/>
          </rPr>
          <t>：</t>
        </r>
        <r>
          <rPr>
            <b/>
            <sz val="9"/>
            <rFont val="Tahoma"/>
            <family val="2"/>
          </rPr>
          <t>5(3)+12+50+94
70</t>
        </r>
        <r>
          <rPr>
            <b/>
            <sz val="9"/>
            <rFont val="宋体"/>
            <family val="3"/>
            <charset val="134"/>
          </rPr>
          <t>：</t>
        </r>
        <r>
          <rPr>
            <b/>
            <sz val="9"/>
            <rFont val="Tahoma"/>
            <family val="2"/>
          </rPr>
          <t>7(3)+14+55+96
80</t>
        </r>
        <r>
          <rPr>
            <b/>
            <sz val="9"/>
            <rFont val="宋体"/>
            <family val="3"/>
            <charset val="134"/>
          </rPr>
          <t>：</t>
        </r>
        <r>
          <rPr>
            <b/>
            <sz val="9"/>
            <rFont val="Tahoma"/>
            <family val="2"/>
          </rPr>
          <t>8(3)+16+58+98
1804-55-25-4-1-3
1907-1</t>
        </r>
      </text>
    </comment>
    <comment ref="CZ4" authorId="0">
      <text>
        <r>
          <rPr>
            <b/>
            <sz val="9"/>
            <rFont val="Tahoma"/>
            <family val="2"/>
          </rPr>
          <t>10</t>
        </r>
        <r>
          <rPr>
            <b/>
            <sz val="9"/>
            <rFont val="宋体"/>
            <family val="3"/>
            <charset val="134"/>
          </rPr>
          <t>：</t>
        </r>
        <r>
          <rPr>
            <b/>
            <sz val="9"/>
            <rFont val="Tahoma"/>
            <family val="2"/>
          </rPr>
          <t>1(1)+3+11+34
20</t>
        </r>
        <r>
          <rPr>
            <b/>
            <sz val="9"/>
            <rFont val="宋体"/>
            <family val="3"/>
            <charset val="134"/>
          </rPr>
          <t>：</t>
        </r>
        <r>
          <rPr>
            <b/>
            <sz val="9"/>
            <rFont val="Tahoma"/>
            <family val="2"/>
          </rPr>
          <t>1(0)+1+12+21
30</t>
        </r>
        <r>
          <rPr>
            <b/>
            <sz val="9"/>
            <rFont val="宋体"/>
            <family val="3"/>
            <charset val="134"/>
          </rPr>
          <t>：</t>
        </r>
        <r>
          <rPr>
            <b/>
            <sz val="9"/>
            <rFont val="Tahoma"/>
            <family val="2"/>
          </rPr>
          <t>0(1)+3+10+19
40</t>
        </r>
        <r>
          <rPr>
            <b/>
            <sz val="9"/>
            <rFont val="宋体"/>
            <family val="3"/>
            <charset val="134"/>
          </rPr>
          <t>：</t>
        </r>
        <r>
          <rPr>
            <b/>
            <sz val="9"/>
            <rFont val="Tahoma"/>
            <family val="2"/>
          </rPr>
          <t>0(1)+1+  8+10
50</t>
        </r>
        <r>
          <rPr>
            <b/>
            <sz val="9"/>
            <rFont val="宋体"/>
            <family val="3"/>
            <charset val="134"/>
          </rPr>
          <t>：</t>
        </r>
        <r>
          <rPr>
            <b/>
            <sz val="9"/>
            <rFont val="Tahoma"/>
            <family val="2"/>
          </rPr>
          <t>1(0)+2+  4+  7
60</t>
        </r>
        <r>
          <rPr>
            <b/>
            <sz val="9"/>
            <rFont val="宋体"/>
            <family val="3"/>
            <charset val="134"/>
          </rPr>
          <t>：</t>
        </r>
        <r>
          <rPr>
            <b/>
            <sz val="9"/>
            <rFont val="Tahoma"/>
            <family val="2"/>
          </rPr>
          <t>0(0)+3+  4+  3
70</t>
        </r>
        <r>
          <rPr>
            <b/>
            <sz val="9"/>
            <rFont val="宋体"/>
            <family val="3"/>
            <charset val="134"/>
          </rPr>
          <t>：</t>
        </r>
        <r>
          <rPr>
            <b/>
            <sz val="9"/>
            <rFont val="Tahoma"/>
            <family val="2"/>
          </rPr>
          <t>1(0)+4+  6+  2
80</t>
        </r>
        <r>
          <rPr>
            <b/>
            <sz val="9"/>
            <rFont val="宋体"/>
            <family val="3"/>
            <charset val="134"/>
          </rPr>
          <t>：</t>
        </r>
        <r>
          <rPr>
            <b/>
            <sz val="9"/>
            <rFont val="Tahoma"/>
            <family val="2"/>
          </rPr>
          <t>1(0)+2+  3+  1
10</t>
        </r>
        <r>
          <rPr>
            <b/>
            <sz val="9"/>
            <rFont val="宋体"/>
            <family val="3"/>
            <charset val="134"/>
          </rPr>
          <t>：</t>
        </r>
        <r>
          <rPr>
            <b/>
            <sz val="9"/>
            <rFont val="Tahoma"/>
            <family val="2"/>
          </rPr>
          <t>1(1)+3+11+34
20</t>
        </r>
        <r>
          <rPr>
            <b/>
            <sz val="9"/>
            <rFont val="宋体"/>
            <family val="3"/>
            <charset val="134"/>
          </rPr>
          <t>：</t>
        </r>
        <r>
          <rPr>
            <b/>
            <sz val="9"/>
            <rFont val="Tahoma"/>
            <family val="2"/>
          </rPr>
          <t>2(1)+4+23+55
30</t>
        </r>
        <r>
          <rPr>
            <b/>
            <sz val="9"/>
            <rFont val="宋体"/>
            <family val="3"/>
            <charset val="134"/>
          </rPr>
          <t>：</t>
        </r>
        <r>
          <rPr>
            <b/>
            <sz val="9"/>
            <rFont val="Tahoma"/>
            <family val="2"/>
          </rPr>
          <t>2(2)+7+33+74
40</t>
        </r>
        <r>
          <rPr>
            <b/>
            <sz val="9"/>
            <rFont val="宋体"/>
            <family val="3"/>
            <charset val="134"/>
          </rPr>
          <t>：</t>
        </r>
        <r>
          <rPr>
            <b/>
            <sz val="9"/>
            <rFont val="Tahoma"/>
            <family val="2"/>
          </rPr>
          <t>2(3)+8+41+84
50</t>
        </r>
        <r>
          <rPr>
            <b/>
            <sz val="9"/>
            <rFont val="宋体"/>
            <family val="3"/>
            <charset val="134"/>
          </rPr>
          <t>：</t>
        </r>
        <r>
          <rPr>
            <b/>
            <sz val="9"/>
            <rFont val="Tahoma"/>
            <family val="2"/>
          </rPr>
          <t>3(3)+10+45+91
60</t>
        </r>
        <r>
          <rPr>
            <b/>
            <sz val="9"/>
            <rFont val="宋体"/>
            <family val="3"/>
            <charset val="134"/>
          </rPr>
          <t>：</t>
        </r>
        <r>
          <rPr>
            <b/>
            <sz val="9"/>
            <rFont val="Tahoma"/>
            <family val="2"/>
          </rPr>
          <t>3(3)+13+49+94
70</t>
        </r>
        <r>
          <rPr>
            <b/>
            <sz val="9"/>
            <rFont val="宋体"/>
            <family val="3"/>
            <charset val="134"/>
          </rPr>
          <t>：</t>
        </r>
        <r>
          <rPr>
            <b/>
            <sz val="9"/>
            <rFont val="Tahoma"/>
            <family val="2"/>
          </rPr>
          <t>4(3)+17+55+96
80</t>
        </r>
        <r>
          <rPr>
            <b/>
            <sz val="9"/>
            <rFont val="宋体"/>
            <family val="3"/>
            <charset val="134"/>
          </rPr>
          <t>：</t>
        </r>
        <r>
          <rPr>
            <b/>
            <sz val="9"/>
            <rFont val="Tahoma"/>
            <family val="2"/>
          </rPr>
          <t xml:space="preserve">5(3)+19+58+97
1804-38-22-20-0
</t>
        </r>
      </text>
    </comment>
    <comment ref="DA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0(1)+2+  8+11
50</t>
        </r>
        <r>
          <rPr>
            <b/>
            <sz val="9"/>
            <rFont val="宋体"/>
            <family val="3"/>
            <charset val="134"/>
          </rPr>
          <t>：</t>
        </r>
        <r>
          <rPr>
            <b/>
            <sz val="9"/>
            <rFont val="Tahoma"/>
            <family val="2"/>
          </rPr>
          <t>1(0)+1+  5+  4
60</t>
        </r>
        <r>
          <rPr>
            <b/>
            <sz val="9"/>
            <rFont val="宋体"/>
            <family val="3"/>
            <charset val="134"/>
          </rPr>
          <t>：</t>
        </r>
        <r>
          <rPr>
            <b/>
            <sz val="9"/>
            <rFont val="Tahoma"/>
            <family val="2"/>
          </rPr>
          <t>0(0)+2+  7+  6
70</t>
        </r>
        <r>
          <rPr>
            <b/>
            <sz val="9"/>
            <rFont val="宋体"/>
            <family val="3"/>
            <charset val="134"/>
          </rPr>
          <t>：</t>
        </r>
        <r>
          <rPr>
            <b/>
            <sz val="9"/>
            <rFont val="Tahoma"/>
            <family val="2"/>
          </rPr>
          <t>2(0)+3+  5+  1
80</t>
        </r>
        <r>
          <rPr>
            <b/>
            <sz val="9"/>
            <rFont val="宋体"/>
            <family val="3"/>
            <charset val="134"/>
          </rPr>
          <t>：</t>
        </r>
        <r>
          <rPr>
            <b/>
            <sz val="9"/>
            <rFont val="Tahoma"/>
            <family val="2"/>
          </rPr>
          <t>1(1)+3+  8+  1
30</t>
        </r>
        <r>
          <rPr>
            <b/>
            <sz val="9"/>
            <rFont val="宋体"/>
            <family val="3"/>
            <charset val="134"/>
          </rPr>
          <t>：</t>
        </r>
        <r>
          <rPr>
            <b/>
            <sz val="9"/>
            <rFont val="Tahoma"/>
            <family val="2"/>
          </rPr>
          <t>2(1)+6+30+77
40</t>
        </r>
        <r>
          <rPr>
            <b/>
            <sz val="9"/>
            <rFont val="宋体"/>
            <family val="3"/>
            <charset val="134"/>
          </rPr>
          <t>：</t>
        </r>
        <r>
          <rPr>
            <b/>
            <sz val="9"/>
            <rFont val="Tahoma"/>
            <family val="2"/>
          </rPr>
          <t>2(2)+8+38+88
50</t>
        </r>
        <r>
          <rPr>
            <b/>
            <sz val="9"/>
            <rFont val="宋体"/>
            <family val="3"/>
            <charset val="134"/>
          </rPr>
          <t>：</t>
        </r>
        <r>
          <rPr>
            <b/>
            <sz val="9"/>
            <rFont val="Tahoma"/>
            <family val="2"/>
          </rPr>
          <t>3(2)+9+43+92
60</t>
        </r>
        <r>
          <rPr>
            <b/>
            <sz val="9"/>
            <rFont val="宋体"/>
            <family val="3"/>
            <charset val="134"/>
          </rPr>
          <t>：</t>
        </r>
        <r>
          <rPr>
            <b/>
            <sz val="9"/>
            <rFont val="Tahoma"/>
            <family val="2"/>
          </rPr>
          <t>3(2)+11+50+96
70</t>
        </r>
        <r>
          <rPr>
            <b/>
            <sz val="9"/>
            <rFont val="宋体"/>
            <family val="3"/>
            <charset val="134"/>
          </rPr>
          <t>：</t>
        </r>
        <r>
          <rPr>
            <b/>
            <sz val="9"/>
            <rFont val="Tahoma"/>
            <family val="2"/>
          </rPr>
          <t>5(2)+14+55+97
80</t>
        </r>
        <r>
          <rPr>
            <b/>
            <sz val="9"/>
            <rFont val="宋体"/>
            <family val="3"/>
            <charset val="134"/>
          </rPr>
          <t>：</t>
        </r>
        <r>
          <rPr>
            <b/>
            <sz val="9"/>
            <rFont val="Tahoma"/>
            <family val="2"/>
          </rPr>
          <t>6(3)+17+63+98
1804-39-21-20-0</t>
        </r>
      </text>
    </comment>
    <comment ref="DB4" authorId="0">
      <text>
        <r>
          <rPr>
            <b/>
            <sz val="9"/>
            <rFont val="Tahoma"/>
            <family val="2"/>
          </rPr>
          <t>10</t>
        </r>
        <r>
          <rPr>
            <b/>
            <sz val="9"/>
            <rFont val="宋体"/>
            <family val="3"/>
            <charset val="134"/>
          </rPr>
          <t>：</t>
        </r>
        <r>
          <rPr>
            <b/>
            <sz val="9"/>
            <rFont val="Tahoma"/>
            <family val="2"/>
          </rPr>
          <t>1(2)+2+10+33
20</t>
        </r>
        <r>
          <rPr>
            <b/>
            <sz val="9"/>
            <rFont val="宋体"/>
            <family val="3"/>
            <charset val="134"/>
          </rPr>
          <t>：</t>
        </r>
        <r>
          <rPr>
            <b/>
            <sz val="9"/>
            <rFont val="Tahoma"/>
            <family val="2"/>
          </rPr>
          <t>0(1)+2+11+28
30</t>
        </r>
        <r>
          <rPr>
            <b/>
            <sz val="9"/>
            <rFont val="宋体"/>
            <family val="3"/>
            <charset val="134"/>
          </rPr>
          <t>：</t>
        </r>
        <r>
          <rPr>
            <b/>
            <sz val="9"/>
            <rFont val="Tahoma"/>
            <family val="2"/>
          </rPr>
          <t>0(1)+1+  9+19
40</t>
        </r>
        <r>
          <rPr>
            <b/>
            <sz val="9"/>
            <rFont val="宋体"/>
            <family val="3"/>
            <charset val="134"/>
          </rPr>
          <t>：</t>
        </r>
        <r>
          <rPr>
            <b/>
            <sz val="9"/>
            <rFont val="Tahoma"/>
            <family val="2"/>
          </rPr>
          <t>1(1)+4+  9+11
50</t>
        </r>
        <r>
          <rPr>
            <b/>
            <sz val="9"/>
            <rFont val="宋体"/>
            <family val="3"/>
            <charset val="134"/>
          </rPr>
          <t>：</t>
        </r>
        <r>
          <rPr>
            <b/>
            <sz val="9"/>
            <rFont val="Tahoma"/>
            <family val="2"/>
          </rPr>
          <t>0(1)+1+  5+2
60</t>
        </r>
        <r>
          <rPr>
            <b/>
            <sz val="9"/>
            <rFont val="宋体"/>
            <family val="3"/>
            <charset val="134"/>
          </rPr>
          <t>：</t>
        </r>
        <r>
          <rPr>
            <b/>
            <sz val="9"/>
            <rFont val="Tahoma"/>
            <family val="2"/>
          </rPr>
          <t>0(0)+3+11+1
10</t>
        </r>
        <r>
          <rPr>
            <b/>
            <sz val="9"/>
            <rFont val="宋体"/>
            <family val="3"/>
            <charset val="134"/>
          </rPr>
          <t>：</t>
        </r>
        <r>
          <rPr>
            <b/>
            <sz val="9"/>
            <rFont val="Tahoma"/>
            <family val="2"/>
          </rPr>
          <t>1(2)+2+10+33
20</t>
        </r>
        <r>
          <rPr>
            <b/>
            <sz val="9"/>
            <rFont val="宋体"/>
            <family val="3"/>
            <charset val="134"/>
          </rPr>
          <t>：</t>
        </r>
        <r>
          <rPr>
            <b/>
            <sz val="9"/>
            <rFont val="Tahoma"/>
            <family val="2"/>
          </rPr>
          <t>1(3)+4+21+61
30</t>
        </r>
        <r>
          <rPr>
            <b/>
            <sz val="9"/>
            <rFont val="宋体"/>
            <family val="3"/>
            <charset val="134"/>
          </rPr>
          <t>：</t>
        </r>
        <r>
          <rPr>
            <b/>
            <sz val="9"/>
            <rFont val="Tahoma"/>
            <family val="2"/>
          </rPr>
          <t>1(4)+5+30+80
40</t>
        </r>
        <r>
          <rPr>
            <b/>
            <sz val="9"/>
            <rFont val="宋体"/>
            <family val="3"/>
            <charset val="134"/>
          </rPr>
          <t>：</t>
        </r>
        <r>
          <rPr>
            <b/>
            <sz val="9"/>
            <rFont val="Tahoma"/>
            <family val="2"/>
          </rPr>
          <t>2(5)+9+39+91
50</t>
        </r>
        <r>
          <rPr>
            <b/>
            <sz val="9"/>
            <rFont val="宋体"/>
            <family val="3"/>
            <charset val="134"/>
          </rPr>
          <t>：</t>
        </r>
        <r>
          <rPr>
            <b/>
            <sz val="9"/>
            <rFont val="Tahoma"/>
            <family val="2"/>
          </rPr>
          <t>2(5)+10+44+93
60</t>
        </r>
        <r>
          <rPr>
            <b/>
            <sz val="9"/>
            <rFont val="宋体"/>
            <family val="3"/>
            <charset val="134"/>
          </rPr>
          <t>：</t>
        </r>
        <r>
          <rPr>
            <b/>
            <sz val="9"/>
            <rFont val="Tahoma"/>
            <family val="2"/>
          </rPr>
          <t>2(5)+13+55+94
1804-16-22-21-2</t>
        </r>
      </text>
    </comment>
    <comment ref="DC4" authorId="0">
      <text>
        <r>
          <rPr>
            <b/>
            <sz val="9"/>
            <rFont val="Tahoma"/>
            <family val="2"/>
          </rPr>
          <t>30</t>
        </r>
        <r>
          <rPr>
            <b/>
            <sz val="9"/>
            <rFont val="宋体"/>
            <family val="3"/>
            <charset val="134"/>
          </rPr>
          <t>：</t>
        </r>
        <r>
          <rPr>
            <b/>
            <sz val="9"/>
            <rFont val="Tahoma"/>
            <family val="2"/>
          </rPr>
          <t xml:space="preserve">
40</t>
        </r>
        <r>
          <rPr>
            <b/>
            <sz val="9"/>
            <rFont val="宋体"/>
            <family val="3"/>
            <charset val="134"/>
          </rPr>
          <t>：</t>
        </r>
        <r>
          <rPr>
            <b/>
            <sz val="9"/>
            <rFont val="Tahoma"/>
            <family val="2"/>
          </rPr>
          <t>0(2)+2+11+8
50</t>
        </r>
        <r>
          <rPr>
            <b/>
            <sz val="9"/>
            <rFont val="宋体"/>
            <family val="3"/>
            <charset val="134"/>
          </rPr>
          <t>：</t>
        </r>
        <r>
          <rPr>
            <b/>
            <sz val="9"/>
            <rFont val="Tahoma"/>
            <family val="2"/>
          </rPr>
          <t>1(0)+2+  7+3
60</t>
        </r>
        <r>
          <rPr>
            <b/>
            <sz val="9"/>
            <rFont val="宋体"/>
            <family val="3"/>
            <charset val="134"/>
          </rPr>
          <t>：</t>
        </r>
        <r>
          <rPr>
            <b/>
            <sz val="9"/>
            <rFont val="Tahoma"/>
            <family val="2"/>
          </rPr>
          <t>1(0)+1+  7+10
70</t>
        </r>
        <r>
          <rPr>
            <b/>
            <sz val="9"/>
            <rFont val="宋体"/>
            <family val="3"/>
            <charset val="134"/>
          </rPr>
          <t>：</t>
        </r>
        <r>
          <rPr>
            <b/>
            <sz val="9"/>
            <rFont val="Tahoma"/>
            <family val="2"/>
          </rPr>
          <t>0(0)+2+  2+1
80</t>
        </r>
        <r>
          <rPr>
            <b/>
            <sz val="9"/>
            <rFont val="宋体"/>
            <family val="3"/>
            <charset val="134"/>
          </rPr>
          <t>：</t>
        </r>
        <r>
          <rPr>
            <b/>
            <sz val="9"/>
            <rFont val="Tahoma"/>
            <family val="2"/>
          </rPr>
          <t>1(0)+3+  2+0
30</t>
        </r>
        <r>
          <rPr>
            <b/>
            <sz val="9"/>
            <rFont val="宋体"/>
            <family val="3"/>
            <charset val="134"/>
          </rPr>
          <t>：</t>
        </r>
        <r>
          <rPr>
            <b/>
            <sz val="9"/>
            <rFont val="Tahoma"/>
            <family val="2"/>
          </rPr>
          <t>2(1)+6+31+75
40</t>
        </r>
        <r>
          <rPr>
            <b/>
            <sz val="9"/>
            <rFont val="宋体"/>
            <family val="3"/>
            <charset val="134"/>
          </rPr>
          <t>：</t>
        </r>
        <r>
          <rPr>
            <b/>
            <sz val="9"/>
            <rFont val="Tahoma"/>
            <family val="2"/>
          </rPr>
          <t>2(3)+8+41+83
50</t>
        </r>
        <r>
          <rPr>
            <b/>
            <sz val="9"/>
            <rFont val="宋体"/>
            <family val="3"/>
            <charset val="134"/>
          </rPr>
          <t>：</t>
        </r>
        <r>
          <rPr>
            <b/>
            <sz val="9"/>
            <rFont val="Tahoma"/>
            <family val="2"/>
          </rPr>
          <t>3(3)+10+48+86
60</t>
        </r>
        <r>
          <rPr>
            <b/>
            <sz val="9"/>
            <rFont val="宋体"/>
            <family val="3"/>
            <charset val="134"/>
          </rPr>
          <t>：</t>
        </r>
        <r>
          <rPr>
            <b/>
            <sz val="9"/>
            <rFont val="Tahoma"/>
            <family val="2"/>
          </rPr>
          <t>4(3)+11+55+96
70</t>
        </r>
        <r>
          <rPr>
            <b/>
            <sz val="9"/>
            <rFont val="宋体"/>
            <family val="3"/>
            <charset val="134"/>
          </rPr>
          <t>：</t>
        </r>
        <r>
          <rPr>
            <b/>
            <sz val="9"/>
            <rFont val="Tahoma"/>
            <family val="2"/>
          </rPr>
          <t>4(3)+13+57+97
80</t>
        </r>
        <r>
          <rPr>
            <b/>
            <sz val="9"/>
            <rFont val="宋体"/>
            <family val="3"/>
            <charset val="134"/>
          </rPr>
          <t>：</t>
        </r>
        <r>
          <rPr>
            <b/>
            <sz val="9"/>
            <rFont val="Tahoma"/>
            <family val="2"/>
          </rPr>
          <t>5(3)+16+59+97
1804-35-20-25</t>
        </r>
      </text>
    </comment>
    <comment ref="M5" authorId="0">
      <text>
        <r>
          <rPr>
            <b/>
            <sz val="9"/>
            <color indexed="81"/>
            <rFont val="Tahoma"/>
            <family val="2"/>
          </rPr>
          <t>221207- 6-</t>
        </r>
        <r>
          <rPr>
            <b/>
            <sz val="9"/>
            <color indexed="81"/>
            <rFont val="宋体"/>
            <family val="3"/>
            <charset val="134"/>
          </rPr>
          <t xml:space="preserve">维萨鲁斯
</t>
        </r>
        <r>
          <rPr>
            <b/>
            <sz val="9"/>
            <color indexed="81"/>
            <rFont val="Tahoma"/>
            <family val="2"/>
          </rPr>
          <t>221207-18-</t>
        </r>
        <r>
          <rPr>
            <b/>
            <sz val="9"/>
            <color indexed="81"/>
            <rFont val="宋体"/>
            <family val="3"/>
            <charset val="134"/>
          </rPr>
          <t xml:space="preserve">被遗忘的费勒林
</t>
        </r>
        <r>
          <rPr>
            <b/>
            <sz val="9"/>
            <color indexed="81"/>
            <rFont val="Tahoma"/>
            <family val="2"/>
          </rPr>
          <t>221207-40-</t>
        </r>
        <r>
          <rPr>
            <b/>
            <sz val="9"/>
            <color indexed="81"/>
            <rFont val="宋体"/>
            <family val="3"/>
            <charset val="134"/>
          </rPr>
          <t xml:space="preserve">达库鲁大王
</t>
        </r>
        <r>
          <rPr>
            <b/>
            <sz val="9"/>
            <color indexed="81"/>
            <rFont val="Tahoma"/>
            <family val="2"/>
          </rPr>
          <t>221201-zs-</t>
        </r>
        <r>
          <rPr>
            <b/>
            <sz val="9"/>
            <color indexed="81"/>
            <rFont val="宋体"/>
            <family val="3"/>
            <charset val="134"/>
          </rPr>
          <t xml:space="preserve">太阳之井
</t>
        </r>
        <r>
          <rPr>
            <b/>
            <sz val="9"/>
            <color indexed="81"/>
            <rFont val="Tahoma"/>
            <family val="2"/>
          </rPr>
          <t>221201-jl-</t>
        </r>
        <r>
          <rPr>
            <b/>
            <sz val="9"/>
            <color indexed="81"/>
            <rFont val="宋体"/>
            <family val="3"/>
            <charset val="134"/>
          </rPr>
          <t xml:space="preserve">洛瑟玛·塞隆
</t>
        </r>
        <r>
          <rPr>
            <b/>
            <sz val="9"/>
            <color indexed="81"/>
            <rFont val="Tahoma"/>
            <family val="2"/>
          </rPr>
          <t>221210-jl-</t>
        </r>
        <r>
          <rPr>
            <b/>
            <sz val="9"/>
            <color indexed="81"/>
            <rFont val="宋体"/>
            <family val="3"/>
            <charset val="134"/>
          </rPr>
          <t xml:space="preserve">大法师罗曼斯
</t>
        </r>
        <r>
          <rPr>
            <b/>
            <sz val="9"/>
            <color indexed="81"/>
            <rFont val="Tahoma"/>
            <family val="2"/>
          </rPr>
          <t>221207-JL-</t>
        </r>
        <r>
          <rPr>
            <b/>
            <sz val="9"/>
            <color indexed="81"/>
            <rFont val="宋体"/>
            <family val="3"/>
            <charset val="134"/>
          </rPr>
          <t>阿努布雷坎</t>
        </r>
        <r>
          <rPr>
            <b/>
            <sz val="9"/>
            <color indexed="81"/>
            <rFont val="Tahoma"/>
            <family val="2"/>
          </rPr>
          <t>(</t>
        </r>
        <r>
          <rPr>
            <b/>
            <sz val="9"/>
            <color indexed="81"/>
            <rFont val="宋体"/>
            <family val="3"/>
            <charset val="134"/>
          </rPr>
          <t>分解</t>
        </r>
        <r>
          <rPr>
            <b/>
            <sz val="9"/>
            <color indexed="81"/>
            <rFont val="Tahoma"/>
            <family val="2"/>
          </rPr>
          <t>)</t>
        </r>
        <r>
          <rPr>
            <b/>
            <sz val="9"/>
            <color indexed="81"/>
            <rFont val="宋体"/>
            <family val="3"/>
            <charset val="134"/>
          </rPr>
          <t xml:space="preserve">
</t>
        </r>
        <r>
          <rPr>
            <b/>
            <sz val="9"/>
            <color indexed="81"/>
            <rFont val="Tahoma"/>
            <family val="2"/>
          </rPr>
          <t>221222-HC-</t>
        </r>
        <r>
          <rPr>
            <b/>
            <sz val="9"/>
            <color indexed="81"/>
            <rFont val="宋体"/>
            <family val="3"/>
            <charset val="134"/>
          </rPr>
          <t xml:space="preserve">血骑士领袖莉亚德琳
</t>
        </r>
        <r>
          <rPr>
            <b/>
            <sz val="9"/>
            <color indexed="81"/>
            <rFont val="Tahoma"/>
            <family val="2"/>
          </rPr>
          <t>230120-HC-</t>
        </r>
        <r>
          <rPr>
            <b/>
            <sz val="9"/>
            <color indexed="81"/>
            <rFont val="宋体"/>
            <family val="3"/>
            <charset val="134"/>
          </rPr>
          <t xml:space="preserve">药剂大师普崔塞德
</t>
        </r>
      </text>
    </comment>
    <comment ref="N5" authorId="0">
      <text>
        <r>
          <rPr>
            <b/>
            <sz val="9"/>
            <color indexed="81"/>
            <rFont val="Tahoma"/>
            <family val="2"/>
          </rPr>
          <t>221207-  8-</t>
        </r>
        <r>
          <rPr>
            <b/>
            <sz val="9"/>
            <color indexed="81"/>
            <rFont val="宋体"/>
            <family val="3"/>
            <charset val="134"/>
          </rPr>
          <t xml:space="preserve">腐鳃
</t>
        </r>
        <r>
          <rPr>
            <b/>
            <sz val="9"/>
            <color indexed="81"/>
            <rFont val="Tahoma"/>
            <family val="2"/>
          </rPr>
          <t>221207-  9-</t>
        </r>
        <r>
          <rPr>
            <b/>
            <sz val="9"/>
            <color indexed="81"/>
            <rFont val="宋体"/>
            <family val="3"/>
            <charset val="134"/>
          </rPr>
          <t xml:space="preserve">奎尔萨拉斯的希望
</t>
        </r>
        <r>
          <rPr>
            <b/>
            <sz val="9"/>
            <color indexed="81"/>
            <rFont val="Tahoma"/>
            <family val="2"/>
          </rPr>
          <t>221207-48-</t>
        </r>
        <r>
          <rPr>
            <b/>
            <sz val="9"/>
            <color indexed="81"/>
            <rFont val="宋体"/>
            <family val="3"/>
            <charset val="134"/>
          </rPr>
          <t xml:space="preserve">被遗忘的费勒林
</t>
        </r>
        <r>
          <rPr>
            <b/>
            <sz val="9"/>
            <color indexed="81"/>
            <rFont val="Tahoma"/>
            <family val="2"/>
          </rPr>
          <t>221207-52-</t>
        </r>
        <r>
          <rPr>
            <b/>
            <sz val="9"/>
            <color indexed="81"/>
            <rFont val="宋体"/>
            <family val="3"/>
            <charset val="134"/>
          </rPr>
          <t xml:space="preserve">凋零毒牙
</t>
        </r>
        <r>
          <rPr>
            <b/>
            <sz val="9"/>
            <color indexed="81"/>
            <rFont val="Tahoma"/>
            <family val="2"/>
          </rPr>
          <t>221207-52-</t>
        </r>
        <r>
          <rPr>
            <b/>
            <sz val="9"/>
            <color indexed="81"/>
            <rFont val="宋体"/>
            <family val="3"/>
            <charset val="134"/>
          </rPr>
          <t xml:space="preserve">纳多克斯长老
</t>
        </r>
        <r>
          <rPr>
            <b/>
            <sz val="9"/>
            <color indexed="81"/>
            <rFont val="Tahoma"/>
            <family val="2"/>
          </rPr>
          <t>221201-zs-</t>
        </r>
        <r>
          <rPr>
            <b/>
            <sz val="9"/>
            <color indexed="81"/>
            <rFont val="宋体"/>
            <family val="3"/>
            <charset val="134"/>
          </rPr>
          <t xml:space="preserve">太阳之井
</t>
        </r>
        <r>
          <rPr>
            <b/>
            <sz val="9"/>
            <color indexed="81"/>
            <rFont val="Tahoma"/>
            <family val="2"/>
          </rPr>
          <t>221201-jl-</t>
        </r>
        <r>
          <rPr>
            <b/>
            <sz val="9"/>
            <color indexed="81"/>
            <rFont val="宋体"/>
            <family val="3"/>
            <charset val="134"/>
          </rPr>
          <t xml:space="preserve">洛瑟玛·塞隆
</t>
        </r>
        <r>
          <rPr>
            <b/>
            <sz val="9"/>
            <color indexed="81"/>
            <rFont val="Tahoma"/>
            <family val="2"/>
          </rPr>
          <t>221220-JL-</t>
        </r>
        <r>
          <rPr>
            <b/>
            <sz val="9"/>
            <color indexed="81"/>
            <rFont val="宋体"/>
            <family val="3"/>
            <charset val="134"/>
          </rPr>
          <t>噬魂者</t>
        </r>
      </text>
    </comment>
    <comment ref="O5" authorId="0">
      <text>
        <r>
          <rPr>
            <b/>
            <sz val="9"/>
            <color indexed="81"/>
            <rFont val="Tahoma"/>
            <family val="2"/>
          </rPr>
          <t>221207-  7-</t>
        </r>
        <r>
          <rPr>
            <b/>
            <sz val="9"/>
            <color indexed="81"/>
            <rFont val="宋体"/>
            <family val="3"/>
            <charset val="134"/>
          </rPr>
          <t xml:space="preserve">奎尔萨拉斯的希望
</t>
        </r>
        <r>
          <rPr>
            <b/>
            <sz val="9"/>
            <color indexed="81"/>
            <rFont val="Tahoma"/>
            <family val="2"/>
          </rPr>
          <t>221210-19-</t>
        </r>
        <r>
          <rPr>
            <b/>
            <sz val="9"/>
            <color indexed="81"/>
            <rFont val="宋体"/>
            <family val="3"/>
            <charset val="134"/>
          </rPr>
          <t xml:space="preserve">大法师罗曼斯
</t>
        </r>
        <r>
          <rPr>
            <b/>
            <sz val="9"/>
            <color indexed="81"/>
            <rFont val="Tahoma"/>
            <family val="2"/>
          </rPr>
          <t>221207-29-</t>
        </r>
        <r>
          <rPr>
            <b/>
            <sz val="9"/>
            <color indexed="81"/>
            <rFont val="宋体"/>
            <family val="3"/>
            <charset val="134"/>
          </rPr>
          <t xml:space="preserve">凋零毒牙
</t>
        </r>
        <r>
          <rPr>
            <b/>
            <sz val="9"/>
            <color indexed="81"/>
            <rFont val="Tahoma"/>
            <family val="2"/>
          </rPr>
          <t>221207-33-</t>
        </r>
        <r>
          <rPr>
            <b/>
            <sz val="9"/>
            <color indexed="81"/>
            <rFont val="宋体"/>
            <family val="3"/>
            <charset val="134"/>
          </rPr>
          <t xml:space="preserve">无敌
</t>
        </r>
        <r>
          <rPr>
            <b/>
            <sz val="9"/>
            <color indexed="81"/>
            <rFont val="Tahoma"/>
            <family val="2"/>
          </rPr>
          <t>221207-46-</t>
        </r>
        <r>
          <rPr>
            <b/>
            <sz val="9"/>
            <color indexed="81"/>
            <rFont val="宋体"/>
            <family val="3"/>
            <charset val="134"/>
          </rPr>
          <t xml:space="preserve">噬魂者
</t>
        </r>
        <r>
          <rPr>
            <b/>
            <sz val="9"/>
            <color indexed="81"/>
            <rFont val="Tahoma"/>
            <family val="2"/>
          </rPr>
          <t>221207-pt-</t>
        </r>
        <r>
          <rPr>
            <b/>
            <sz val="9"/>
            <color indexed="81"/>
            <rFont val="宋体"/>
            <family val="3"/>
            <charset val="134"/>
          </rPr>
          <t xml:space="preserve">索利贝洛尔
</t>
        </r>
        <r>
          <rPr>
            <b/>
            <sz val="9"/>
            <color indexed="81"/>
            <rFont val="Tahoma"/>
            <family val="2"/>
          </rPr>
          <t>221201-zs-</t>
        </r>
        <r>
          <rPr>
            <b/>
            <sz val="9"/>
            <color indexed="81"/>
            <rFont val="宋体"/>
            <family val="3"/>
            <charset val="134"/>
          </rPr>
          <t xml:space="preserve">太阳之井
</t>
        </r>
        <r>
          <rPr>
            <b/>
            <sz val="9"/>
            <color indexed="81"/>
            <rFont val="Tahoma"/>
            <family val="2"/>
          </rPr>
          <t>221201-JL-</t>
        </r>
        <r>
          <rPr>
            <b/>
            <sz val="9"/>
            <color indexed="81"/>
            <rFont val="宋体"/>
            <family val="3"/>
            <charset val="134"/>
          </rPr>
          <t xml:space="preserve">洛瑟玛·塞隆
</t>
        </r>
        <r>
          <rPr>
            <b/>
            <sz val="9"/>
            <color indexed="81"/>
            <rFont val="Tahoma"/>
            <family val="2"/>
          </rPr>
          <t>221207-JL-</t>
        </r>
        <r>
          <rPr>
            <b/>
            <sz val="9"/>
            <color indexed="81"/>
            <rFont val="宋体"/>
            <family val="3"/>
            <charset val="134"/>
          </rPr>
          <t xml:space="preserve">达库鲁大王
</t>
        </r>
        <r>
          <rPr>
            <b/>
            <sz val="9"/>
            <color indexed="81"/>
            <rFont val="Tahoma"/>
            <family val="2"/>
          </rPr>
          <t>230105-JL-</t>
        </r>
        <r>
          <rPr>
            <b/>
            <sz val="9"/>
            <color indexed="81"/>
            <rFont val="宋体"/>
            <family val="3"/>
            <charset val="134"/>
          </rPr>
          <t>腐鳃</t>
        </r>
      </text>
    </comment>
    <comment ref="P5" authorId="0">
      <text>
        <r>
          <rPr>
            <b/>
            <sz val="9"/>
            <color indexed="81"/>
            <rFont val="Tahoma"/>
            <family val="2"/>
          </rPr>
          <t>221207-  4-</t>
        </r>
        <r>
          <rPr>
            <b/>
            <sz val="9"/>
            <color indexed="81"/>
            <rFont val="宋体"/>
            <family val="3"/>
            <charset val="134"/>
          </rPr>
          <t>阿斯塔洛</t>
        </r>
        <r>
          <rPr>
            <b/>
            <sz val="9"/>
            <color indexed="81"/>
            <rFont val="Tahoma"/>
            <family val="2"/>
          </rPr>
          <t>·</t>
        </r>
        <r>
          <rPr>
            <b/>
            <sz val="9"/>
            <color indexed="81"/>
            <rFont val="宋体"/>
            <family val="3"/>
            <charset val="134"/>
          </rPr>
          <t xml:space="preserve">血誓
</t>
        </r>
        <r>
          <rPr>
            <b/>
            <sz val="9"/>
            <color indexed="81"/>
            <rFont val="Tahoma"/>
            <family val="2"/>
          </rPr>
          <t>221207-28-</t>
        </r>
        <r>
          <rPr>
            <b/>
            <sz val="9"/>
            <color indexed="81"/>
            <rFont val="宋体"/>
            <family val="3"/>
            <charset val="134"/>
          </rPr>
          <t xml:space="preserve">奎尔萨拉斯的希望
</t>
        </r>
        <r>
          <rPr>
            <b/>
            <sz val="9"/>
            <color indexed="81"/>
            <rFont val="Tahoma"/>
            <family val="2"/>
          </rPr>
          <t>221207-36-</t>
        </r>
        <r>
          <rPr>
            <b/>
            <sz val="9"/>
            <color indexed="81"/>
            <rFont val="宋体"/>
            <family val="3"/>
            <charset val="134"/>
          </rPr>
          <t xml:space="preserve">殒命暗影
</t>
        </r>
        <r>
          <rPr>
            <b/>
            <sz val="9"/>
            <color indexed="81"/>
            <rFont val="Tahoma"/>
            <family val="2"/>
          </rPr>
          <t>221207-52-</t>
        </r>
        <r>
          <rPr>
            <b/>
            <sz val="9"/>
            <color indexed="81"/>
            <rFont val="宋体"/>
            <family val="3"/>
            <charset val="134"/>
          </rPr>
          <t xml:space="preserve">亚历山德罗斯·莫格莱尼
</t>
        </r>
        <r>
          <rPr>
            <b/>
            <sz val="9"/>
            <color indexed="81"/>
            <rFont val="Tahoma"/>
            <family val="2"/>
          </rPr>
          <t>221201-zs-</t>
        </r>
        <r>
          <rPr>
            <b/>
            <sz val="9"/>
            <color indexed="81"/>
            <rFont val="宋体"/>
            <family val="3"/>
            <charset val="134"/>
          </rPr>
          <t xml:space="preserve">太阳之井
</t>
        </r>
        <r>
          <rPr>
            <b/>
            <sz val="9"/>
            <color indexed="81"/>
            <rFont val="Tahoma"/>
            <family val="2"/>
          </rPr>
          <t>221201-jl-</t>
        </r>
        <r>
          <rPr>
            <b/>
            <sz val="9"/>
            <color indexed="81"/>
            <rFont val="宋体"/>
            <family val="3"/>
            <charset val="134"/>
          </rPr>
          <t xml:space="preserve">洛瑟玛·塞隆
</t>
        </r>
        <r>
          <rPr>
            <b/>
            <sz val="9"/>
            <color indexed="81"/>
            <rFont val="Tahoma"/>
            <family val="2"/>
          </rPr>
          <t>221207-JL-</t>
        </r>
        <r>
          <rPr>
            <b/>
            <sz val="9"/>
            <color indexed="81"/>
            <rFont val="宋体"/>
            <family val="3"/>
            <charset val="134"/>
          </rPr>
          <t>药剂大师普崔塞德</t>
        </r>
      </text>
    </comment>
    <comment ref="Q5" authorId="0">
      <text>
        <r>
          <rPr>
            <b/>
            <sz val="9"/>
            <color indexed="81"/>
            <rFont val="Tahoma"/>
            <family val="2"/>
          </rPr>
          <t>221207-  1-</t>
        </r>
        <r>
          <rPr>
            <b/>
            <sz val="9"/>
            <color indexed="81"/>
            <rFont val="宋体"/>
            <family val="3"/>
            <charset val="134"/>
          </rPr>
          <t xml:space="preserve">腐鳃
</t>
        </r>
        <r>
          <rPr>
            <b/>
            <sz val="9"/>
            <color indexed="81"/>
            <rFont val="Tahoma"/>
            <family val="2"/>
          </rPr>
          <t>221207-12-</t>
        </r>
        <r>
          <rPr>
            <b/>
            <sz val="9"/>
            <color indexed="81"/>
            <rFont val="宋体"/>
            <family val="3"/>
            <charset val="134"/>
          </rPr>
          <t xml:space="preserve">奎尔萨拉斯的希望
</t>
        </r>
        <r>
          <rPr>
            <b/>
            <sz val="9"/>
            <color indexed="81"/>
            <rFont val="Tahoma"/>
            <family val="2"/>
          </rPr>
          <t>221207-48-</t>
        </r>
        <r>
          <rPr>
            <b/>
            <sz val="9"/>
            <color indexed="81"/>
            <rFont val="宋体"/>
            <family val="3"/>
            <charset val="134"/>
          </rPr>
          <t>阿纳克洛斯</t>
        </r>
        <r>
          <rPr>
            <b/>
            <sz val="9"/>
            <color indexed="81"/>
            <rFont val="Tahoma"/>
            <family val="2"/>
          </rPr>
          <t xml:space="preserve">
221201-zs-</t>
        </r>
        <r>
          <rPr>
            <b/>
            <sz val="9"/>
            <color indexed="81"/>
            <rFont val="宋体"/>
            <family val="3"/>
            <charset val="134"/>
          </rPr>
          <t xml:space="preserve">太阳之井
</t>
        </r>
        <r>
          <rPr>
            <b/>
            <sz val="9"/>
            <color indexed="81"/>
            <rFont val="Tahoma"/>
            <family val="2"/>
          </rPr>
          <t>221201-jl-</t>
        </r>
        <r>
          <rPr>
            <b/>
            <sz val="9"/>
            <color indexed="81"/>
            <rFont val="宋体"/>
            <family val="3"/>
            <charset val="134"/>
          </rPr>
          <t xml:space="preserve">洛瑟玛·塞隆
</t>
        </r>
        <r>
          <rPr>
            <b/>
            <sz val="9"/>
            <color indexed="81"/>
            <rFont val="Tahoma"/>
            <family val="2"/>
          </rPr>
          <t>221219-JL-</t>
        </r>
        <r>
          <rPr>
            <b/>
            <sz val="9"/>
            <color indexed="81"/>
            <rFont val="宋体"/>
            <family val="3"/>
            <charset val="134"/>
          </rPr>
          <t xml:space="preserve">女武神席瓦娜
</t>
        </r>
        <r>
          <rPr>
            <b/>
            <sz val="9"/>
            <color indexed="81"/>
            <rFont val="Tahoma"/>
            <family val="2"/>
          </rPr>
          <t>230108-JL-</t>
        </r>
        <r>
          <rPr>
            <b/>
            <sz val="9"/>
            <color indexed="81"/>
            <rFont val="宋体"/>
            <family val="3"/>
            <charset val="134"/>
          </rPr>
          <t xml:space="preserve">巨盾卫士阿斯维顿
</t>
        </r>
        <r>
          <rPr>
            <b/>
            <sz val="9"/>
            <color indexed="81"/>
            <rFont val="Tahoma"/>
            <family val="2"/>
          </rPr>
          <t>221222-HC-</t>
        </r>
        <r>
          <rPr>
            <b/>
            <sz val="9"/>
            <color indexed="81"/>
            <rFont val="宋体"/>
            <family val="3"/>
            <charset val="134"/>
          </rPr>
          <t>血骑士领袖莉亚德琳</t>
        </r>
      </text>
    </comment>
    <comment ref="S5" authorId="0">
      <text>
        <r>
          <rPr>
            <sz val="9"/>
            <color indexed="81"/>
            <rFont val="Tahoma"/>
            <family val="2"/>
          </rPr>
          <t>220803-  5-</t>
        </r>
        <r>
          <rPr>
            <sz val="9"/>
            <color indexed="81"/>
            <rFont val="宋体"/>
            <family val="3"/>
            <charset val="134"/>
          </rPr>
          <t>圣物匠赛</t>
        </r>
        <r>
          <rPr>
            <sz val="9"/>
            <color indexed="81"/>
            <rFont val="Tahoma"/>
            <family val="2"/>
          </rPr>
          <t>·</t>
        </r>
        <r>
          <rPr>
            <sz val="9"/>
            <color indexed="81"/>
            <rFont val="宋体"/>
            <family val="3"/>
            <charset val="134"/>
          </rPr>
          <t>墨克斯</t>
        </r>
        <r>
          <rPr>
            <sz val="9"/>
            <color indexed="81"/>
            <rFont val="Tahoma"/>
            <family val="2"/>
          </rPr>
          <t xml:space="preserve">
220803-25-</t>
        </r>
        <r>
          <rPr>
            <sz val="9"/>
            <color indexed="81"/>
            <rFont val="宋体"/>
            <family val="3"/>
            <charset val="134"/>
          </rPr>
          <t>小鬼大王拉法姆</t>
        </r>
        <r>
          <rPr>
            <sz val="9"/>
            <color indexed="81"/>
            <rFont val="Tahoma"/>
            <family val="2"/>
          </rPr>
          <t xml:space="preserve">
220803-38-</t>
        </r>
        <r>
          <rPr>
            <sz val="9"/>
            <color indexed="81"/>
            <rFont val="宋体"/>
            <family val="3"/>
            <charset val="134"/>
          </rPr>
          <t>法夜朝臣瑟赛莉</t>
        </r>
        <r>
          <rPr>
            <sz val="9"/>
            <color indexed="81"/>
            <rFont val="Tahoma"/>
            <family val="2"/>
          </rPr>
          <t xml:space="preserve">
220803-45-</t>
        </r>
        <r>
          <rPr>
            <sz val="9"/>
            <color indexed="81"/>
            <rFont val="宋体"/>
            <family val="3"/>
            <charset val="134"/>
          </rPr>
          <t xml:space="preserve">猎手阿尔迪莫
</t>
        </r>
        <r>
          <rPr>
            <sz val="9"/>
            <color indexed="81"/>
            <rFont val="Tahoma"/>
            <family val="2"/>
          </rPr>
          <t>220803-45-</t>
        </r>
        <r>
          <rPr>
            <sz val="9"/>
            <color indexed="81"/>
            <rFont val="宋体"/>
            <family val="3"/>
            <charset val="134"/>
          </rPr>
          <t>执事者斯图尔特</t>
        </r>
        <r>
          <rPr>
            <sz val="9"/>
            <color indexed="81"/>
            <rFont val="Tahoma"/>
            <family val="2"/>
          </rPr>
          <t xml:space="preserve">
220715-zs-</t>
        </r>
        <r>
          <rPr>
            <sz val="9"/>
            <color indexed="81"/>
            <rFont val="宋体"/>
            <family val="3"/>
            <charset val="134"/>
          </rPr>
          <t xml:space="preserve">雷纳索尔王子
</t>
        </r>
        <r>
          <rPr>
            <sz val="9"/>
            <color indexed="81"/>
            <rFont val="Tahoma"/>
            <family val="2"/>
          </rPr>
          <t>220803-zs-</t>
        </r>
        <r>
          <rPr>
            <sz val="9"/>
            <color indexed="81"/>
            <rFont val="宋体"/>
            <family val="3"/>
            <charset val="134"/>
          </rPr>
          <t xml:space="preserve">德纳修斯大帝
</t>
        </r>
        <r>
          <rPr>
            <sz val="9"/>
            <color indexed="81"/>
            <rFont val="Tahoma"/>
            <family val="2"/>
          </rPr>
          <t>220806-zs-</t>
        </r>
        <r>
          <rPr>
            <sz val="9"/>
            <color indexed="81"/>
            <rFont val="宋体"/>
            <family val="3"/>
            <charset val="134"/>
          </rPr>
          <t xml:space="preserve">瓦丝琪女男爵
</t>
        </r>
        <r>
          <rPr>
            <sz val="9"/>
            <color indexed="81"/>
            <rFont val="Tahoma"/>
            <family val="2"/>
          </rPr>
          <t>220822-zs-</t>
        </r>
        <r>
          <rPr>
            <sz val="9"/>
            <color indexed="81"/>
            <rFont val="宋体"/>
            <family val="3"/>
            <charset val="134"/>
          </rPr>
          <t xml:space="preserve">屠戮者奥格拉
</t>
        </r>
        <r>
          <rPr>
            <b/>
            <sz val="9"/>
            <color indexed="81"/>
            <rFont val="Tahoma"/>
            <family val="2"/>
          </rPr>
          <t>220806-hc-</t>
        </r>
        <r>
          <rPr>
            <b/>
            <sz val="9"/>
            <color indexed="81"/>
            <rFont val="宋体"/>
            <family val="3"/>
            <charset val="134"/>
          </rPr>
          <t xml:space="preserve">癫狂公爵西塔尔
</t>
        </r>
        <r>
          <rPr>
            <b/>
            <sz val="9"/>
            <color indexed="81"/>
            <rFont val="Tahoma"/>
            <family val="2"/>
          </rPr>
          <t>221224-HC-</t>
        </r>
        <r>
          <rPr>
            <b/>
            <sz val="9"/>
            <color indexed="81"/>
            <rFont val="宋体"/>
            <family val="3"/>
            <charset val="134"/>
          </rPr>
          <t>女伯爵</t>
        </r>
      </text>
    </comment>
    <comment ref="T5" authorId="0">
      <text>
        <r>
          <rPr>
            <sz val="9"/>
            <color indexed="81"/>
            <rFont val="Tahoma"/>
            <family val="2"/>
          </rPr>
          <t>220803-  7-</t>
        </r>
        <r>
          <rPr>
            <sz val="9"/>
            <color indexed="81"/>
            <rFont val="宋体"/>
            <family val="3"/>
            <charset val="134"/>
          </rPr>
          <t xml:space="preserve">裴拉戈斯
</t>
        </r>
        <r>
          <rPr>
            <sz val="9"/>
            <color indexed="81"/>
            <rFont val="Tahoma"/>
            <family val="2"/>
          </rPr>
          <t>220803-35-</t>
        </r>
        <r>
          <rPr>
            <sz val="9"/>
            <color indexed="81"/>
            <rFont val="宋体"/>
            <family val="3"/>
            <charset val="134"/>
          </rPr>
          <t xml:space="preserve">嫉妒收割者
</t>
        </r>
        <r>
          <rPr>
            <sz val="9"/>
            <color indexed="81"/>
            <rFont val="Tahoma"/>
            <family val="2"/>
          </rPr>
          <t>220917-57-</t>
        </r>
        <r>
          <rPr>
            <sz val="9"/>
            <color indexed="81"/>
            <rFont val="宋体"/>
            <family val="3"/>
            <charset val="134"/>
          </rPr>
          <t xml:space="preserve">猎手阿尔迪莫
</t>
        </r>
        <r>
          <rPr>
            <sz val="9"/>
            <color indexed="81"/>
            <rFont val="Tahoma"/>
            <family val="2"/>
          </rPr>
          <t>221205-XX-</t>
        </r>
        <r>
          <rPr>
            <sz val="9"/>
            <color indexed="81"/>
            <rFont val="宋体"/>
            <family val="3"/>
            <charset val="134"/>
          </rPr>
          <t xml:space="preserve">锻石师
</t>
        </r>
        <r>
          <rPr>
            <sz val="9"/>
            <color indexed="81"/>
            <rFont val="Tahoma"/>
            <family val="2"/>
          </rPr>
          <t xml:space="preserve">
220715-zs-</t>
        </r>
        <r>
          <rPr>
            <sz val="9"/>
            <color indexed="81"/>
            <rFont val="宋体"/>
            <family val="3"/>
            <charset val="134"/>
          </rPr>
          <t xml:space="preserve">雷纳索尔王子
</t>
        </r>
        <r>
          <rPr>
            <sz val="9"/>
            <color indexed="81"/>
            <rFont val="Tahoma"/>
            <family val="2"/>
          </rPr>
          <t>220803-zs-</t>
        </r>
        <r>
          <rPr>
            <sz val="9"/>
            <color indexed="81"/>
            <rFont val="宋体"/>
            <family val="3"/>
            <charset val="134"/>
          </rPr>
          <t xml:space="preserve">德纳修斯大帝
</t>
        </r>
        <r>
          <rPr>
            <sz val="9"/>
            <color indexed="81"/>
            <rFont val="Tahoma"/>
            <family val="2"/>
          </rPr>
          <t>220806-zs-</t>
        </r>
        <r>
          <rPr>
            <sz val="9"/>
            <color indexed="81"/>
            <rFont val="宋体"/>
            <family val="3"/>
            <charset val="134"/>
          </rPr>
          <t xml:space="preserve">豪宅管家俄里翁
</t>
        </r>
        <r>
          <rPr>
            <sz val="9"/>
            <color indexed="81"/>
            <rFont val="Tahoma"/>
            <family val="2"/>
          </rPr>
          <t>220825-zs-</t>
        </r>
        <r>
          <rPr>
            <sz val="9"/>
            <color indexed="81"/>
            <rFont val="宋体"/>
            <family val="3"/>
            <charset val="134"/>
          </rPr>
          <t xml:space="preserve">灌木巨龙托匹奥
</t>
        </r>
        <r>
          <rPr>
            <sz val="9"/>
            <color indexed="81"/>
            <rFont val="Tahoma"/>
            <family val="2"/>
          </rPr>
          <t>220806-hc-</t>
        </r>
        <r>
          <rPr>
            <sz val="9"/>
            <color indexed="81"/>
            <rFont val="宋体"/>
            <family val="3"/>
            <charset val="134"/>
          </rPr>
          <t>癫狂公爵西塔尔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221016-hc-</t>
        </r>
        <r>
          <rPr>
            <sz val="9"/>
            <color indexed="81"/>
            <rFont val="宋体"/>
            <family val="3"/>
            <charset val="134"/>
          </rPr>
          <t>小鬼大王拉法姆</t>
        </r>
      </text>
    </comment>
    <comment ref="U5" authorId="0">
      <text>
        <r>
          <rPr>
            <b/>
            <sz val="9"/>
            <color indexed="81"/>
            <rFont val="Tahoma"/>
            <family val="2"/>
          </rPr>
          <t>220803-  1-</t>
        </r>
        <r>
          <rPr>
            <b/>
            <sz val="9"/>
            <color indexed="81"/>
            <rFont val="宋体"/>
            <family val="3"/>
            <charset val="134"/>
          </rPr>
          <t xml:space="preserve">灌木巨龙托匹奥
</t>
        </r>
        <r>
          <rPr>
            <b/>
            <sz val="9"/>
            <color indexed="81"/>
            <rFont val="Tahoma"/>
            <family val="2"/>
          </rPr>
          <t>220803-  5-</t>
        </r>
        <r>
          <rPr>
            <b/>
            <sz val="9"/>
            <color indexed="81"/>
            <rFont val="宋体"/>
            <family val="3"/>
            <charset val="134"/>
          </rPr>
          <t xml:space="preserve">小鬼大王拉法姆
</t>
        </r>
        <r>
          <rPr>
            <b/>
            <sz val="9"/>
            <color indexed="81"/>
            <rFont val="Tahoma"/>
            <family val="2"/>
          </rPr>
          <t>220803-14-</t>
        </r>
        <r>
          <rPr>
            <b/>
            <sz val="9"/>
            <color indexed="81"/>
            <rFont val="宋体"/>
            <family val="3"/>
            <charset val="134"/>
          </rPr>
          <t xml:space="preserve">执事者斯图尔特
</t>
        </r>
        <r>
          <rPr>
            <b/>
            <sz val="9"/>
            <color indexed="81"/>
            <rFont val="Tahoma"/>
            <family val="2"/>
          </rPr>
          <t>220803-49-</t>
        </r>
        <r>
          <rPr>
            <b/>
            <sz val="9"/>
            <color indexed="81"/>
            <rFont val="宋体"/>
            <family val="3"/>
            <charset val="134"/>
          </rPr>
          <t xml:space="preserve">嫉妒收割者
</t>
        </r>
        <r>
          <rPr>
            <b/>
            <sz val="9"/>
            <color indexed="81"/>
            <rFont val="Tahoma"/>
            <family val="2"/>
          </rPr>
          <t>220914-59-</t>
        </r>
        <r>
          <rPr>
            <b/>
            <sz val="9"/>
            <color indexed="81"/>
            <rFont val="宋体"/>
            <family val="3"/>
            <charset val="134"/>
          </rPr>
          <t xml:space="preserve">贪食的克里克西斯
</t>
        </r>
        <r>
          <rPr>
            <b/>
            <sz val="9"/>
            <color indexed="81"/>
            <rFont val="Tahoma"/>
            <family val="2"/>
          </rPr>
          <t>221205-XX-</t>
        </r>
        <r>
          <rPr>
            <b/>
            <sz val="9"/>
            <color indexed="81"/>
            <rFont val="宋体"/>
            <family val="3"/>
            <charset val="134"/>
          </rPr>
          <t>女伯爵</t>
        </r>
        <r>
          <rPr>
            <b/>
            <sz val="9"/>
            <color indexed="81"/>
            <rFont val="Tahoma"/>
            <family val="2"/>
          </rPr>
          <t xml:space="preserve">
220715-zs-</t>
        </r>
        <r>
          <rPr>
            <b/>
            <sz val="9"/>
            <color indexed="81"/>
            <rFont val="宋体"/>
            <family val="3"/>
            <charset val="134"/>
          </rPr>
          <t xml:space="preserve">雷纳索尔王子
</t>
        </r>
        <r>
          <rPr>
            <b/>
            <sz val="9"/>
            <color indexed="81"/>
            <rFont val="Tahoma"/>
            <family val="2"/>
          </rPr>
          <t>220803-zs-</t>
        </r>
        <r>
          <rPr>
            <b/>
            <sz val="9"/>
            <color indexed="81"/>
            <rFont val="宋体"/>
            <family val="3"/>
            <charset val="134"/>
          </rPr>
          <t>德纳修斯大帝</t>
        </r>
        <r>
          <rPr>
            <b/>
            <sz val="9"/>
            <color indexed="81"/>
            <rFont val="Tahoma"/>
            <family val="2"/>
          </rPr>
          <t xml:space="preserve">
220806-zs-</t>
        </r>
        <r>
          <rPr>
            <b/>
            <sz val="9"/>
            <color indexed="81"/>
            <rFont val="宋体"/>
            <family val="3"/>
            <charset val="134"/>
          </rPr>
          <t xml:space="preserve">锻石师
</t>
        </r>
        <r>
          <rPr>
            <b/>
            <sz val="9"/>
            <color indexed="81"/>
            <rFont val="Tahoma"/>
            <family val="2"/>
          </rPr>
          <t>220825-zs-</t>
        </r>
        <r>
          <rPr>
            <b/>
            <sz val="9"/>
            <color indexed="81"/>
            <rFont val="宋体"/>
            <family val="3"/>
            <charset val="134"/>
          </rPr>
          <t xml:space="preserve">艾拉隆
</t>
        </r>
        <r>
          <rPr>
            <b/>
            <sz val="9"/>
            <color indexed="81"/>
            <rFont val="Tahoma"/>
            <family val="2"/>
          </rPr>
          <t>220806-hc-</t>
        </r>
        <r>
          <rPr>
            <b/>
            <sz val="9"/>
            <color indexed="81"/>
            <rFont val="宋体"/>
            <family val="3"/>
            <charset val="134"/>
          </rPr>
          <t>癫狂公爵西塔尔</t>
        </r>
      </text>
    </comment>
    <comment ref="V5" authorId="0">
      <text>
        <r>
          <rPr>
            <sz val="9"/>
            <color indexed="81"/>
            <rFont val="Tahoma"/>
            <family val="2"/>
          </rPr>
          <t>220803-  6-</t>
        </r>
        <r>
          <rPr>
            <sz val="9"/>
            <color indexed="81"/>
            <rFont val="宋体"/>
            <family val="3"/>
            <charset val="134"/>
          </rPr>
          <t xml:space="preserve">逐罪者凯尔萨斯
</t>
        </r>
        <r>
          <rPr>
            <sz val="9"/>
            <color indexed="81"/>
            <rFont val="Tahoma"/>
            <family val="2"/>
          </rPr>
          <t>220803-33-</t>
        </r>
        <r>
          <rPr>
            <sz val="9"/>
            <color indexed="81"/>
            <rFont val="宋体"/>
            <family val="3"/>
            <charset val="134"/>
          </rPr>
          <t xml:space="preserve">灌木巨龙托匹奥
</t>
        </r>
        <r>
          <rPr>
            <sz val="9"/>
            <color indexed="81"/>
            <rFont val="Tahoma"/>
            <family val="2"/>
          </rPr>
          <t>220813-54-</t>
        </r>
        <r>
          <rPr>
            <sz val="9"/>
            <color indexed="81"/>
            <rFont val="宋体"/>
            <family val="3"/>
            <charset val="134"/>
          </rPr>
          <t xml:space="preserve">摩洛克·福尔摩斯
</t>
        </r>
        <r>
          <rPr>
            <sz val="9"/>
            <color indexed="81"/>
            <rFont val="Tahoma"/>
            <family val="2"/>
          </rPr>
          <t>220820-55-</t>
        </r>
        <r>
          <rPr>
            <sz val="9"/>
            <color indexed="81"/>
            <rFont val="宋体"/>
            <family val="3"/>
            <charset val="134"/>
          </rPr>
          <t>猎手阿尔迪莫</t>
        </r>
        <r>
          <rPr>
            <sz val="9"/>
            <color indexed="81"/>
            <rFont val="Tahoma"/>
            <family val="2"/>
          </rPr>
          <t xml:space="preserve">
220715-zs-</t>
        </r>
        <r>
          <rPr>
            <sz val="9"/>
            <color indexed="81"/>
            <rFont val="宋体"/>
            <family val="3"/>
            <charset val="134"/>
          </rPr>
          <t xml:space="preserve">雷纳索尔王子
</t>
        </r>
        <r>
          <rPr>
            <sz val="9"/>
            <color indexed="81"/>
            <rFont val="Tahoma"/>
            <family val="2"/>
          </rPr>
          <t>220803-zs-</t>
        </r>
        <r>
          <rPr>
            <sz val="9"/>
            <color indexed="81"/>
            <rFont val="宋体"/>
            <family val="3"/>
            <charset val="134"/>
          </rPr>
          <t xml:space="preserve">德纳修斯大帝
</t>
        </r>
        <r>
          <rPr>
            <sz val="9"/>
            <color indexed="81"/>
            <rFont val="Tahoma"/>
            <family val="2"/>
          </rPr>
          <t>220806-zs-</t>
        </r>
        <r>
          <rPr>
            <sz val="9"/>
            <color indexed="81"/>
            <rFont val="宋体"/>
            <family val="3"/>
            <charset val="134"/>
          </rPr>
          <t xml:space="preserve">瓦丝琪女男爵
</t>
        </r>
        <r>
          <rPr>
            <sz val="9"/>
            <color indexed="81"/>
            <rFont val="Tahoma"/>
            <family val="2"/>
          </rPr>
          <t>220803-zs-</t>
        </r>
        <r>
          <rPr>
            <sz val="9"/>
            <color indexed="81"/>
            <rFont val="宋体"/>
            <family val="3"/>
            <charset val="134"/>
          </rPr>
          <t>艾拉隆</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220825-zs-</t>
        </r>
        <r>
          <rPr>
            <sz val="9"/>
            <color indexed="81"/>
            <rFont val="宋体"/>
            <family val="3"/>
            <charset val="134"/>
          </rPr>
          <t xml:space="preserve">贪食的克里克西斯
</t>
        </r>
        <r>
          <rPr>
            <sz val="9"/>
            <color indexed="81"/>
            <rFont val="Tahoma"/>
            <family val="2"/>
          </rPr>
          <t>220806-hc-</t>
        </r>
        <r>
          <rPr>
            <sz val="9"/>
            <color indexed="81"/>
            <rFont val="宋体"/>
            <family val="3"/>
            <charset val="134"/>
          </rPr>
          <t>癫狂公爵西塔尔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221016-hc-</t>
        </r>
        <r>
          <rPr>
            <sz val="9"/>
            <color indexed="81"/>
            <rFont val="宋体"/>
            <family val="3"/>
            <charset val="134"/>
          </rPr>
          <t>小鬼大王拉法姆</t>
        </r>
      </text>
    </comment>
    <comment ref="W5" authorId="0">
      <text>
        <r>
          <rPr>
            <b/>
            <sz val="9"/>
            <color indexed="81"/>
            <rFont val="Tahoma"/>
            <family val="2"/>
          </rPr>
          <t>220803-  1-</t>
        </r>
        <r>
          <rPr>
            <b/>
            <sz val="9"/>
            <color indexed="81"/>
            <rFont val="宋体"/>
            <family val="3"/>
            <charset val="134"/>
          </rPr>
          <t xml:space="preserve">屠戮者奥格拉
</t>
        </r>
        <r>
          <rPr>
            <b/>
            <sz val="9"/>
            <color indexed="81"/>
            <rFont val="Tahoma"/>
            <family val="2"/>
          </rPr>
          <t>220803-26-</t>
        </r>
        <r>
          <rPr>
            <b/>
            <sz val="9"/>
            <color indexed="81"/>
            <rFont val="宋体"/>
            <family val="3"/>
            <charset val="134"/>
          </rPr>
          <t xml:space="preserve">活体利刃蕾茉妮雅
</t>
        </r>
        <r>
          <rPr>
            <b/>
            <sz val="9"/>
            <color indexed="81"/>
            <rFont val="Tahoma"/>
            <family val="2"/>
          </rPr>
          <t>220803-34-</t>
        </r>
        <r>
          <rPr>
            <b/>
            <sz val="9"/>
            <color indexed="81"/>
            <rFont val="宋体"/>
            <family val="3"/>
            <charset val="134"/>
          </rPr>
          <t xml:space="preserve">小鬼大王拉法姆
</t>
        </r>
        <r>
          <rPr>
            <b/>
            <sz val="9"/>
            <color indexed="81"/>
            <rFont val="Tahoma"/>
            <family val="2"/>
          </rPr>
          <t>220904-56-</t>
        </r>
        <r>
          <rPr>
            <b/>
            <sz val="9"/>
            <color indexed="81"/>
            <rFont val="宋体"/>
            <family val="3"/>
            <charset val="134"/>
          </rPr>
          <t>天定之灾克尔苏加德</t>
        </r>
        <r>
          <rPr>
            <b/>
            <sz val="9"/>
            <color indexed="81"/>
            <rFont val="Tahoma"/>
            <family val="2"/>
          </rPr>
          <t xml:space="preserve">
220715-zs-</t>
        </r>
        <r>
          <rPr>
            <b/>
            <sz val="9"/>
            <color indexed="81"/>
            <rFont val="宋体"/>
            <family val="3"/>
            <charset val="134"/>
          </rPr>
          <t xml:space="preserve">雷纳索尔王子
</t>
        </r>
        <r>
          <rPr>
            <b/>
            <sz val="9"/>
            <color indexed="81"/>
            <rFont val="Tahoma"/>
            <family val="2"/>
          </rPr>
          <t>220807-zs-</t>
        </r>
        <r>
          <rPr>
            <b/>
            <sz val="9"/>
            <color indexed="81"/>
            <rFont val="宋体"/>
            <family val="3"/>
            <charset val="134"/>
          </rPr>
          <t xml:space="preserve">法夜朝臣瑟赛莉
</t>
        </r>
        <r>
          <rPr>
            <b/>
            <sz val="9"/>
            <color indexed="81"/>
            <rFont val="Tahoma"/>
            <family val="2"/>
          </rPr>
          <t>220825-zs-</t>
        </r>
        <r>
          <rPr>
            <b/>
            <sz val="9"/>
            <color indexed="81"/>
            <rFont val="宋体"/>
            <family val="3"/>
            <charset val="134"/>
          </rPr>
          <t xml:space="preserve">豪宅管家俄里翁
</t>
        </r>
        <r>
          <rPr>
            <b/>
            <sz val="9"/>
            <color indexed="81"/>
            <rFont val="Tahoma"/>
            <family val="2"/>
          </rPr>
          <t>220806-hc-</t>
        </r>
        <r>
          <rPr>
            <b/>
            <sz val="9"/>
            <color indexed="81"/>
            <rFont val="宋体"/>
            <family val="3"/>
            <charset val="134"/>
          </rPr>
          <t xml:space="preserve">癫狂公爵西塔尔
</t>
        </r>
        <r>
          <rPr>
            <b/>
            <sz val="9"/>
            <color indexed="81"/>
            <rFont val="Tahoma"/>
            <family val="2"/>
          </rPr>
          <t>221224-HC-</t>
        </r>
        <r>
          <rPr>
            <b/>
            <sz val="9"/>
            <color indexed="81"/>
            <rFont val="宋体"/>
            <family val="3"/>
            <charset val="134"/>
          </rPr>
          <t>女伯爵</t>
        </r>
      </text>
    </comment>
    <comment ref="Y5" authorId="0">
      <text>
        <r>
          <rPr>
            <sz val="9"/>
            <color indexed="81"/>
            <rFont val="Tahoma"/>
            <family val="2"/>
          </rPr>
          <t>220413-2-</t>
        </r>
        <r>
          <rPr>
            <sz val="9"/>
            <color indexed="81"/>
            <rFont val="宋体"/>
            <family val="3"/>
            <charset val="134"/>
          </rPr>
          <t xml:space="preserve">指挥官西瓦拉
</t>
        </r>
        <r>
          <rPr>
            <b/>
            <sz val="9"/>
            <color indexed="81"/>
            <rFont val="Tahoma"/>
            <family val="2"/>
          </rPr>
          <t>220413-9-</t>
        </r>
        <r>
          <rPr>
            <b/>
            <sz val="9"/>
            <color indexed="81"/>
            <rFont val="宋体"/>
            <family val="3"/>
            <charset val="134"/>
          </rPr>
          <t>拉伊·纳兹亚</t>
        </r>
        <r>
          <rPr>
            <sz val="9"/>
            <color indexed="81"/>
            <rFont val="宋体"/>
            <family val="3"/>
            <charset val="134"/>
          </rPr>
          <t xml:space="preserve">
</t>
        </r>
        <r>
          <rPr>
            <sz val="9"/>
            <color indexed="81"/>
            <rFont val="Tahoma"/>
            <family val="2"/>
          </rPr>
          <t>220413-32-</t>
        </r>
        <r>
          <rPr>
            <sz val="9"/>
            <color indexed="81"/>
            <rFont val="宋体"/>
            <family val="3"/>
            <charset val="134"/>
          </rPr>
          <t xml:space="preserve">可拉巴托亚
</t>
        </r>
        <r>
          <rPr>
            <sz val="9"/>
            <color indexed="81"/>
            <rFont val="Tahoma"/>
            <family val="2"/>
          </rPr>
          <t>220413-47-</t>
        </r>
        <r>
          <rPr>
            <sz val="9"/>
            <color indexed="81"/>
            <rFont val="宋体"/>
            <family val="3"/>
            <charset val="134"/>
          </rPr>
          <t>海中向导芬利爵士</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220413-50-</t>
        </r>
        <r>
          <rPr>
            <sz val="9"/>
            <color indexed="81"/>
            <rFont val="宋体"/>
            <family val="3"/>
            <charset val="134"/>
          </rPr>
          <t xml:space="preserve">克托里·光刃
</t>
        </r>
        <r>
          <rPr>
            <sz val="9"/>
            <color indexed="81"/>
            <rFont val="Tahoma"/>
            <family val="2"/>
          </rPr>
          <t>220501-57-</t>
        </r>
        <r>
          <rPr>
            <sz val="9"/>
            <color indexed="81"/>
            <rFont val="宋体"/>
            <family val="3"/>
            <charset val="134"/>
          </rPr>
          <t xml:space="preserve">黑水巨鳗
</t>
        </r>
        <r>
          <rPr>
            <b/>
            <sz val="9"/>
            <color indexed="81"/>
            <rFont val="Tahoma"/>
            <family val="2"/>
          </rPr>
          <t>220520-59-</t>
        </r>
        <r>
          <rPr>
            <b/>
            <sz val="9"/>
            <color indexed="81"/>
            <rFont val="宋体"/>
            <family val="3"/>
            <charset val="134"/>
          </rPr>
          <t xml:space="preserve">盖亚，巨力机甲
</t>
        </r>
        <r>
          <rPr>
            <b/>
            <sz val="9"/>
            <color indexed="81"/>
            <rFont val="Tahoma"/>
            <family val="2"/>
          </rPr>
          <t>221219-XX-</t>
        </r>
        <r>
          <rPr>
            <b/>
            <sz val="9"/>
            <color indexed="81"/>
            <rFont val="宋体"/>
            <family val="3"/>
            <charset val="134"/>
          </rPr>
          <t>奈利，超巨蛇颈龙</t>
        </r>
        <r>
          <rPr>
            <sz val="9"/>
            <color indexed="81"/>
            <rFont val="宋体"/>
            <family val="3"/>
            <charset val="134"/>
          </rPr>
          <t xml:space="preserve">
</t>
        </r>
        <r>
          <rPr>
            <sz val="9"/>
            <color indexed="81"/>
            <rFont val="Tahoma"/>
            <family val="2"/>
          </rPr>
          <t>220401-zs-</t>
        </r>
        <r>
          <rPr>
            <sz val="9"/>
            <color indexed="81"/>
            <rFont val="宋体"/>
            <family val="3"/>
            <charset val="134"/>
          </rPr>
          <t xml:space="preserve">剑圣奥卡尼
</t>
        </r>
        <r>
          <rPr>
            <sz val="9"/>
            <color indexed="81"/>
            <rFont val="Tahoma"/>
            <family val="2"/>
          </rPr>
          <t>220413-JL-</t>
        </r>
        <r>
          <rPr>
            <sz val="9"/>
            <color indexed="81"/>
            <rFont val="宋体"/>
            <family val="3"/>
            <charset val="134"/>
          </rPr>
          <t>费林大使</t>
        </r>
        <r>
          <rPr>
            <sz val="9"/>
            <color indexed="81"/>
            <rFont val="Tahoma"/>
            <family val="2"/>
          </rPr>
          <t xml:space="preserve">
220417-JL-</t>
        </r>
        <r>
          <rPr>
            <sz val="9"/>
            <color indexed="81"/>
            <rFont val="宋体"/>
            <family val="3"/>
            <charset val="134"/>
          </rPr>
          <t xml:space="preserve">艾萨拉之辉
</t>
        </r>
        <r>
          <rPr>
            <sz val="9"/>
            <color indexed="81"/>
            <rFont val="Tahoma"/>
            <family val="2"/>
          </rPr>
          <t>220429-JL-</t>
        </r>
        <r>
          <rPr>
            <sz val="9"/>
            <color indexed="81"/>
            <rFont val="宋体"/>
            <family val="3"/>
            <charset val="134"/>
          </rPr>
          <t xml:space="preserve">赛丝诺女士
</t>
        </r>
        <r>
          <rPr>
            <b/>
            <sz val="9"/>
            <color indexed="81"/>
            <rFont val="Tahoma"/>
            <family val="2"/>
          </rPr>
          <t>220506-hc-</t>
        </r>
        <r>
          <rPr>
            <b/>
            <sz val="9"/>
            <color indexed="81"/>
            <rFont val="宋体"/>
            <family val="3"/>
            <charset val="134"/>
          </rPr>
          <t xml:space="preserve">伊妮·积雷
</t>
        </r>
        <r>
          <rPr>
            <b/>
            <sz val="9"/>
            <color indexed="81"/>
            <rFont val="Tahoma"/>
            <family val="2"/>
          </rPr>
          <t>221112-hc-</t>
        </r>
        <r>
          <rPr>
            <b/>
            <sz val="9"/>
            <color indexed="81"/>
            <rFont val="宋体"/>
            <family val="3"/>
            <charset val="134"/>
          </rPr>
          <t>女祭司瓦丽丝琪</t>
        </r>
      </text>
    </comment>
    <comment ref="Z5" authorId="0">
      <text>
        <r>
          <rPr>
            <b/>
            <sz val="9"/>
            <color indexed="81"/>
            <rFont val="Tahoma"/>
            <family val="2"/>
          </rPr>
          <t>220413-  3-</t>
        </r>
        <r>
          <rPr>
            <b/>
            <sz val="9"/>
            <color indexed="81"/>
            <rFont val="宋体"/>
            <family val="3"/>
            <charset val="134"/>
          </rPr>
          <t xml:space="preserve">异端纳迦海德拉
</t>
        </r>
        <r>
          <rPr>
            <b/>
            <sz val="9"/>
            <color indexed="81"/>
            <rFont val="Tahoma"/>
            <family val="2"/>
          </rPr>
          <t>220413-34-</t>
        </r>
        <r>
          <rPr>
            <b/>
            <sz val="9"/>
            <color indexed="81"/>
            <rFont val="宋体"/>
            <family val="3"/>
            <charset val="134"/>
          </rPr>
          <t xml:space="preserve">海兽号
</t>
        </r>
        <r>
          <rPr>
            <b/>
            <sz val="9"/>
            <color indexed="81"/>
            <rFont val="Tahoma"/>
            <family val="2"/>
          </rPr>
          <t>220501-56-</t>
        </r>
        <r>
          <rPr>
            <b/>
            <sz val="9"/>
            <color indexed="81"/>
            <rFont val="宋体"/>
            <family val="3"/>
            <charset val="134"/>
          </rPr>
          <t xml:space="preserve">暴食巨鳗格拉格
</t>
        </r>
        <r>
          <rPr>
            <b/>
            <sz val="9"/>
            <color indexed="81"/>
            <rFont val="Tahoma"/>
            <family val="2"/>
          </rPr>
          <t>220810-XX-</t>
        </r>
        <r>
          <rPr>
            <b/>
            <sz val="9"/>
            <color indexed="81"/>
            <rFont val="宋体"/>
            <family val="3"/>
            <charset val="134"/>
          </rPr>
          <t xml:space="preserve">艾萨拉女王
</t>
        </r>
        <r>
          <rPr>
            <b/>
            <sz val="9"/>
            <color indexed="81"/>
            <rFont val="Tahoma"/>
            <family val="2"/>
          </rPr>
          <t>220401-zs-</t>
        </r>
        <r>
          <rPr>
            <b/>
            <sz val="9"/>
            <color indexed="81"/>
            <rFont val="宋体"/>
            <family val="3"/>
            <charset val="134"/>
          </rPr>
          <t xml:space="preserve">剑圣奥卡尼
</t>
        </r>
        <r>
          <rPr>
            <b/>
            <sz val="9"/>
            <color indexed="81"/>
            <rFont val="Tahoma"/>
            <family val="2"/>
          </rPr>
          <t>220416-JL-</t>
        </r>
        <r>
          <rPr>
            <b/>
            <sz val="9"/>
            <color indexed="81"/>
            <rFont val="宋体"/>
            <family val="3"/>
            <charset val="134"/>
          </rPr>
          <t xml:space="preserve">拉伊·纳兹亚
</t>
        </r>
        <r>
          <rPr>
            <b/>
            <sz val="9"/>
            <color indexed="81"/>
            <rFont val="Tahoma"/>
            <family val="2"/>
          </rPr>
          <t>220506-JL-</t>
        </r>
        <r>
          <rPr>
            <b/>
            <sz val="9"/>
            <color indexed="81"/>
            <rFont val="宋体"/>
            <family val="3"/>
            <charset val="134"/>
          </rPr>
          <t xml:space="preserve">可拉克
</t>
        </r>
        <r>
          <rPr>
            <b/>
            <sz val="9"/>
            <color indexed="81"/>
            <rFont val="Tahoma"/>
            <family val="2"/>
          </rPr>
          <t>220521-hc-</t>
        </r>
        <r>
          <rPr>
            <b/>
            <sz val="9"/>
            <color indexed="81"/>
            <rFont val="宋体"/>
            <family val="3"/>
            <charset val="134"/>
          </rPr>
          <t xml:space="preserve">伊妮·积雷
</t>
        </r>
        <r>
          <rPr>
            <b/>
            <sz val="9"/>
            <color indexed="81"/>
            <rFont val="Tahoma"/>
            <family val="2"/>
          </rPr>
          <t>220710-hc-</t>
        </r>
        <r>
          <rPr>
            <b/>
            <sz val="9"/>
            <color indexed="81"/>
            <rFont val="宋体"/>
            <family val="3"/>
            <charset val="134"/>
          </rPr>
          <t xml:space="preserve">海中向导芬利爵士
</t>
        </r>
        <r>
          <rPr>
            <b/>
            <sz val="9"/>
            <color indexed="81"/>
            <rFont val="Tahoma"/>
            <family val="2"/>
          </rPr>
          <t>221112-hc-</t>
        </r>
        <r>
          <rPr>
            <b/>
            <sz val="9"/>
            <color indexed="81"/>
            <rFont val="宋体"/>
            <family val="3"/>
            <charset val="134"/>
          </rPr>
          <t>女祭司瓦丽丝琪</t>
        </r>
      </text>
    </comment>
    <comment ref="AA5" authorId="0">
      <text>
        <r>
          <rPr>
            <sz val="11"/>
            <color theme="1"/>
            <rFont val="宋体"/>
            <family val="3"/>
            <charset val="134"/>
            <scheme val="minor"/>
          </rPr>
          <t>220413-9-海中向导芬利爵士
220413-20-克托里·光刃
220423-53-暴食巨鳗格拉格
221205-XX-海兽号
221216-XX-赛丝诺女士
221225-XX-老巨鳍
220413-JL-海卓拉顿
220430-hc-裂魔者库尔特鲁斯
220413-JL-异端纳迦海德拉
220506-hc-伊妮·积雷</t>
        </r>
      </text>
    </comment>
    <comment ref="AB5" authorId="0">
      <text>
        <r>
          <rPr>
            <b/>
            <sz val="9"/>
            <color indexed="81"/>
            <rFont val="Tahoma"/>
            <family val="2"/>
          </rPr>
          <t>220413-  7-</t>
        </r>
        <r>
          <rPr>
            <b/>
            <sz val="9"/>
            <color indexed="81"/>
            <rFont val="宋体"/>
            <family val="3"/>
            <charset val="134"/>
          </rPr>
          <t xml:space="preserve">海卓拉顿
</t>
        </r>
        <r>
          <rPr>
            <b/>
            <sz val="9"/>
            <color indexed="81"/>
            <rFont val="Tahoma"/>
            <family val="2"/>
          </rPr>
          <t>220413-23-</t>
        </r>
        <r>
          <rPr>
            <b/>
            <sz val="9"/>
            <color indexed="81"/>
            <rFont val="宋体"/>
            <family val="3"/>
            <charset val="134"/>
          </rPr>
          <t xml:space="preserve">海中向导芬利爵士
</t>
        </r>
        <r>
          <rPr>
            <b/>
            <sz val="9"/>
            <color indexed="81"/>
            <rFont val="Tahoma"/>
            <family val="2"/>
          </rPr>
          <t>220401-zs-</t>
        </r>
        <r>
          <rPr>
            <b/>
            <sz val="9"/>
            <color indexed="81"/>
            <rFont val="宋体"/>
            <family val="3"/>
            <charset val="134"/>
          </rPr>
          <t xml:space="preserve">剑圣奥卡尼
</t>
        </r>
        <r>
          <rPr>
            <b/>
            <sz val="9"/>
            <color indexed="81"/>
            <rFont val="Tahoma"/>
            <family val="2"/>
          </rPr>
          <t>220416-JL-</t>
        </r>
        <r>
          <rPr>
            <b/>
            <sz val="9"/>
            <color indexed="81"/>
            <rFont val="宋体"/>
            <family val="3"/>
            <charset val="134"/>
          </rPr>
          <t xml:space="preserve">海兽号
</t>
        </r>
        <r>
          <rPr>
            <b/>
            <sz val="9"/>
            <color indexed="81"/>
            <rFont val="Tahoma"/>
            <family val="2"/>
          </rPr>
          <t>220506-JL-</t>
        </r>
        <r>
          <rPr>
            <b/>
            <sz val="9"/>
            <color indexed="81"/>
            <rFont val="宋体"/>
            <family val="3"/>
            <charset val="134"/>
          </rPr>
          <t xml:space="preserve">可拉克
</t>
        </r>
        <r>
          <rPr>
            <b/>
            <sz val="9"/>
            <color indexed="81"/>
            <rFont val="Tahoma"/>
            <family val="2"/>
          </rPr>
          <t>220521-hc-</t>
        </r>
        <r>
          <rPr>
            <b/>
            <sz val="9"/>
            <color indexed="81"/>
            <rFont val="宋体"/>
            <family val="3"/>
            <charset val="134"/>
          </rPr>
          <t>伊妮·积雷</t>
        </r>
      </text>
    </comment>
    <comment ref="AC5" authorId="0">
      <text>
        <r>
          <rPr>
            <sz val="9"/>
            <color indexed="81"/>
            <rFont val="Tahoma"/>
            <family val="2"/>
          </rPr>
          <t>220413-  1-</t>
        </r>
        <r>
          <rPr>
            <sz val="9"/>
            <color indexed="81"/>
            <rFont val="宋体"/>
            <family val="3"/>
            <charset val="134"/>
          </rPr>
          <t xml:space="preserve">海中向导芬利爵士
</t>
        </r>
        <r>
          <rPr>
            <sz val="9"/>
            <color indexed="81"/>
            <rFont val="Tahoma"/>
            <family val="2"/>
          </rPr>
          <t>220413-10-</t>
        </r>
        <r>
          <rPr>
            <sz val="9"/>
            <color indexed="81"/>
            <rFont val="宋体"/>
            <family val="3"/>
            <charset val="134"/>
          </rPr>
          <t xml:space="preserve">女祭司瓦丽丝琪
</t>
        </r>
        <r>
          <rPr>
            <sz val="9"/>
            <color indexed="81"/>
            <rFont val="Tahoma"/>
            <family val="2"/>
          </rPr>
          <t>220413-42-</t>
        </r>
        <r>
          <rPr>
            <sz val="9"/>
            <color indexed="81"/>
            <rFont val="宋体"/>
            <family val="3"/>
            <charset val="134"/>
          </rPr>
          <t xml:space="preserve">可拉克
</t>
        </r>
        <r>
          <rPr>
            <sz val="9"/>
            <color indexed="81"/>
            <rFont val="Tahoma"/>
            <family val="2"/>
          </rPr>
          <t>220414-52-</t>
        </r>
        <r>
          <rPr>
            <sz val="9"/>
            <color indexed="81"/>
            <rFont val="宋体"/>
            <family val="3"/>
            <charset val="134"/>
          </rPr>
          <t xml:space="preserve">伊妮·积雷
</t>
        </r>
        <r>
          <rPr>
            <sz val="9"/>
            <color indexed="81"/>
            <rFont val="Tahoma"/>
            <family val="2"/>
          </rPr>
          <t>220803-XX-</t>
        </r>
        <r>
          <rPr>
            <sz val="9"/>
            <color indexed="81"/>
            <rFont val="宋体"/>
            <family val="3"/>
            <charset val="134"/>
          </rPr>
          <t xml:space="preserve">海兽号
</t>
        </r>
        <r>
          <rPr>
            <sz val="9"/>
            <color indexed="81"/>
            <rFont val="Tahoma"/>
            <family val="2"/>
          </rPr>
          <t>221019-XX-</t>
        </r>
        <r>
          <rPr>
            <sz val="9"/>
            <color indexed="81"/>
            <rFont val="宋体"/>
            <family val="3"/>
            <charset val="134"/>
          </rPr>
          <t xml:space="preserve">艾萨拉女王
</t>
        </r>
        <r>
          <rPr>
            <sz val="9"/>
            <color indexed="81"/>
            <rFont val="Tahoma"/>
            <family val="2"/>
          </rPr>
          <t>221219-XX-</t>
        </r>
        <r>
          <rPr>
            <sz val="9"/>
            <color indexed="81"/>
            <rFont val="宋体"/>
            <family val="3"/>
            <charset val="134"/>
          </rPr>
          <t xml:space="preserve">克托里·光刃
</t>
        </r>
        <r>
          <rPr>
            <sz val="9"/>
            <color indexed="81"/>
            <rFont val="Tahoma"/>
            <family val="2"/>
          </rPr>
          <t>220401-zs-</t>
        </r>
        <r>
          <rPr>
            <sz val="9"/>
            <color indexed="81"/>
            <rFont val="宋体"/>
            <family val="3"/>
            <charset val="134"/>
          </rPr>
          <t xml:space="preserve">剑圣奥卡尼
</t>
        </r>
        <r>
          <rPr>
            <sz val="9"/>
            <color indexed="81"/>
            <rFont val="Tahoma"/>
            <family val="2"/>
          </rPr>
          <t>220423-JL-</t>
        </r>
        <r>
          <rPr>
            <sz val="9"/>
            <color indexed="81"/>
            <rFont val="宋体"/>
            <family val="3"/>
            <charset val="134"/>
          </rPr>
          <t xml:space="preserve">艾什凡女勋爵
</t>
        </r>
        <r>
          <rPr>
            <sz val="9"/>
            <color indexed="81"/>
            <rFont val="Tahoma"/>
            <family val="2"/>
          </rPr>
          <t>220505-JL-</t>
        </r>
        <r>
          <rPr>
            <sz val="9"/>
            <color indexed="81"/>
            <rFont val="宋体"/>
            <family val="3"/>
            <charset val="134"/>
          </rPr>
          <t>奈利，超巨蛇颈龙</t>
        </r>
      </text>
    </comment>
    <comment ref="AE5" authorId="0">
      <text>
        <r>
          <rPr>
            <sz val="9"/>
            <color indexed="81"/>
            <rFont val="Tahoma"/>
            <family val="2"/>
          </rPr>
          <t>211208-9-</t>
        </r>
        <r>
          <rPr>
            <sz val="9"/>
            <color indexed="81"/>
            <rFont val="宋体"/>
            <family val="3"/>
            <charset val="134"/>
          </rPr>
          <t xml:space="preserve">魔导师晨拥
</t>
        </r>
        <r>
          <rPr>
            <sz val="9"/>
            <color indexed="81"/>
            <rFont val="Tahoma"/>
            <family val="2"/>
          </rPr>
          <t>211208-21-</t>
        </r>
        <r>
          <rPr>
            <sz val="9"/>
            <color indexed="81"/>
            <rFont val="宋体"/>
            <family val="3"/>
            <charset val="134"/>
          </rPr>
          <t xml:space="preserve">塔姆辛的咒瓶
</t>
        </r>
        <r>
          <rPr>
            <sz val="9"/>
            <color indexed="81"/>
            <rFont val="Tahoma"/>
            <family val="2"/>
          </rPr>
          <t>211208-32-</t>
        </r>
        <r>
          <rPr>
            <sz val="9"/>
            <color indexed="81"/>
            <rFont val="宋体"/>
            <family val="3"/>
            <charset val="134"/>
          </rPr>
          <t xml:space="preserve">加尔范上尉
</t>
        </r>
        <r>
          <rPr>
            <sz val="9"/>
            <color indexed="81"/>
            <rFont val="Tahoma"/>
            <family val="2"/>
          </rPr>
          <t>211212-49-</t>
        </r>
        <r>
          <rPr>
            <sz val="9"/>
            <color indexed="81"/>
            <rFont val="宋体"/>
            <family val="3"/>
            <charset val="134"/>
          </rPr>
          <t xml:space="preserve">赛拉辛·疾行
</t>
        </r>
        <r>
          <rPr>
            <sz val="9"/>
            <color indexed="81"/>
            <rFont val="Tahoma"/>
            <family val="2"/>
          </rPr>
          <t>220401-68-</t>
        </r>
        <r>
          <rPr>
            <sz val="9"/>
            <color indexed="81"/>
            <rFont val="宋体"/>
            <family val="3"/>
            <charset val="134"/>
          </rPr>
          <t xml:space="preserve">勇猛战将洛卡拉
</t>
        </r>
        <r>
          <rPr>
            <sz val="9"/>
            <color indexed="81"/>
            <rFont val="Tahoma"/>
            <family val="2"/>
          </rPr>
          <t>220827-XX-</t>
        </r>
        <r>
          <rPr>
            <sz val="9"/>
            <color indexed="81"/>
            <rFont val="宋体"/>
            <family val="3"/>
            <charset val="134"/>
          </rPr>
          <t xml:space="preserve">熊男爵格雷希尔
</t>
        </r>
        <r>
          <rPr>
            <sz val="9"/>
            <color indexed="81"/>
            <rFont val="Tahoma"/>
            <family val="2"/>
          </rPr>
          <t>221007-XX-</t>
        </r>
        <r>
          <rPr>
            <sz val="9"/>
            <color indexed="81"/>
            <rFont val="宋体"/>
            <family val="3"/>
            <charset val="134"/>
          </rPr>
          <t xml:space="preserve">血怒者科尔拉克
</t>
        </r>
        <r>
          <rPr>
            <sz val="9"/>
            <color indexed="81"/>
            <rFont val="Tahoma"/>
            <family val="2"/>
          </rPr>
          <t>211115-zs-</t>
        </r>
        <r>
          <rPr>
            <sz val="9"/>
            <color indexed="81"/>
            <rFont val="宋体"/>
            <family val="3"/>
            <charset val="134"/>
          </rPr>
          <t>范达尔</t>
        </r>
        <r>
          <rPr>
            <sz val="9"/>
            <color indexed="81"/>
            <rFont val="Tahoma"/>
            <family val="2"/>
          </rPr>
          <t>·</t>
        </r>
        <r>
          <rPr>
            <sz val="9"/>
            <color indexed="81"/>
            <rFont val="宋体"/>
            <family val="3"/>
            <charset val="134"/>
          </rPr>
          <t xml:space="preserve">雷矛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 xml:space="preserve">虔诚祭司泽瑞拉
</t>
        </r>
        <r>
          <rPr>
            <sz val="9"/>
            <color indexed="81"/>
            <rFont val="Tahoma"/>
            <family val="2"/>
          </rPr>
          <t>211230-zs-</t>
        </r>
        <r>
          <rPr>
            <sz val="9"/>
            <color indexed="81"/>
            <rFont val="宋体"/>
            <family val="3"/>
            <charset val="134"/>
          </rPr>
          <t xml:space="preserve">元素使者布鲁坎
</t>
        </r>
        <r>
          <rPr>
            <sz val="9"/>
            <color indexed="81"/>
            <rFont val="Tahoma"/>
            <family val="2"/>
          </rPr>
          <t>220110-hc-</t>
        </r>
        <r>
          <rPr>
            <sz val="9"/>
            <color indexed="81"/>
            <rFont val="宋体"/>
            <family val="3"/>
            <charset val="134"/>
          </rPr>
          <t xml:space="preserve">塑影匠师斯卡布斯
</t>
        </r>
        <r>
          <rPr>
            <sz val="9"/>
            <color indexed="81"/>
            <rFont val="Tahoma"/>
            <family val="2"/>
          </rPr>
          <t>220130-hc-</t>
        </r>
        <r>
          <rPr>
            <sz val="9"/>
            <color indexed="81"/>
            <rFont val="宋体"/>
            <family val="3"/>
            <charset val="134"/>
          </rPr>
          <t>光铸凯瑞尔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220313-hc-</t>
        </r>
        <r>
          <rPr>
            <sz val="9"/>
            <color indexed="81"/>
            <rFont val="宋体"/>
            <family val="3"/>
            <charset val="134"/>
          </rPr>
          <t xml:space="preserve">德雷克塔尔
</t>
        </r>
        <r>
          <rPr>
            <sz val="9"/>
            <color indexed="81"/>
            <rFont val="Tahoma"/>
            <family val="2"/>
          </rPr>
          <t>220430-hc-</t>
        </r>
        <r>
          <rPr>
            <sz val="9"/>
            <color indexed="81"/>
            <rFont val="宋体"/>
            <family val="3"/>
            <charset val="134"/>
          </rPr>
          <t xml:space="preserve">裂魔者库尔特鲁斯
</t>
        </r>
        <r>
          <rPr>
            <sz val="9"/>
            <color indexed="81"/>
            <rFont val="Tahoma"/>
            <family val="2"/>
          </rPr>
          <t>220715-hc-</t>
        </r>
        <r>
          <rPr>
            <sz val="9"/>
            <color indexed="81"/>
            <rFont val="宋体"/>
            <family val="3"/>
            <charset val="134"/>
          </rPr>
          <t>野性之心古夫</t>
        </r>
      </text>
    </comment>
    <comment ref="AF5" authorId="0">
      <text>
        <r>
          <rPr>
            <sz val="9"/>
            <color indexed="81"/>
            <rFont val="Tahoma"/>
            <family val="2"/>
          </rPr>
          <t>211208-6-</t>
        </r>
        <r>
          <rPr>
            <sz val="9"/>
            <color indexed="81"/>
            <rFont val="宋体"/>
            <family val="3"/>
            <charset val="134"/>
          </rPr>
          <t xml:space="preserve">熊男爵格雷希尔
</t>
        </r>
        <r>
          <rPr>
            <sz val="9"/>
            <color indexed="81"/>
            <rFont val="Tahoma"/>
            <family val="2"/>
          </rPr>
          <t>211208-7-</t>
        </r>
        <r>
          <rPr>
            <sz val="9"/>
            <color indexed="81"/>
            <rFont val="宋体"/>
            <family val="3"/>
            <charset val="134"/>
          </rPr>
          <t xml:space="preserve">野性之心古夫
</t>
        </r>
        <r>
          <rPr>
            <sz val="9"/>
            <color indexed="81"/>
            <rFont val="Tahoma"/>
            <family val="2"/>
          </rPr>
          <t>211208-25-</t>
        </r>
        <r>
          <rPr>
            <sz val="9"/>
            <color indexed="81"/>
            <rFont val="宋体"/>
            <family val="3"/>
            <charset val="134"/>
          </rPr>
          <t xml:space="preserve">巴琳达·斯通赫尔斯
</t>
        </r>
        <r>
          <rPr>
            <sz val="9"/>
            <color indexed="81"/>
            <rFont val="Tahoma"/>
            <family val="2"/>
          </rPr>
          <t>211208-43-</t>
        </r>
        <r>
          <rPr>
            <sz val="9"/>
            <color indexed="81"/>
            <rFont val="宋体"/>
            <family val="3"/>
            <charset val="134"/>
          </rPr>
          <t xml:space="preserve">加尔范上尉
</t>
        </r>
        <r>
          <rPr>
            <sz val="9"/>
            <color indexed="81"/>
            <rFont val="Tahoma"/>
            <family val="2"/>
          </rPr>
          <t>220207-58-</t>
        </r>
        <r>
          <rPr>
            <sz val="9"/>
            <color indexed="81"/>
            <rFont val="宋体"/>
            <family val="3"/>
            <charset val="134"/>
          </rPr>
          <t>凯丽娅·邪魂</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220613-XX-</t>
        </r>
        <r>
          <rPr>
            <sz val="9"/>
            <color indexed="81"/>
            <rFont val="宋体"/>
            <family val="3"/>
            <charset val="134"/>
          </rPr>
          <t xml:space="preserve">野兽追猎者塔维什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塔姆辛的咒瓶
</t>
        </r>
        <r>
          <rPr>
            <b/>
            <sz val="9"/>
            <color indexed="81"/>
            <rFont val="Tahoma"/>
            <family val="2"/>
          </rPr>
          <t>211230-zs-</t>
        </r>
        <r>
          <rPr>
            <b/>
            <sz val="9"/>
            <color indexed="81"/>
            <rFont val="宋体"/>
            <family val="3"/>
            <charset val="134"/>
          </rPr>
          <t>光铸凯瑞尔</t>
        </r>
        <r>
          <rPr>
            <sz val="9"/>
            <color indexed="81"/>
            <rFont val="宋体"/>
            <family val="3"/>
            <charset val="134"/>
          </rPr>
          <t xml:space="preserve">
</t>
        </r>
        <r>
          <rPr>
            <b/>
            <sz val="9"/>
            <color indexed="81"/>
            <rFont val="Tahoma"/>
            <family val="2"/>
          </rPr>
          <t>220110-hc-</t>
        </r>
        <r>
          <rPr>
            <b/>
            <sz val="9"/>
            <color indexed="81"/>
            <rFont val="宋体"/>
            <family val="3"/>
            <charset val="134"/>
          </rPr>
          <t xml:space="preserve">塑影匠师斯卡布斯
</t>
        </r>
        <r>
          <rPr>
            <b/>
            <sz val="9"/>
            <color indexed="81"/>
            <rFont val="Tahoma"/>
            <family val="2"/>
          </rPr>
          <t>220806-hc-</t>
        </r>
        <r>
          <rPr>
            <b/>
            <sz val="9"/>
            <color indexed="81"/>
            <rFont val="宋体"/>
            <family val="3"/>
            <charset val="134"/>
          </rPr>
          <t xml:space="preserve">元素使者布鲁坎
</t>
        </r>
        <r>
          <rPr>
            <b/>
            <sz val="9"/>
            <color indexed="81"/>
            <rFont val="Tahoma"/>
            <family val="2"/>
          </rPr>
          <t>221022-hc-</t>
        </r>
        <r>
          <rPr>
            <b/>
            <sz val="9"/>
            <color indexed="81"/>
            <rFont val="宋体"/>
            <family val="3"/>
            <charset val="134"/>
          </rPr>
          <t>恐惧巫妖塔姆辛</t>
        </r>
      </text>
    </comment>
    <comment ref="AG5" authorId="0">
      <text>
        <r>
          <rPr>
            <sz val="9"/>
            <color indexed="81"/>
            <rFont val="Tahoma"/>
            <family val="2"/>
          </rPr>
          <t>211208-9-</t>
        </r>
        <r>
          <rPr>
            <sz val="9"/>
            <color indexed="81"/>
            <rFont val="宋体"/>
            <family val="3"/>
            <charset val="134"/>
          </rPr>
          <t>塔姆辛的咒瓶</t>
        </r>
        <r>
          <rPr>
            <sz val="9"/>
            <color indexed="81"/>
            <rFont val="Tahoma"/>
            <family val="2"/>
          </rPr>
          <t xml:space="preserve">
211208-38-</t>
        </r>
        <r>
          <rPr>
            <sz val="9"/>
            <color indexed="81"/>
            <rFont val="宋体"/>
            <family val="3"/>
            <charset val="134"/>
          </rPr>
          <t xml:space="preserve">野兽追猎者塔维什
</t>
        </r>
        <r>
          <rPr>
            <sz val="9"/>
            <color indexed="81"/>
            <rFont val="Tahoma"/>
            <family val="2"/>
          </rPr>
          <t>220311-68-</t>
        </r>
        <r>
          <rPr>
            <sz val="9"/>
            <color indexed="81"/>
            <rFont val="宋体"/>
            <family val="3"/>
            <charset val="134"/>
          </rPr>
          <t xml:space="preserve">魔导师晨拥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211212-zs-</t>
        </r>
        <r>
          <rPr>
            <sz val="9"/>
            <color indexed="81"/>
            <rFont val="宋体"/>
            <family val="3"/>
            <charset val="134"/>
          </rPr>
          <t>虔诚祭司泽瑞拉</t>
        </r>
        <r>
          <rPr>
            <b/>
            <sz val="9"/>
            <color indexed="81"/>
            <rFont val="宋体"/>
            <family val="3"/>
            <charset val="134"/>
          </rPr>
          <t xml:space="preserve">
</t>
        </r>
        <r>
          <rPr>
            <b/>
            <sz val="9"/>
            <color indexed="81"/>
            <rFont val="Tahoma"/>
            <family val="2"/>
          </rPr>
          <t>220110-hc-</t>
        </r>
        <r>
          <rPr>
            <b/>
            <sz val="9"/>
            <color indexed="81"/>
            <rFont val="宋体"/>
            <family val="3"/>
            <charset val="134"/>
          </rPr>
          <t xml:space="preserve">塑影匠师斯卡布斯
</t>
        </r>
        <r>
          <rPr>
            <b/>
            <sz val="9"/>
            <color indexed="81"/>
            <rFont val="Tahoma"/>
            <family val="2"/>
          </rPr>
          <t>220319-hc-</t>
        </r>
        <r>
          <rPr>
            <b/>
            <sz val="9"/>
            <color indexed="81"/>
            <rFont val="宋体"/>
            <family val="3"/>
            <charset val="134"/>
          </rPr>
          <t xml:space="preserve">光铸凯瑞尔
</t>
        </r>
        <r>
          <rPr>
            <b/>
            <sz val="9"/>
            <color indexed="81"/>
            <rFont val="Tahoma"/>
            <family val="2"/>
          </rPr>
          <t>220806-hc-</t>
        </r>
        <r>
          <rPr>
            <b/>
            <sz val="9"/>
            <color indexed="81"/>
            <rFont val="宋体"/>
            <family val="3"/>
            <charset val="134"/>
          </rPr>
          <t xml:space="preserve">元素使者布鲁坎
</t>
        </r>
        <r>
          <rPr>
            <b/>
            <sz val="9"/>
            <color indexed="81"/>
            <rFont val="Tahoma"/>
            <family val="2"/>
          </rPr>
          <t>221016-hc-</t>
        </r>
        <r>
          <rPr>
            <b/>
            <sz val="9"/>
            <color indexed="81"/>
            <rFont val="宋体"/>
            <family val="3"/>
            <charset val="134"/>
          </rPr>
          <t>恐惧巫妖塔姆辛</t>
        </r>
      </text>
    </comment>
    <comment ref="AH5" authorId="0">
      <text>
        <r>
          <rPr>
            <sz val="9"/>
            <color indexed="81"/>
            <rFont val="Tahoma"/>
            <family val="2"/>
          </rPr>
          <t>211208-2-</t>
        </r>
        <r>
          <rPr>
            <sz val="9"/>
            <color indexed="81"/>
            <rFont val="宋体"/>
            <family val="3"/>
            <charset val="134"/>
          </rPr>
          <t>凯丽娅</t>
        </r>
        <r>
          <rPr>
            <sz val="9"/>
            <color indexed="81"/>
            <rFont val="Tahoma"/>
            <family val="2"/>
          </rPr>
          <t>·</t>
        </r>
        <r>
          <rPr>
            <sz val="9"/>
            <color indexed="81"/>
            <rFont val="宋体"/>
            <family val="3"/>
            <charset val="134"/>
          </rPr>
          <t>邪魂</t>
        </r>
        <r>
          <rPr>
            <sz val="9"/>
            <color indexed="81"/>
            <rFont val="Tahoma"/>
            <family val="2"/>
          </rPr>
          <t>(</t>
        </r>
        <r>
          <rPr>
            <sz val="9"/>
            <color indexed="81"/>
            <rFont val="宋体"/>
            <family val="3"/>
            <charset val="134"/>
          </rPr>
          <t>分解</t>
        </r>
        <r>
          <rPr>
            <sz val="9"/>
            <color indexed="81"/>
            <rFont val="Tahoma"/>
            <family val="2"/>
          </rPr>
          <t>)
211208-26-</t>
        </r>
        <r>
          <rPr>
            <sz val="9"/>
            <color indexed="81"/>
            <rFont val="宋体"/>
            <family val="3"/>
            <charset val="134"/>
          </rPr>
          <t xml:space="preserve">元素使者布鲁坎
</t>
        </r>
        <r>
          <rPr>
            <sz val="9"/>
            <color indexed="81"/>
            <rFont val="Tahoma"/>
            <family val="2"/>
          </rPr>
          <t>211208-53-</t>
        </r>
        <r>
          <rPr>
            <sz val="9"/>
            <color indexed="81"/>
            <rFont val="宋体"/>
            <family val="3"/>
            <charset val="134"/>
          </rPr>
          <t xml:space="preserve">加尔范上尉
</t>
        </r>
        <r>
          <rPr>
            <sz val="9"/>
            <color indexed="81"/>
            <rFont val="Tahoma"/>
            <family val="2"/>
          </rPr>
          <t>211115-zs-</t>
        </r>
        <r>
          <rPr>
            <sz val="9"/>
            <color indexed="81"/>
            <rFont val="宋体"/>
            <family val="3"/>
            <charset val="134"/>
          </rPr>
          <t xml:space="preserve">德雷克塔尔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血怒者科尔拉克
</t>
        </r>
        <r>
          <rPr>
            <sz val="9"/>
            <color indexed="81"/>
            <rFont val="Tahoma"/>
            <family val="2"/>
          </rPr>
          <t>211230-zs-</t>
        </r>
        <r>
          <rPr>
            <sz val="9"/>
            <color indexed="81"/>
            <rFont val="宋体"/>
            <family val="3"/>
            <charset val="134"/>
          </rPr>
          <t xml:space="preserve">恐惧巫妖塔姆辛
</t>
        </r>
        <r>
          <rPr>
            <b/>
            <sz val="9"/>
            <color indexed="81"/>
            <rFont val="Tahoma"/>
            <family val="2"/>
          </rPr>
          <t>220110-hc-</t>
        </r>
        <r>
          <rPr>
            <b/>
            <sz val="9"/>
            <color indexed="81"/>
            <rFont val="宋体"/>
            <family val="3"/>
            <charset val="134"/>
          </rPr>
          <t>塑影匠师斯卡布斯</t>
        </r>
        <r>
          <rPr>
            <sz val="9"/>
            <color indexed="81"/>
            <rFont val="宋体"/>
            <family val="3"/>
            <charset val="134"/>
          </rPr>
          <t xml:space="preserve">
</t>
        </r>
        <r>
          <rPr>
            <sz val="9"/>
            <color indexed="81"/>
            <rFont val="Tahoma"/>
            <family val="2"/>
          </rPr>
          <t>220508-hc-</t>
        </r>
        <r>
          <rPr>
            <sz val="9"/>
            <color indexed="81"/>
            <rFont val="宋体"/>
            <family val="3"/>
            <charset val="134"/>
          </rPr>
          <t xml:space="preserve">裂魔者库尔特鲁斯
</t>
        </r>
        <r>
          <rPr>
            <b/>
            <sz val="9"/>
            <color indexed="81"/>
            <rFont val="Tahoma"/>
            <family val="2"/>
          </rPr>
          <t>220529-hc-</t>
        </r>
        <r>
          <rPr>
            <b/>
            <sz val="9"/>
            <color indexed="81"/>
            <rFont val="宋体"/>
            <family val="3"/>
            <charset val="134"/>
          </rPr>
          <t>光铸凯瑞尔</t>
        </r>
      </text>
    </comment>
    <comment ref="AI5" authorId="0">
      <text>
        <r>
          <rPr>
            <sz val="9"/>
            <color indexed="81"/>
            <rFont val="Tahoma"/>
            <family val="2"/>
          </rPr>
          <t>211208-4-</t>
        </r>
        <r>
          <rPr>
            <sz val="9"/>
            <color indexed="81"/>
            <rFont val="宋体"/>
            <family val="3"/>
            <charset val="134"/>
          </rPr>
          <t xml:space="preserve">血怒者科尔拉克
</t>
        </r>
        <r>
          <rPr>
            <sz val="9"/>
            <color indexed="81"/>
            <rFont val="Tahoma"/>
            <family val="2"/>
          </rPr>
          <t>211208-10-</t>
        </r>
        <r>
          <rPr>
            <sz val="9"/>
            <color indexed="81"/>
            <rFont val="宋体"/>
            <family val="3"/>
            <charset val="134"/>
          </rPr>
          <t xml:space="preserve">恐惧巫妖塔姆辛
</t>
        </r>
        <r>
          <rPr>
            <sz val="9"/>
            <color indexed="81"/>
            <rFont val="Tahoma"/>
            <family val="2"/>
          </rPr>
          <t>211227-48-</t>
        </r>
        <r>
          <rPr>
            <sz val="9"/>
            <color indexed="81"/>
            <rFont val="宋体"/>
            <family val="3"/>
            <charset val="134"/>
          </rPr>
          <t>德雷克塔尔</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211115-zs-</t>
        </r>
        <r>
          <rPr>
            <sz val="9"/>
            <color indexed="81"/>
            <rFont val="宋体"/>
            <family val="3"/>
            <charset val="134"/>
          </rPr>
          <t xml:space="preserve">范达尔·雷矛
</t>
        </r>
        <r>
          <rPr>
            <sz val="9"/>
            <color indexed="81"/>
            <rFont val="Tahoma"/>
            <family val="2"/>
          </rPr>
          <t>211208-zs-</t>
        </r>
        <r>
          <rPr>
            <sz val="9"/>
            <color indexed="81"/>
            <rFont val="宋体"/>
            <family val="3"/>
            <charset val="134"/>
          </rPr>
          <t xml:space="preserve">冰雪之王洛克霍拉
</t>
        </r>
        <r>
          <rPr>
            <sz val="9"/>
            <color indexed="81"/>
            <rFont val="Tahoma"/>
            <family val="2"/>
          </rPr>
          <t>211211-zs-</t>
        </r>
        <r>
          <rPr>
            <sz val="9"/>
            <color indexed="81"/>
            <rFont val="宋体"/>
            <family val="3"/>
            <charset val="134"/>
          </rPr>
          <t xml:space="preserve">勇猛战将洛卡拉
</t>
        </r>
        <r>
          <rPr>
            <sz val="9"/>
            <color indexed="81"/>
            <rFont val="Tahoma"/>
            <family val="2"/>
          </rPr>
          <t>211230-zs-</t>
        </r>
        <r>
          <rPr>
            <sz val="9"/>
            <color indexed="81"/>
            <rFont val="宋体"/>
            <family val="3"/>
            <charset val="134"/>
          </rPr>
          <t xml:space="preserve">塔姆辛的咒瓶
</t>
        </r>
        <r>
          <rPr>
            <sz val="9"/>
            <color indexed="81"/>
            <rFont val="Tahoma"/>
            <family val="2"/>
          </rPr>
          <t>211230-zs-</t>
        </r>
        <r>
          <rPr>
            <sz val="9"/>
            <color indexed="81"/>
            <rFont val="宋体"/>
            <family val="3"/>
            <charset val="134"/>
          </rPr>
          <t xml:space="preserve">巴琳达·斯通赫尔斯
</t>
        </r>
        <r>
          <rPr>
            <sz val="9"/>
            <color indexed="81"/>
            <rFont val="Tahoma"/>
            <family val="2"/>
          </rPr>
          <t>220110-hc-</t>
        </r>
        <r>
          <rPr>
            <sz val="9"/>
            <color indexed="81"/>
            <rFont val="宋体"/>
            <family val="3"/>
            <charset val="134"/>
          </rPr>
          <t xml:space="preserve">塑影匠师斯卡布斯
</t>
        </r>
        <r>
          <rPr>
            <sz val="9"/>
            <color indexed="81"/>
            <rFont val="Tahoma"/>
            <family val="2"/>
          </rPr>
          <t>220508-hc-</t>
        </r>
        <r>
          <rPr>
            <sz val="9"/>
            <color indexed="81"/>
            <rFont val="宋体"/>
            <family val="3"/>
            <charset val="134"/>
          </rPr>
          <t xml:space="preserve">裂魔者库尔特鲁斯
</t>
        </r>
        <r>
          <rPr>
            <sz val="9"/>
            <color indexed="81"/>
            <rFont val="Tahoma"/>
            <family val="2"/>
          </rPr>
          <t>220529-hc-</t>
        </r>
        <r>
          <rPr>
            <sz val="9"/>
            <color indexed="81"/>
            <rFont val="宋体"/>
            <family val="3"/>
            <charset val="134"/>
          </rPr>
          <t xml:space="preserve">光铸凯瑞尔
</t>
        </r>
        <r>
          <rPr>
            <sz val="9"/>
            <color indexed="81"/>
            <rFont val="Tahoma"/>
            <family val="2"/>
          </rPr>
          <t>220626-hc-</t>
        </r>
        <r>
          <rPr>
            <sz val="9"/>
            <color indexed="81"/>
            <rFont val="宋体"/>
            <family val="3"/>
            <charset val="134"/>
          </rPr>
          <t xml:space="preserve">元素使者布鲁坎
</t>
        </r>
        <r>
          <rPr>
            <sz val="9"/>
            <color indexed="81"/>
            <rFont val="Tahoma"/>
            <family val="2"/>
          </rPr>
          <t>220904-hc-</t>
        </r>
        <r>
          <rPr>
            <sz val="9"/>
            <color indexed="81"/>
            <rFont val="宋体"/>
            <family val="3"/>
            <charset val="134"/>
          </rPr>
          <t>野性之心古夫</t>
        </r>
      </text>
    </comment>
    <comment ref="AK5" authorId="0">
      <text>
        <r>
          <rPr>
            <sz val="9"/>
            <color indexed="81"/>
            <rFont val="Tahoma"/>
            <family val="2"/>
          </rPr>
          <t>210804-4-</t>
        </r>
        <r>
          <rPr>
            <sz val="9"/>
            <color indexed="81"/>
            <rFont val="宋体"/>
            <family val="3"/>
            <charset val="134"/>
          </rPr>
          <t xml:space="preserve">变装大师
</t>
        </r>
        <r>
          <rPr>
            <sz val="9"/>
            <color indexed="81"/>
            <rFont val="Tahoma"/>
            <family val="2"/>
          </rPr>
          <t>210804-4-</t>
        </r>
        <r>
          <rPr>
            <sz val="9"/>
            <color indexed="81"/>
            <rFont val="宋体"/>
            <family val="3"/>
            <charset val="134"/>
          </rPr>
          <t xml:space="preserve">鼠王
</t>
        </r>
        <r>
          <rPr>
            <b/>
            <sz val="9"/>
            <color indexed="81"/>
            <rFont val="Tahoma"/>
            <family val="2"/>
          </rPr>
          <t>210804-32-</t>
        </r>
        <r>
          <rPr>
            <b/>
            <sz val="9"/>
            <color indexed="81"/>
            <rFont val="宋体"/>
            <family val="3"/>
            <charset val="134"/>
          </rPr>
          <t>开进码头</t>
        </r>
        <r>
          <rPr>
            <sz val="9"/>
            <color indexed="81"/>
            <rFont val="宋体"/>
            <family val="3"/>
            <charset val="134"/>
          </rPr>
          <t xml:space="preserve">
</t>
        </r>
        <r>
          <rPr>
            <sz val="9"/>
            <color indexed="81"/>
            <rFont val="Tahoma"/>
            <family val="2"/>
          </rPr>
          <t>210804-38-</t>
        </r>
        <r>
          <rPr>
            <sz val="9"/>
            <color indexed="81"/>
            <rFont val="宋体"/>
            <family val="3"/>
            <charset val="134"/>
          </rPr>
          <t xml:space="preserve">洛萨
</t>
        </r>
        <r>
          <rPr>
            <sz val="9"/>
            <color indexed="81"/>
            <rFont val="Tahoma"/>
            <family val="2"/>
          </rPr>
          <t>211212-XX-</t>
        </r>
        <r>
          <rPr>
            <sz val="9"/>
            <color indexed="81"/>
            <rFont val="宋体"/>
            <family val="3"/>
            <charset val="134"/>
          </rPr>
          <t xml:space="preserve">拍卖师亚克森
</t>
        </r>
        <r>
          <rPr>
            <sz val="9"/>
            <color indexed="81"/>
            <rFont val="Tahoma"/>
            <family val="2"/>
          </rPr>
          <t>220206-XX-</t>
        </r>
        <r>
          <rPr>
            <sz val="9"/>
            <color indexed="81"/>
            <rFont val="宋体"/>
            <family val="3"/>
            <charset val="134"/>
          </rPr>
          <t xml:space="preserve">沙德拉斯·月树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伯尔纳·锤喙
</t>
        </r>
        <r>
          <rPr>
            <b/>
            <sz val="9"/>
            <color indexed="81"/>
            <rFont val="Tahoma"/>
            <family val="2"/>
          </rPr>
          <t>210818-hc-</t>
        </r>
        <r>
          <rPr>
            <b/>
            <sz val="9"/>
            <color indexed="81"/>
            <rFont val="宋体"/>
            <family val="3"/>
            <charset val="134"/>
          </rPr>
          <t>巫师的计策</t>
        </r>
        <r>
          <rPr>
            <sz val="9"/>
            <color indexed="81"/>
            <rFont val="宋体"/>
            <family val="3"/>
            <charset val="134"/>
          </rPr>
          <t xml:space="preserve">
</t>
        </r>
        <r>
          <rPr>
            <sz val="9"/>
            <color indexed="81"/>
            <rFont val="Tahoma"/>
            <family val="2"/>
          </rPr>
          <t>210822-jl-</t>
        </r>
        <r>
          <rPr>
            <sz val="9"/>
            <color indexed="81"/>
            <rFont val="宋体"/>
            <family val="3"/>
            <charset val="134"/>
          </rPr>
          <t>瓦里安，暴风城国王</t>
        </r>
      </text>
    </comment>
    <comment ref="AL5" authorId="0">
      <text>
        <r>
          <rPr>
            <sz val="9"/>
            <color indexed="81"/>
            <rFont val="Tahoma"/>
            <family val="2"/>
          </rPr>
          <t>210804-10-</t>
        </r>
        <r>
          <rPr>
            <sz val="9"/>
            <color indexed="81"/>
            <rFont val="宋体"/>
            <family val="3"/>
            <charset val="134"/>
          </rPr>
          <t xml:space="preserve">黑暗主教本尼迪塔斯
</t>
        </r>
        <r>
          <rPr>
            <sz val="9"/>
            <color indexed="81"/>
            <rFont val="Tahoma"/>
            <family val="2"/>
          </rPr>
          <t>210804-47-</t>
        </r>
        <r>
          <rPr>
            <sz val="9"/>
            <color indexed="81"/>
            <rFont val="宋体"/>
            <family val="3"/>
            <charset val="134"/>
          </rPr>
          <t xml:space="preserve">大领主弗塔根
</t>
        </r>
        <r>
          <rPr>
            <sz val="9"/>
            <color indexed="81"/>
            <rFont val="Tahoma"/>
            <family val="2"/>
          </rPr>
          <t>220613-XX-</t>
        </r>
        <r>
          <rPr>
            <sz val="9"/>
            <color indexed="81"/>
            <rFont val="宋体"/>
            <family val="3"/>
            <charset val="134"/>
          </rPr>
          <t xml:space="preserve">瓦里安，暴风城国王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洛萨
</t>
        </r>
        <r>
          <rPr>
            <sz val="9"/>
            <color indexed="81"/>
            <rFont val="Tahoma"/>
            <family val="2"/>
          </rPr>
          <t>210811-hc-</t>
        </r>
        <r>
          <rPr>
            <sz val="9"/>
            <color indexed="81"/>
            <rFont val="宋体"/>
            <family val="3"/>
            <charset val="134"/>
          </rPr>
          <t xml:space="preserve">恶魔之种
</t>
        </r>
        <r>
          <rPr>
            <sz val="9"/>
            <color indexed="81"/>
            <rFont val="Tahoma"/>
            <family val="2"/>
          </rPr>
          <t>210829-jl-</t>
        </r>
        <r>
          <rPr>
            <sz val="9"/>
            <color indexed="81"/>
            <rFont val="宋体"/>
            <family val="3"/>
            <charset val="134"/>
          </rPr>
          <t xml:space="preserve">杰斯·织暗
</t>
        </r>
        <r>
          <rPr>
            <b/>
            <sz val="9"/>
            <color indexed="81"/>
            <rFont val="Tahoma"/>
            <family val="2"/>
          </rPr>
          <t>210901-hc-</t>
        </r>
        <r>
          <rPr>
            <b/>
            <sz val="9"/>
            <color indexed="81"/>
            <rFont val="宋体"/>
            <family val="3"/>
            <charset val="134"/>
          </rPr>
          <t xml:space="preserve">巫师的计策
</t>
        </r>
        <r>
          <rPr>
            <b/>
            <sz val="9"/>
            <color indexed="81"/>
            <rFont val="Tahoma"/>
            <family val="2"/>
          </rPr>
          <t>210925-hc-</t>
        </r>
        <r>
          <rPr>
            <b/>
            <sz val="9"/>
            <color indexed="81"/>
            <rFont val="宋体"/>
            <family val="3"/>
            <charset val="134"/>
          </rPr>
          <t>开进码头</t>
        </r>
      </text>
    </comment>
    <comment ref="AM5" authorId="0">
      <text>
        <r>
          <rPr>
            <sz val="9"/>
            <color indexed="81"/>
            <rFont val="Tahoma"/>
            <family val="2"/>
          </rPr>
          <t>210804-7-</t>
        </r>
        <r>
          <rPr>
            <sz val="9"/>
            <color indexed="81"/>
            <rFont val="宋体"/>
            <family val="3"/>
            <charset val="134"/>
          </rPr>
          <t xml:space="preserve">恶魔之种
</t>
        </r>
        <r>
          <rPr>
            <sz val="9"/>
            <color indexed="81"/>
            <rFont val="Tahoma"/>
            <family val="2"/>
          </rPr>
          <t>210804-17-</t>
        </r>
        <r>
          <rPr>
            <sz val="9"/>
            <color indexed="81"/>
            <rFont val="宋体"/>
            <family val="3"/>
            <charset val="134"/>
          </rPr>
          <t xml:space="preserve">安纳塞隆
</t>
        </r>
        <r>
          <rPr>
            <sz val="9"/>
            <color indexed="81"/>
            <rFont val="Tahoma"/>
            <family val="2"/>
          </rPr>
          <t>210804-35-</t>
        </r>
        <r>
          <rPr>
            <sz val="9"/>
            <color indexed="81"/>
            <rFont val="宋体"/>
            <family val="3"/>
            <charset val="134"/>
          </rPr>
          <t xml:space="preserve">拍卖师亚克森
</t>
        </r>
        <r>
          <rPr>
            <sz val="9"/>
            <color indexed="81"/>
            <rFont val="Tahoma"/>
            <family val="2"/>
          </rPr>
          <t>220430-XX-</t>
        </r>
        <r>
          <rPr>
            <sz val="9"/>
            <color indexed="81"/>
            <rFont val="宋体"/>
            <family val="3"/>
            <charset val="134"/>
          </rPr>
          <t xml:space="preserve">黑暗主教本尼迪塔斯
</t>
        </r>
        <r>
          <rPr>
            <sz val="9"/>
            <color indexed="81"/>
            <rFont val="Tahoma"/>
            <family val="2"/>
          </rPr>
          <t>220603-XX-</t>
        </r>
        <r>
          <rPr>
            <sz val="9"/>
            <color indexed="81"/>
            <rFont val="宋体"/>
            <family val="3"/>
            <charset val="134"/>
          </rPr>
          <t xml:space="preserve">大领主弗塔根
210804-zs-飞行管理员杜加尔
210804-jl-普瑞斯托女士
</t>
        </r>
        <r>
          <rPr>
            <sz val="9"/>
            <color indexed="81"/>
            <rFont val="Tahoma"/>
            <family val="2"/>
          </rPr>
          <t>210804-jl-</t>
        </r>
        <r>
          <rPr>
            <sz val="9"/>
            <color indexed="81"/>
            <rFont val="宋体"/>
            <family val="3"/>
            <charset val="134"/>
          </rPr>
          <t xml:space="preserve">黑暗主教本尼迪塔斯
</t>
        </r>
        <r>
          <rPr>
            <sz val="9"/>
            <color indexed="81"/>
            <rFont val="Tahoma"/>
            <family val="2"/>
          </rPr>
          <t>210901-hc-</t>
        </r>
        <r>
          <rPr>
            <sz val="9"/>
            <color indexed="81"/>
            <rFont val="宋体"/>
            <family val="3"/>
            <charset val="134"/>
          </rPr>
          <t xml:space="preserve">巫师的计策
</t>
        </r>
        <r>
          <rPr>
            <b/>
            <sz val="9"/>
            <color indexed="81"/>
            <rFont val="Tahoma"/>
            <family val="2"/>
          </rPr>
          <t>210902-jl-</t>
        </r>
        <r>
          <rPr>
            <b/>
            <sz val="9"/>
            <color indexed="81"/>
            <rFont val="宋体"/>
            <family val="3"/>
            <charset val="134"/>
          </rPr>
          <t>瓦里安，暴风城国王</t>
        </r>
        <r>
          <rPr>
            <sz val="9"/>
            <color indexed="81"/>
            <rFont val="宋体"/>
            <family val="3"/>
            <charset val="134"/>
          </rPr>
          <t xml:space="preserve">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AN5" authorId="0">
      <text>
        <r>
          <rPr>
            <sz val="9"/>
            <color indexed="81"/>
            <rFont val="Tahoma"/>
            <family val="2"/>
          </rPr>
          <t>210804-4-</t>
        </r>
        <r>
          <rPr>
            <sz val="9"/>
            <color indexed="81"/>
            <rFont val="宋体"/>
            <family val="3"/>
            <charset val="134"/>
          </rPr>
          <t xml:space="preserve">拍卖师亚克森
</t>
        </r>
        <r>
          <rPr>
            <b/>
            <sz val="9"/>
            <color indexed="81"/>
            <rFont val="Tahoma"/>
            <family val="2"/>
          </rPr>
          <t>210804-10-</t>
        </r>
        <r>
          <rPr>
            <b/>
            <sz val="9"/>
            <color indexed="81"/>
            <rFont val="宋体"/>
            <family val="3"/>
            <charset val="134"/>
          </rPr>
          <t>瓦里安，暴风城国王</t>
        </r>
        <r>
          <rPr>
            <sz val="9"/>
            <color indexed="81"/>
            <rFont val="宋体"/>
            <family val="3"/>
            <charset val="134"/>
          </rPr>
          <t xml:space="preserve">
</t>
        </r>
        <r>
          <rPr>
            <sz val="9"/>
            <color indexed="81"/>
            <rFont val="Tahoma"/>
            <family val="2"/>
          </rPr>
          <t>210804-21-</t>
        </r>
        <r>
          <rPr>
            <sz val="9"/>
            <color indexed="81"/>
            <rFont val="宋体"/>
            <family val="3"/>
            <charset val="134"/>
          </rPr>
          <t xml:space="preserve">挺身而出
</t>
        </r>
        <r>
          <rPr>
            <sz val="9"/>
            <color indexed="81"/>
            <rFont val="Tahoma"/>
            <family val="2"/>
          </rPr>
          <t>210804-33-</t>
        </r>
        <r>
          <rPr>
            <sz val="9"/>
            <color indexed="81"/>
            <rFont val="宋体"/>
            <family val="3"/>
            <charset val="134"/>
          </rPr>
          <t xml:space="preserve">保卫矮人区
</t>
        </r>
        <r>
          <rPr>
            <sz val="9"/>
            <color indexed="81"/>
            <rFont val="Tahoma"/>
            <family val="2"/>
          </rPr>
          <t>210804-53-</t>
        </r>
        <r>
          <rPr>
            <sz val="9"/>
            <color indexed="81"/>
            <rFont val="宋体"/>
            <family val="3"/>
            <charset val="134"/>
          </rPr>
          <t>巫师的计策</t>
        </r>
        <r>
          <rPr>
            <sz val="9"/>
            <color indexed="81"/>
            <rFont val="Tahoma"/>
            <family val="2"/>
          </rPr>
          <t>(</t>
        </r>
        <r>
          <rPr>
            <sz val="9"/>
            <color indexed="81"/>
            <rFont val="宋体"/>
            <family val="3"/>
            <charset val="134"/>
          </rPr>
          <t>分解</t>
        </r>
        <r>
          <rPr>
            <sz val="9"/>
            <color indexed="81"/>
            <rFont val="Tahoma"/>
            <family val="2"/>
          </rPr>
          <t>)</t>
        </r>
        <r>
          <rPr>
            <sz val="9"/>
            <color indexed="81"/>
            <rFont val="宋体"/>
            <family val="3"/>
            <charset val="134"/>
          </rPr>
          <t xml:space="preserve">
</t>
        </r>
        <r>
          <rPr>
            <sz val="9"/>
            <color indexed="81"/>
            <rFont val="Tahoma"/>
            <family val="2"/>
          </rPr>
          <t>210808-54-</t>
        </r>
        <r>
          <rPr>
            <sz val="9"/>
            <color indexed="81"/>
            <rFont val="宋体"/>
            <family val="3"/>
            <charset val="134"/>
          </rPr>
          <t xml:space="preserve">安纳塞隆
</t>
        </r>
        <r>
          <rPr>
            <sz val="9"/>
            <color indexed="81"/>
            <rFont val="Tahoma"/>
            <family val="2"/>
          </rPr>
          <t>210901-57-</t>
        </r>
        <r>
          <rPr>
            <sz val="9"/>
            <color indexed="81"/>
            <rFont val="宋体"/>
            <family val="3"/>
            <charset val="134"/>
          </rPr>
          <t xml:space="preserve">杰斯·织暗
</t>
        </r>
        <r>
          <rPr>
            <sz val="9"/>
            <color indexed="81"/>
            <rFont val="Tahoma"/>
            <family val="2"/>
          </rPr>
          <t>210901-57-</t>
        </r>
        <r>
          <rPr>
            <sz val="9"/>
            <color indexed="81"/>
            <rFont val="宋体"/>
            <family val="3"/>
            <charset val="134"/>
          </rPr>
          <t xml:space="preserve">游园迷梦
</t>
        </r>
        <r>
          <rPr>
            <sz val="9"/>
            <color indexed="81"/>
            <rFont val="Tahoma"/>
            <family val="2"/>
          </rPr>
          <t>211124-61-</t>
        </r>
        <r>
          <rPr>
            <sz val="9"/>
            <color indexed="81"/>
            <rFont val="宋体"/>
            <family val="3"/>
            <charset val="134"/>
          </rPr>
          <t xml:space="preserve">挺身而出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210829-jl-</t>
        </r>
        <r>
          <rPr>
            <sz val="9"/>
            <color indexed="81"/>
            <rFont val="宋体"/>
            <family val="3"/>
            <charset val="134"/>
          </rPr>
          <t xml:space="preserve">探查内鬼
</t>
        </r>
        <r>
          <rPr>
            <b/>
            <sz val="9"/>
            <color indexed="81"/>
            <rFont val="Tahoma"/>
            <family val="2"/>
          </rPr>
          <t>210925-hc-</t>
        </r>
        <r>
          <rPr>
            <b/>
            <sz val="9"/>
            <color indexed="81"/>
            <rFont val="宋体"/>
            <family val="3"/>
            <charset val="134"/>
          </rPr>
          <t xml:space="preserve">开进码头
</t>
        </r>
        <r>
          <rPr>
            <b/>
            <sz val="9"/>
            <color indexed="81"/>
            <rFont val="Tahoma"/>
            <family val="2"/>
          </rPr>
          <t>220114-hc-</t>
        </r>
        <r>
          <rPr>
            <b/>
            <sz val="9"/>
            <color indexed="81"/>
            <rFont val="宋体"/>
            <family val="3"/>
            <charset val="134"/>
          </rPr>
          <t>变装大师</t>
        </r>
      </text>
    </comment>
    <comment ref="AO5" authorId="0">
      <text>
        <r>
          <rPr>
            <sz val="9"/>
            <color indexed="81"/>
            <rFont val="Tahoma"/>
            <family val="2"/>
          </rPr>
          <t>210804-8-</t>
        </r>
        <r>
          <rPr>
            <sz val="9"/>
            <color indexed="81"/>
            <rFont val="宋体"/>
            <family val="3"/>
            <charset val="134"/>
          </rPr>
          <t>沙德拉斯</t>
        </r>
        <r>
          <rPr>
            <sz val="9"/>
            <color indexed="81"/>
            <rFont val="Tahoma"/>
            <family val="2"/>
          </rPr>
          <t>·</t>
        </r>
        <r>
          <rPr>
            <sz val="9"/>
            <color indexed="81"/>
            <rFont val="宋体"/>
            <family val="3"/>
            <charset val="134"/>
          </rPr>
          <t xml:space="preserve">月树
</t>
        </r>
        <r>
          <rPr>
            <sz val="9"/>
            <color indexed="81"/>
            <rFont val="Tahoma"/>
            <family val="2"/>
          </rPr>
          <t>210804-20-</t>
        </r>
        <r>
          <rPr>
            <sz val="9"/>
            <color indexed="81"/>
            <rFont val="宋体"/>
            <family val="3"/>
            <charset val="134"/>
          </rPr>
          <t xml:space="preserve">考内留斯·罗姆
</t>
        </r>
        <r>
          <rPr>
            <b/>
            <sz val="9"/>
            <color indexed="81"/>
            <rFont val="Tahoma"/>
            <family val="2"/>
          </rPr>
          <t>210804-23-</t>
        </r>
        <r>
          <rPr>
            <b/>
            <sz val="9"/>
            <color indexed="81"/>
            <rFont val="宋体"/>
            <family val="3"/>
            <charset val="134"/>
          </rPr>
          <t xml:space="preserve">巫师的计策
</t>
        </r>
        <r>
          <rPr>
            <sz val="9"/>
            <color indexed="81"/>
            <rFont val="Tahoma"/>
            <family val="2"/>
          </rPr>
          <t>220423-XX-</t>
        </r>
        <r>
          <rPr>
            <sz val="9"/>
            <color indexed="81"/>
            <rFont val="宋体"/>
            <family val="3"/>
            <charset val="134"/>
          </rPr>
          <t xml:space="preserve">鼠王
</t>
        </r>
        <r>
          <rPr>
            <sz val="9"/>
            <color indexed="81"/>
            <rFont val="Tahoma"/>
            <family val="2"/>
          </rPr>
          <t>210804-zs-</t>
        </r>
        <r>
          <rPr>
            <sz val="9"/>
            <color indexed="81"/>
            <rFont val="宋体"/>
            <family val="3"/>
            <charset val="134"/>
          </rPr>
          <t xml:space="preserve">飞行管理员杜加尔
</t>
        </r>
        <r>
          <rPr>
            <sz val="9"/>
            <color indexed="81"/>
            <rFont val="Tahoma"/>
            <family val="2"/>
          </rPr>
          <t>210804-jl-</t>
        </r>
        <r>
          <rPr>
            <sz val="9"/>
            <color indexed="81"/>
            <rFont val="宋体"/>
            <family val="3"/>
            <charset val="134"/>
          </rPr>
          <t xml:space="preserve">普瑞斯托女士
</t>
        </r>
        <r>
          <rPr>
            <sz val="9"/>
            <color indexed="81"/>
            <rFont val="Tahoma"/>
            <family val="2"/>
          </rPr>
          <t>210804-jl-</t>
        </r>
        <r>
          <rPr>
            <sz val="9"/>
            <color indexed="81"/>
            <rFont val="宋体"/>
            <family val="3"/>
            <charset val="134"/>
          </rPr>
          <t xml:space="preserve">号令元素
</t>
        </r>
        <r>
          <rPr>
            <sz val="9"/>
            <color indexed="81"/>
            <rFont val="Tahoma"/>
            <family val="2"/>
          </rPr>
          <t>210829-jl-</t>
        </r>
        <r>
          <rPr>
            <sz val="9"/>
            <color indexed="81"/>
            <rFont val="宋体"/>
            <family val="3"/>
            <charset val="134"/>
          </rPr>
          <t xml:space="preserve">大魔导师安东尼达斯
</t>
        </r>
        <r>
          <rPr>
            <sz val="9"/>
            <color indexed="81"/>
            <rFont val="Tahoma"/>
            <family val="2"/>
          </rPr>
          <t>210908-hc-</t>
        </r>
        <r>
          <rPr>
            <sz val="9"/>
            <color indexed="81"/>
            <rFont val="宋体"/>
            <family val="3"/>
            <charset val="134"/>
          </rPr>
          <t xml:space="preserve">黑暗主教本尼迪塔斯
</t>
        </r>
        <r>
          <rPr>
            <b/>
            <sz val="9"/>
            <color indexed="81"/>
            <rFont val="Tahoma"/>
            <family val="2"/>
          </rPr>
          <t>210925-hc-</t>
        </r>
        <r>
          <rPr>
            <b/>
            <sz val="9"/>
            <color indexed="81"/>
            <rFont val="宋体"/>
            <family val="3"/>
            <charset val="134"/>
          </rPr>
          <t>开进码头</t>
        </r>
        <r>
          <rPr>
            <sz val="9"/>
            <color indexed="81"/>
            <rFont val="宋体"/>
            <family val="3"/>
            <charset val="134"/>
          </rPr>
          <t xml:space="preserve">
</t>
        </r>
        <r>
          <rPr>
            <sz val="9"/>
            <color indexed="81"/>
            <rFont val="Tahoma"/>
            <family val="2"/>
          </rPr>
          <t>220114-hc-</t>
        </r>
        <r>
          <rPr>
            <sz val="9"/>
            <color indexed="81"/>
            <rFont val="宋体"/>
            <family val="3"/>
            <charset val="134"/>
          </rPr>
          <t>变装大师</t>
        </r>
      </text>
    </comment>
    <comment ref="AQ5" authorId="0">
      <text>
        <r>
          <rPr>
            <sz val="9"/>
            <color indexed="81"/>
            <rFont val="Tahoma"/>
            <family val="2"/>
          </rPr>
          <t>210331-5-</t>
        </r>
        <r>
          <rPr>
            <sz val="9"/>
            <color indexed="81"/>
            <rFont val="宋体"/>
            <family val="3"/>
            <charset val="134"/>
          </rPr>
          <t xml:space="preserve">洛卡拉
</t>
        </r>
        <r>
          <rPr>
            <sz val="9"/>
            <color indexed="81"/>
            <rFont val="Tahoma"/>
            <family val="2"/>
          </rPr>
          <t>210331-12-</t>
        </r>
        <r>
          <rPr>
            <sz val="9"/>
            <color indexed="81"/>
            <rFont val="宋体"/>
            <family val="3"/>
            <charset val="134"/>
          </rPr>
          <t xml:space="preserve">药剂师赫布瑞姆
</t>
        </r>
        <r>
          <rPr>
            <sz val="9"/>
            <color indexed="81"/>
            <rFont val="Tahoma"/>
            <family val="2"/>
          </rPr>
          <t>210331-16-</t>
        </r>
        <r>
          <rPr>
            <sz val="9"/>
            <color indexed="81"/>
            <rFont val="宋体"/>
            <family val="3"/>
            <charset val="134"/>
          </rPr>
          <t xml:space="preserve">火眼莫德雷斯
</t>
        </r>
        <r>
          <rPr>
            <sz val="9"/>
            <color indexed="81"/>
            <rFont val="Tahoma"/>
            <family val="2"/>
          </rPr>
          <t>210331-42-</t>
        </r>
        <r>
          <rPr>
            <sz val="9"/>
            <color indexed="81"/>
            <rFont val="宋体"/>
            <family val="3"/>
            <charset val="134"/>
          </rPr>
          <t xml:space="preserve">凯瑞尔·罗姆
</t>
        </r>
        <r>
          <rPr>
            <sz val="9"/>
            <color indexed="81"/>
            <rFont val="Tahoma"/>
            <family val="2"/>
          </rPr>
          <t>210503-53-</t>
        </r>
        <r>
          <rPr>
            <sz val="9"/>
            <color indexed="81"/>
            <rFont val="宋体"/>
            <family val="3"/>
            <charset val="134"/>
          </rPr>
          <t xml:space="preserve">剑圣萨穆罗
</t>
        </r>
        <r>
          <rPr>
            <sz val="9"/>
            <color indexed="81"/>
            <rFont val="Tahoma"/>
            <family val="2"/>
          </rPr>
          <t>210703-60-</t>
        </r>
        <r>
          <rPr>
            <sz val="9"/>
            <color indexed="81"/>
            <rFont val="宋体"/>
            <family val="3"/>
            <charset val="134"/>
          </rPr>
          <t xml:space="preserve">瓦尔登·晨拥
</t>
        </r>
        <r>
          <rPr>
            <sz val="9"/>
            <color indexed="81"/>
            <rFont val="Tahoma"/>
            <family val="2"/>
          </rPr>
          <t>210331-jl-</t>
        </r>
        <r>
          <rPr>
            <sz val="9"/>
            <color indexed="81"/>
            <rFont val="宋体"/>
            <family val="3"/>
            <charset val="134"/>
          </rPr>
          <t xml:space="preserve">曼科里克
</t>
        </r>
        <r>
          <rPr>
            <sz val="9"/>
            <color indexed="81"/>
            <rFont val="Tahoma"/>
            <family val="2"/>
          </rPr>
          <t>210403-jl-</t>
        </r>
        <r>
          <rPr>
            <sz val="9"/>
            <color indexed="81"/>
            <rFont val="宋体"/>
            <family val="3"/>
            <charset val="134"/>
          </rPr>
          <t xml:space="preserve">尼尔鲁·火刃
</t>
        </r>
        <r>
          <rPr>
            <sz val="9"/>
            <color indexed="81"/>
            <rFont val="Tahoma"/>
            <family val="2"/>
          </rPr>
          <t>210422-jl-</t>
        </r>
        <r>
          <rPr>
            <sz val="9"/>
            <color indexed="81"/>
            <rFont val="宋体"/>
            <family val="3"/>
            <charset val="134"/>
          </rPr>
          <t xml:space="preserve">泽瑞拉
</t>
        </r>
        <r>
          <rPr>
            <sz val="9"/>
            <color indexed="81"/>
            <rFont val="Tahoma"/>
            <family val="2"/>
          </rPr>
          <t>210403-hc-</t>
        </r>
        <r>
          <rPr>
            <sz val="9"/>
            <color indexed="81"/>
            <rFont val="宋体"/>
            <family val="3"/>
            <charset val="134"/>
          </rPr>
          <t xml:space="preserve">古夫·符文图腾
</t>
        </r>
        <r>
          <rPr>
            <sz val="9"/>
            <color indexed="81"/>
            <rFont val="Tahoma"/>
            <family val="2"/>
          </rPr>
          <t>220206-hc-</t>
        </r>
        <r>
          <rPr>
            <sz val="9"/>
            <color indexed="81"/>
            <rFont val="宋体"/>
            <family val="3"/>
            <charset val="134"/>
          </rPr>
          <t>巴拉克·科多班恩</t>
        </r>
      </text>
    </comment>
    <comment ref="AR5" authorId="0">
      <text>
        <r>
          <rPr>
            <b/>
            <sz val="9"/>
            <color indexed="81"/>
            <rFont val="Tahoma"/>
            <family val="2"/>
          </rPr>
          <t>210331-5-</t>
        </r>
        <r>
          <rPr>
            <b/>
            <sz val="9"/>
            <color indexed="81"/>
            <rFont val="宋体"/>
            <family val="3"/>
            <charset val="134"/>
          </rPr>
          <t xml:space="preserve">药剂师赫布瑞姆
</t>
        </r>
        <r>
          <rPr>
            <b/>
            <sz val="9"/>
            <color indexed="81"/>
            <rFont val="Tahoma"/>
            <family val="2"/>
          </rPr>
          <t>210331-13-</t>
        </r>
        <r>
          <rPr>
            <b/>
            <sz val="9"/>
            <color indexed="81"/>
            <rFont val="宋体"/>
            <family val="3"/>
            <charset val="134"/>
          </rPr>
          <t>巴拉克</t>
        </r>
        <r>
          <rPr>
            <b/>
            <sz val="9"/>
            <color indexed="81"/>
            <rFont val="Tahoma"/>
            <family val="2"/>
          </rPr>
          <t>·</t>
        </r>
        <r>
          <rPr>
            <b/>
            <sz val="9"/>
            <color indexed="81"/>
            <rFont val="宋体"/>
            <family val="3"/>
            <charset val="134"/>
          </rPr>
          <t xml:space="preserve">科多班恩
</t>
        </r>
        <r>
          <rPr>
            <b/>
            <sz val="9"/>
            <color indexed="81"/>
            <rFont val="Tahoma"/>
            <family val="2"/>
          </rPr>
          <t>210331-17-</t>
        </r>
        <r>
          <rPr>
            <b/>
            <sz val="9"/>
            <color indexed="81"/>
            <rFont val="宋体"/>
            <family val="3"/>
            <charset val="134"/>
          </rPr>
          <t xml:space="preserve">库尔特鲁斯·陨烬
</t>
        </r>
        <r>
          <rPr>
            <b/>
            <sz val="9"/>
            <color indexed="81"/>
            <rFont val="Tahoma"/>
            <family val="2"/>
          </rPr>
          <t>210331-34-</t>
        </r>
        <r>
          <rPr>
            <b/>
            <sz val="9"/>
            <color indexed="81"/>
            <rFont val="宋体"/>
            <family val="3"/>
            <charset val="134"/>
          </rPr>
          <t xml:space="preserve">萨鲁法尔大王
</t>
        </r>
        <r>
          <rPr>
            <b/>
            <sz val="9"/>
            <color indexed="81"/>
            <rFont val="Tahoma"/>
            <family val="2"/>
          </rPr>
          <t>210331-44-</t>
        </r>
        <r>
          <rPr>
            <b/>
            <sz val="9"/>
            <color indexed="81"/>
            <rFont val="宋体"/>
            <family val="3"/>
            <charset val="134"/>
          </rPr>
          <t xml:space="preserve">魔像师卡扎库斯
</t>
        </r>
        <r>
          <rPr>
            <b/>
            <sz val="9"/>
            <color indexed="81"/>
            <rFont val="Tahoma"/>
            <family val="2"/>
          </rPr>
          <t>211230-XX-</t>
        </r>
        <r>
          <rPr>
            <b/>
            <sz val="9"/>
            <color indexed="81"/>
            <rFont val="宋体"/>
            <family val="3"/>
            <charset val="134"/>
          </rPr>
          <t xml:space="preserve">萨鲁法尔大王
</t>
        </r>
        <r>
          <rPr>
            <b/>
            <sz val="9"/>
            <color indexed="81"/>
            <rFont val="Tahoma"/>
            <family val="2"/>
          </rPr>
          <t>210331-jl-</t>
        </r>
        <r>
          <rPr>
            <b/>
            <sz val="9"/>
            <color indexed="81"/>
            <rFont val="宋体"/>
            <family val="3"/>
            <charset val="134"/>
          </rPr>
          <t xml:space="preserve">曼科里克
</t>
        </r>
        <r>
          <rPr>
            <b/>
            <sz val="9"/>
            <color indexed="81"/>
            <rFont val="Tahoma"/>
            <family val="2"/>
          </rPr>
          <t>210331-hc-</t>
        </r>
        <r>
          <rPr>
            <b/>
            <sz val="9"/>
            <color indexed="81"/>
            <rFont val="宋体"/>
            <family val="3"/>
            <charset val="134"/>
          </rPr>
          <t xml:space="preserve">古夫·符文图腾
</t>
        </r>
        <r>
          <rPr>
            <b/>
            <sz val="9"/>
            <color indexed="81"/>
            <rFont val="Tahoma"/>
            <family val="2"/>
          </rPr>
          <t>210403-jl-</t>
        </r>
        <r>
          <rPr>
            <b/>
            <sz val="9"/>
            <color indexed="81"/>
            <rFont val="宋体"/>
            <family val="3"/>
            <charset val="134"/>
          </rPr>
          <t xml:space="preserve">尼尔鲁·火刃
</t>
        </r>
        <r>
          <rPr>
            <b/>
            <sz val="9"/>
            <color indexed="81"/>
            <rFont val="Tahoma"/>
            <family val="2"/>
          </rPr>
          <t>210523-jl-</t>
        </r>
        <r>
          <rPr>
            <b/>
            <sz val="9"/>
            <color indexed="81"/>
            <rFont val="宋体"/>
            <family val="3"/>
            <charset val="134"/>
          </rPr>
          <t xml:space="preserve">瓦尔登·晨拥
</t>
        </r>
        <r>
          <rPr>
            <b/>
            <sz val="9"/>
            <color indexed="81"/>
            <rFont val="Tahoma"/>
            <family val="2"/>
          </rPr>
          <t>210523-hc-</t>
        </r>
        <r>
          <rPr>
            <b/>
            <sz val="9"/>
            <color indexed="81"/>
            <rFont val="宋体"/>
            <family val="3"/>
            <charset val="134"/>
          </rPr>
          <t>剑圣萨穆罗</t>
        </r>
      </text>
    </comment>
    <comment ref="AS5" authorId="0">
      <text>
        <r>
          <rPr>
            <sz val="11"/>
            <color theme="1"/>
            <rFont val="宋体"/>
            <family val="3"/>
            <charset val="134"/>
            <scheme val="minor"/>
          </rPr>
          <t>210331-4-药剂师赫布瑞姆
210331-39-瓦尔登·晨拥
210331-jl-曼科里克
210403-hc-火焰术士弗洛格尔
210403-jl-尼尔鲁·火刃
210426-hc-魔像师卡扎库斯
21XXXX-XX-剑圣萨穆罗</t>
        </r>
      </text>
    </comment>
    <comment ref="AT5" authorId="0">
      <text>
        <r>
          <rPr>
            <b/>
            <sz val="9"/>
            <color indexed="81"/>
            <rFont val="Tahoma"/>
            <family val="2"/>
          </rPr>
          <t>210331-2-</t>
        </r>
        <r>
          <rPr>
            <b/>
            <sz val="9"/>
            <color indexed="81"/>
            <rFont val="宋体"/>
            <family val="3"/>
            <charset val="134"/>
          </rPr>
          <t>尼尔鲁</t>
        </r>
        <r>
          <rPr>
            <b/>
            <sz val="9"/>
            <color indexed="81"/>
            <rFont val="Tahoma"/>
            <family val="2"/>
          </rPr>
          <t>·</t>
        </r>
        <r>
          <rPr>
            <b/>
            <sz val="9"/>
            <color indexed="81"/>
            <rFont val="宋体"/>
            <family val="3"/>
            <charset val="134"/>
          </rPr>
          <t xml:space="preserve">火刃
</t>
        </r>
        <r>
          <rPr>
            <b/>
            <sz val="9"/>
            <color indexed="81"/>
            <rFont val="Tahoma"/>
            <family val="2"/>
          </rPr>
          <t>210331-18-</t>
        </r>
        <r>
          <rPr>
            <b/>
            <sz val="9"/>
            <color indexed="81"/>
            <rFont val="宋体"/>
            <family val="3"/>
            <charset val="134"/>
          </rPr>
          <t xml:space="preserve">腐烂的普雷莫尔
</t>
        </r>
        <r>
          <rPr>
            <b/>
            <sz val="9"/>
            <color indexed="81"/>
            <rFont val="Tahoma"/>
            <family val="2"/>
          </rPr>
          <t>210331-21-</t>
        </r>
        <r>
          <rPr>
            <b/>
            <sz val="9"/>
            <color indexed="81"/>
            <rFont val="宋体"/>
            <family val="3"/>
            <charset val="134"/>
          </rPr>
          <t xml:space="preserve">剑圣萨穆罗
</t>
        </r>
        <r>
          <rPr>
            <b/>
            <sz val="9"/>
            <color indexed="81"/>
            <rFont val="Tahoma"/>
            <family val="2"/>
          </rPr>
          <t>210331-25-</t>
        </r>
        <r>
          <rPr>
            <b/>
            <sz val="9"/>
            <color indexed="81"/>
            <rFont val="宋体"/>
            <family val="3"/>
            <charset val="134"/>
          </rPr>
          <t xml:space="preserve">布鲁坎
</t>
        </r>
        <r>
          <rPr>
            <b/>
            <sz val="9"/>
            <color indexed="81"/>
            <rFont val="Tahoma"/>
            <family val="2"/>
          </rPr>
          <t>210331-35-</t>
        </r>
        <r>
          <rPr>
            <b/>
            <sz val="9"/>
            <color indexed="81"/>
            <rFont val="宋体"/>
            <family val="3"/>
            <charset val="134"/>
          </rPr>
          <t xml:space="preserve">火炮长斯密瑟
</t>
        </r>
        <r>
          <rPr>
            <b/>
            <sz val="9"/>
            <color indexed="81"/>
            <rFont val="Tahoma"/>
            <family val="2"/>
          </rPr>
          <t>210331-46-</t>
        </r>
        <r>
          <rPr>
            <b/>
            <sz val="9"/>
            <color indexed="81"/>
            <rFont val="宋体"/>
            <family val="3"/>
            <charset val="134"/>
          </rPr>
          <t xml:space="preserve">古夫·符文图腾
</t>
        </r>
        <r>
          <rPr>
            <b/>
            <sz val="9"/>
            <color indexed="81"/>
            <rFont val="Tahoma"/>
            <family val="2"/>
          </rPr>
          <t>210331-53-</t>
        </r>
        <r>
          <rPr>
            <b/>
            <sz val="9"/>
            <color indexed="81"/>
            <rFont val="宋体"/>
            <family val="3"/>
            <charset val="134"/>
          </rPr>
          <t xml:space="preserve">萨鲁法尔大王
</t>
        </r>
        <r>
          <rPr>
            <b/>
            <sz val="9"/>
            <color indexed="81"/>
            <rFont val="Tahoma"/>
            <family val="2"/>
          </rPr>
          <t>210331-zs-</t>
        </r>
        <r>
          <rPr>
            <b/>
            <sz val="9"/>
            <color indexed="81"/>
            <rFont val="宋体"/>
            <family val="3"/>
            <charset val="134"/>
          </rPr>
          <t xml:space="preserve">曼科里克
</t>
        </r>
        <r>
          <rPr>
            <b/>
            <sz val="9"/>
            <color indexed="81"/>
            <rFont val="Tahoma"/>
            <family val="2"/>
          </rPr>
          <t>210421-jl-</t>
        </r>
        <r>
          <rPr>
            <b/>
            <sz val="9"/>
            <color indexed="81"/>
            <rFont val="宋体"/>
            <family val="3"/>
            <charset val="134"/>
          </rPr>
          <t xml:space="preserve">瓦尔登·晨拥
</t>
        </r>
        <r>
          <rPr>
            <b/>
            <sz val="9"/>
            <color indexed="81"/>
            <rFont val="Tahoma"/>
            <family val="2"/>
          </rPr>
          <t>210404-jl-</t>
        </r>
        <r>
          <rPr>
            <b/>
            <sz val="9"/>
            <color indexed="81"/>
            <rFont val="宋体"/>
            <family val="3"/>
            <charset val="134"/>
          </rPr>
          <t xml:space="preserve">洛卡拉
</t>
        </r>
        <r>
          <rPr>
            <b/>
            <sz val="9"/>
            <color indexed="81"/>
            <rFont val="Tahoma"/>
            <family val="2"/>
          </rPr>
          <t>210523-jl-</t>
        </r>
        <r>
          <rPr>
            <b/>
            <sz val="9"/>
            <color indexed="81"/>
            <rFont val="宋体"/>
            <family val="3"/>
            <charset val="134"/>
          </rPr>
          <t>塔姆辛·罗姆</t>
        </r>
      </text>
    </comment>
    <comment ref="AU5" authorId="0">
      <text>
        <r>
          <rPr>
            <b/>
            <sz val="9"/>
            <color indexed="81"/>
            <rFont val="Tahoma"/>
            <family val="2"/>
          </rPr>
          <t>210331-9-</t>
        </r>
        <r>
          <rPr>
            <b/>
            <sz val="9"/>
            <color indexed="81"/>
            <rFont val="宋体"/>
            <family val="3"/>
            <charset val="134"/>
          </rPr>
          <t>塔维什</t>
        </r>
        <r>
          <rPr>
            <b/>
            <sz val="9"/>
            <color indexed="81"/>
            <rFont val="Tahoma"/>
            <family val="2"/>
          </rPr>
          <t>·</t>
        </r>
        <r>
          <rPr>
            <b/>
            <sz val="9"/>
            <color indexed="81"/>
            <rFont val="宋体"/>
            <family val="3"/>
            <charset val="134"/>
          </rPr>
          <t xml:space="preserve">雷矛
</t>
        </r>
        <r>
          <rPr>
            <b/>
            <sz val="9"/>
            <color indexed="81"/>
            <rFont val="Tahoma"/>
            <family val="2"/>
          </rPr>
          <t>210331-9-</t>
        </r>
        <r>
          <rPr>
            <b/>
            <sz val="9"/>
            <color indexed="81"/>
            <rFont val="宋体"/>
            <family val="3"/>
            <charset val="134"/>
          </rPr>
          <t>斯卡布斯</t>
        </r>
        <r>
          <rPr>
            <b/>
            <sz val="9"/>
            <color indexed="81"/>
            <rFont val="Tahoma"/>
            <family val="2"/>
          </rPr>
          <t>·</t>
        </r>
        <r>
          <rPr>
            <b/>
            <sz val="9"/>
            <color indexed="81"/>
            <rFont val="宋体"/>
            <family val="3"/>
            <charset val="134"/>
          </rPr>
          <t xml:space="preserve">刀油
</t>
        </r>
        <r>
          <rPr>
            <b/>
            <sz val="9"/>
            <color indexed="81"/>
            <rFont val="Tahoma"/>
            <family val="2"/>
          </rPr>
          <t>210331-27-</t>
        </r>
        <r>
          <rPr>
            <b/>
            <sz val="9"/>
            <color indexed="81"/>
            <rFont val="宋体"/>
            <family val="3"/>
            <charset val="134"/>
          </rPr>
          <t xml:space="preserve">魔像师卡扎库斯
</t>
        </r>
        <r>
          <rPr>
            <b/>
            <sz val="9"/>
            <color indexed="81"/>
            <rFont val="Tahoma"/>
            <family val="2"/>
          </rPr>
          <t>210331-38-</t>
        </r>
        <r>
          <rPr>
            <b/>
            <sz val="9"/>
            <color indexed="81"/>
            <rFont val="宋体"/>
            <family val="3"/>
            <charset val="134"/>
          </rPr>
          <t xml:space="preserve">巴拉克·科多班恩
</t>
        </r>
        <r>
          <rPr>
            <b/>
            <sz val="9"/>
            <color indexed="81"/>
            <rFont val="Tahoma"/>
            <family val="2"/>
          </rPr>
          <t>210331-38-</t>
        </r>
        <r>
          <rPr>
            <b/>
            <sz val="9"/>
            <color indexed="81"/>
            <rFont val="宋体"/>
            <family val="3"/>
            <charset val="134"/>
          </rPr>
          <t xml:space="preserve">凯瑞尔·罗姆
</t>
        </r>
        <r>
          <rPr>
            <b/>
            <sz val="9"/>
            <color indexed="81"/>
            <rFont val="Tahoma"/>
            <family val="2"/>
          </rPr>
          <t>210331-40-</t>
        </r>
        <r>
          <rPr>
            <b/>
            <sz val="9"/>
            <color indexed="81"/>
            <rFont val="宋体"/>
            <family val="3"/>
            <charset val="134"/>
          </rPr>
          <t xml:space="preserve">火炮长斯密瑟
</t>
        </r>
        <r>
          <rPr>
            <b/>
            <sz val="9"/>
            <color indexed="81"/>
            <rFont val="Tahoma"/>
            <family val="2"/>
          </rPr>
          <t>210331-53-</t>
        </r>
        <r>
          <rPr>
            <b/>
            <sz val="9"/>
            <color indexed="81"/>
            <rFont val="宋体"/>
            <family val="3"/>
            <charset val="134"/>
          </rPr>
          <t xml:space="preserve">布鲁坎
</t>
        </r>
        <r>
          <rPr>
            <b/>
            <sz val="9"/>
            <color indexed="81"/>
            <rFont val="Tahoma"/>
            <family val="2"/>
          </rPr>
          <t>221219-XX-</t>
        </r>
        <r>
          <rPr>
            <b/>
            <sz val="9"/>
            <color indexed="81"/>
            <rFont val="宋体"/>
            <family val="3"/>
            <charset val="134"/>
          </rPr>
          <t xml:space="preserve">火眼莫德雷斯
</t>
        </r>
        <r>
          <rPr>
            <b/>
            <sz val="9"/>
            <color indexed="81"/>
            <rFont val="Tahoma"/>
            <family val="2"/>
          </rPr>
          <t>210331-jl-</t>
        </r>
        <r>
          <rPr>
            <b/>
            <sz val="9"/>
            <color indexed="81"/>
            <rFont val="宋体"/>
            <family val="3"/>
            <charset val="134"/>
          </rPr>
          <t xml:space="preserve">曼科里克
</t>
        </r>
        <r>
          <rPr>
            <b/>
            <sz val="9"/>
            <color indexed="81"/>
            <rFont val="Tahoma"/>
            <family val="2"/>
          </rPr>
          <t>210403-hc-</t>
        </r>
        <r>
          <rPr>
            <b/>
            <sz val="9"/>
            <color indexed="81"/>
            <rFont val="宋体"/>
            <family val="3"/>
            <charset val="134"/>
          </rPr>
          <t xml:space="preserve">火焰术士弗洛格尔
</t>
        </r>
        <r>
          <rPr>
            <b/>
            <sz val="9"/>
            <color indexed="81"/>
            <rFont val="Tahoma"/>
            <family val="2"/>
          </rPr>
          <t>210404-jl-</t>
        </r>
        <r>
          <rPr>
            <b/>
            <sz val="9"/>
            <color indexed="81"/>
            <rFont val="宋体"/>
            <family val="3"/>
            <charset val="134"/>
          </rPr>
          <t xml:space="preserve">洛卡拉
</t>
        </r>
        <r>
          <rPr>
            <b/>
            <sz val="9"/>
            <color indexed="81"/>
            <rFont val="Tahoma"/>
            <family val="2"/>
          </rPr>
          <t>210425-hc-</t>
        </r>
        <r>
          <rPr>
            <b/>
            <sz val="9"/>
            <color indexed="81"/>
            <rFont val="宋体"/>
            <family val="3"/>
            <charset val="134"/>
          </rPr>
          <t xml:space="preserve">剑圣萨穆罗
</t>
        </r>
        <r>
          <rPr>
            <b/>
            <sz val="9"/>
            <color indexed="81"/>
            <rFont val="Tahoma"/>
            <family val="2"/>
          </rPr>
          <t>210523-jl-</t>
        </r>
        <r>
          <rPr>
            <b/>
            <sz val="9"/>
            <color indexed="81"/>
            <rFont val="宋体"/>
            <family val="3"/>
            <charset val="134"/>
          </rPr>
          <t>腐烂的普雷莫尔</t>
        </r>
      </text>
    </comment>
    <comment ref="AW5" authorId="0">
      <text>
        <r>
          <rPr>
            <sz val="9"/>
            <color indexed="81"/>
            <rFont val="Tahoma"/>
            <family val="2"/>
          </rPr>
          <t>201118-8-</t>
        </r>
        <r>
          <rPr>
            <sz val="9"/>
            <color indexed="81"/>
            <rFont val="宋体"/>
            <family val="3"/>
            <charset val="134"/>
          </rPr>
          <t>伊纳拉</t>
        </r>
        <r>
          <rPr>
            <sz val="9"/>
            <color indexed="81"/>
            <rFont val="Tahoma"/>
            <family val="2"/>
          </rPr>
          <t>·</t>
        </r>
        <r>
          <rPr>
            <sz val="9"/>
            <color indexed="81"/>
            <rFont val="宋体"/>
            <family val="3"/>
            <charset val="134"/>
          </rPr>
          <t xml:space="preserve">碎雷
</t>
        </r>
        <r>
          <rPr>
            <sz val="9"/>
            <color indexed="81"/>
            <rFont val="Tahoma"/>
            <family val="2"/>
          </rPr>
          <t>201118-42-</t>
        </r>
        <r>
          <rPr>
            <sz val="9"/>
            <color indexed="81"/>
            <rFont val="宋体"/>
            <family val="3"/>
            <charset val="134"/>
          </rPr>
          <t xml:space="preserve">戈霍恩，鲜血之神
</t>
        </r>
        <r>
          <rPr>
            <sz val="9"/>
            <color indexed="81"/>
            <rFont val="Tahoma"/>
            <family val="2"/>
          </rPr>
          <t>201216-58-</t>
        </r>
        <r>
          <rPr>
            <sz val="9"/>
            <color indexed="81"/>
            <rFont val="宋体"/>
            <family val="3"/>
            <charset val="134"/>
          </rPr>
          <t xml:space="preserve">恩佐斯，深渊之神
</t>
        </r>
        <r>
          <rPr>
            <sz val="9"/>
            <color indexed="81"/>
            <rFont val="Tahoma"/>
            <family val="2"/>
          </rPr>
          <t>210324-77-</t>
        </r>
        <r>
          <rPr>
            <sz val="9"/>
            <color indexed="81"/>
            <rFont val="宋体"/>
            <family val="3"/>
            <charset val="134"/>
          </rPr>
          <t xml:space="preserve">巨型图腾埃索尔
</t>
        </r>
        <r>
          <rPr>
            <sz val="9"/>
            <color indexed="81"/>
            <rFont val="Tahoma"/>
            <family val="2"/>
          </rPr>
          <t>211201-XX-</t>
        </r>
        <r>
          <rPr>
            <sz val="9"/>
            <color indexed="81"/>
            <rFont val="宋体"/>
            <family val="3"/>
            <charset val="134"/>
          </rPr>
          <t>大女皇夏柯扎拉</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尤格</t>
        </r>
        <r>
          <rPr>
            <sz val="9"/>
            <color indexed="81"/>
            <rFont val="Tahoma"/>
            <family val="2"/>
          </rPr>
          <t>-</t>
        </r>
        <r>
          <rPr>
            <sz val="9"/>
            <color indexed="81"/>
            <rFont val="宋体"/>
            <family val="3"/>
            <charset val="134"/>
          </rPr>
          <t xml:space="preserve">萨隆，命运主宰
</t>
        </r>
        <r>
          <rPr>
            <sz val="9"/>
            <color indexed="81"/>
            <rFont val="Tahoma"/>
            <family val="2"/>
          </rPr>
          <t>201206-jl-</t>
        </r>
        <r>
          <rPr>
            <sz val="9"/>
            <color indexed="81"/>
            <rFont val="宋体"/>
            <family val="3"/>
            <charset val="134"/>
          </rPr>
          <t xml:space="preserve">基利，艾露恩之眷
</t>
        </r>
        <r>
          <rPr>
            <b/>
            <sz val="9"/>
            <color indexed="81"/>
            <rFont val="Tahoma"/>
            <family val="2"/>
          </rPr>
          <t>210403-hc-</t>
        </r>
        <r>
          <rPr>
            <b/>
            <sz val="9"/>
            <color indexed="81"/>
            <rFont val="宋体"/>
            <family val="3"/>
            <charset val="134"/>
          </rPr>
          <t>克苏恩，破碎之劫</t>
        </r>
        <r>
          <rPr>
            <sz val="9"/>
            <color indexed="81"/>
            <rFont val="宋体"/>
            <family val="3"/>
            <charset val="134"/>
          </rPr>
          <t xml:space="preserve">
</t>
        </r>
        <r>
          <rPr>
            <b/>
            <sz val="9"/>
            <color indexed="81"/>
            <rFont val="Tahoma"/>
            <family val="2"/>
          </rPr>
          <t>210403-hc-</t>
        </r>
        <r>
          <rPr>
            <b/>
            <sz val="9"/>
            <color indexed="81"/>
            <rFont val="宋体"/>
            <family val="3"/>
            <charset val="134"/>
          </rPr>
          <t>愚人套牌</t>
        </r>
        <r>
          <rPr>
            <sz val="9"/>
            <color indexed="81"/>
            <rFont val="宋体"/>
            <family val="3"/>
            <charset val="134"/>
          </rPr>
          <t xml:space="preserve">
</t>
        </r>
        <r>
          <rPr>
            <sz val="9"/>
            <color indexed="81"/>
            <rFont val="Tahoma"/>
            <family val="2"/>
          </rPr>
          <t>210505-hc-</t>
        </r>
        <r>
          <rPr>
            <sz val="9"/>
            <color indexed="81"/>
            <rFont val="宋体"/>
            <family val="3"/>
            <charset val="134"/>
          </rPr>
          <t xml:space="preserve">提克特斯
</t>
        </r>
        <r>
          <rPr>
            <sz val="9"/>
            <color indexed="81"/>
            <rFont val="Tahoma"/>
            <family val="2"/>
          </rPr>
          <t>210521-hc-</t>
        </r>
        <r>
          <rPr>
            <sz val="9"/>
            <color indexed="81"/>
            <rFont val="宋体"/>
            <family val="3"/>
            <charset val="134"/>
          </rPr>
          <t xml:space="preserve">精英牛头人酋长，金属之神
</t>
        </r>
        <r>
          <rPr>
            <sz val="9"/>
            <color indexed="81"/>
            <rFont val="Tahoma"/>
            <family val="2"/>
          </rPr>
          <t>211004-hc-</t>
        </r>
        <r>
          <rPr>
            <sz val="9"/>
            <color indexed="81"/>
            <rFont val="宋体"/>
            <family val="3"/>
            <charset val="134"/>
          </rPr>
          <t xml:space="preserve">格雷布
</t>
        </r>
        <r>
          <rPr>
            <sz val="9"/>
            <color indexed="81"/>
            <rFont val="Tahoma"/>
            <family val="2"/>
          </rPr>
          <t>220119-hc-</t>
        </r>
        <r>
          <rPr>
            <sz val="9"/>
            <color indexed="81"/>
            <rFont val="宋体"/>
            <family val="3"/>
            <charset val="134"/>
          </rPr>
          <t xml:space="preserve">亚煞极，污染之源
</t>
        </r>
        <r>
          <rPr>
            <sz val="9"/>
            <color indexed="81"/>
            <rFont val="Tahoma"/>
            <family val="2"/>
          </rPr>
          <t>220206-hc-</t>
        </r>
        <r>
          <rPr>
            <sz val="9"/>
            <color indexed="81"/>
            <rFont val="宋体"/>
            <family val="3"/>
            <charset val="134"/>
          </rPr>
          <t>瑞林的步枪</t>
        </r>
      </text>
    </comment>
    <comment ref="AX5" authorId="0">
      <text>
        <r>
          <rPr>
            <sz val="9"/>
            <color indexed="81"/>
            <rFont val="Tahoma"/>
            <family val="2"/>
          </rPr>
          <t>201118-8-</t>
        </r>
        <r>
          <rPr>
            <sz val="9"/>
            <color indexed="81"/>
            <rFont val="宋体"/>
            <family val="3"/>
            <charset val="134"/>
          </rPr>
          <t xml:space="preserve">大主教伊瑞尔
</t>
        </r>
        <r>
          <rPr>
            <sz val="9"/>
            <color indexed="81"/>
            <rFont val="Tahoma"/>
            <family val="2"/>
          </rPr>
          <t>201118-22-</t>
        </r>
        <r>
          <rPr>
            <sz val="9"/>
            <color indexed="81"/>
            <rFont val="宋体"/>
            <family val="3"/>
            <charset val="134"/>
          </rPr>
          <t xml:space="preserve">巨型图腾埃索尔
</t>
        </r>
        <r>
          <rPr>
            <sz val="9"/>
            <color indexed="81"/>
            <rFont val="Tahoma"/>
            <family val="2"/>
          </rPr>
          <t>201118-47-</t>
        </r>
        <r>
          <rPr>
            <sz val="9"/>
            <color indexed="81"/>
            <rFont val="宋体"/>
            <family val="3"/>
            <charset val="134"/>
          </rPr>
          <t xml:space="preserve">扎依，出彩艺人
</t>
        </r>
        <r>
          <rPr>
            <sz val="9"/>
            <color indexed="81"/>
            <rFont val="Tahoma"/>
            <family val="2"/>
          </rPr>
          <t>210228-80-</t>
        </r>
        <r>
          <rPr>
            <sz val="9"/>
            <color indexed="81"/>
            <rFont val="宋体"/>
            <family val="3"/>
            <charset val="134"/>
          </rPr>
          <t xml:space="preserve">基利，艾露恩之眷
</t>
        </r>
        <r>
          <rPr>
            <sz val="9"/>
            <color indexed="81"/>
            <rFont val="Tahoma"/>
            <family val="2"/>
          </rPr>
          <t>210818-xx-</t>
        </r>
        <r>
          <rPr>
            <sz val="9"/>
            <color indexed="81"/>
            <rFont val="宋体"/>
            <family val="3"/>
            <charset val="134"/>
          </rPr>
          <t xml:space="preserve">“赤烟”腾武
</t>
        </r>
        <r>
          <rPr>
            <sz val="9"/>
            <color indexed="81"/>
            <rFont val="Tahoma"/>
            <family val="2"/>
          </rPr>
          <t>211226-XX-</t>
        </r>
        <r>
          <rPr>
            <sz val="9"/>
            <color indexed="81"/>
            <rFont val="宋体"/>
            <family val="3"/>
            <charset val="134"/>
          </rPr>
          <t>混乱套牌</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暗月先知赛格
</t>
        </r>
        <r>
          <rPr>
            <sz val="9"/>
            <color indexed="81"/>
            <rFont val="Tahoma"/>
            <family val="2"/>
          </rPr>
          <t>201226-jl-</t>
        </r>
        <r>
          <rPr>
            <sz val="9"/>
            <color indexed="81"/>
            <rFont val="宋体"/>
            <family val="3"/>
            <charset val="134"/>
          </rPr>
          <t xml:space="preserve">无名者
</t>
        </r>
        <r>
          <rPr>
            <b/>
            <sz val="9"/>
            <color indexed="81"/>
            <rFont val="Tahoma"/>
            <family val="2"/>
          </rPr>
          <t>210403-hc-</t>
        </r>
        <r>
          <rPr>
            <b/>
            <sz val="9"/>
            <color indexed="81"/>
            <rFont val="宋体"/>
            <family val="3"/>
            <charset val="134"/>
          </rPr>
          <t xml:space="preserve">克苏恩，破碎之劫
</t>
        </r>
        <r>
          <rPr>
            <b/>
            <sz val="9"/>
            <color indexed="81"/>
            <rFont val="Tahoma"/>
            <family val="2"/>
          </rPr>
          <t>210403-hc-</t>
        </r>
        <r>
          <rPr>
            <b/>
            <sz val="9"/>
            <color indexed="81"/>
            <rFont val="宋体"/>
            <family val="3"/>
            <charset val="134"/>
          </rPr>
          <t xml:space="preserve">愚人套牌
</t>
        </r>
        <r>
          <rPr>
            <b/>
            <sz val="9"/>
            <color indexed="81"/>
            <rFont val="Tahoma"/>
            <family val="2"/>
          </rPr>
          <t>220227-hc-</t>
        </r>
        <r>
          <rPr>
            <b/>
            <sz val="9"/>
            <color indexed="81"/>
            <rFont val="宋体"/>
            <family val="3"/>
            <charset val="134"/>
          </rPr>
          <t>瑞林的步枪</t>
        </r>
      </text>
    </comment>
    <comment ref="AY5" authorId="0">
      <text>
        <r>
          <rPr>
            <b/>
            <sz val="9"/>
            <color indexed="81"/>
            <rFont val="Tahoma"/>
            <family val="2"/>
          </rPr>
          <t>201118-7-</t>
        </r>
        <r>
          <rPr>
            <b/>
            <sz val="9"/>
            <color indexed="81"/>
            <rFont val="宋体"/>
            <family val="3"/>
            <charset val="134"/>
          </rPr>
          <t xml:space="preserve">恩佐斯，深渊之神
</t>
        </r>
        <r>
          <rPr>
            <b/>
            <sz val="9"/>
            <color indexed="81"/>
            <rFont val="Tahoma"/>
            <family val="2"/>
          </rPr>
          <t>201118-24-</t>
        </r>
        <r>
          <rPr>
            <b/>
            <sz val="9"/>
            <color indexed="81"/>
            <rFont val="宋体"/>
            <family val="3"/>
            <charset val="134"/>
          </rPr>
          <t xml:space="preserve">巨型图腾埃索尔
</t>
        </r>
        <r>
          <rPr>
            <b/>
            <sz val="9"/>
            <color indexed="81"/>
            <rFont val="Tahoma"/>
            <family val="2"/>
          </rPr>
          <t>201118-35-</t>
        </r>
        <r>
          <rPr>
            <b/>
            <sz val="9"/>
            <color indexed="81"/>
            <rFont val="宋体"/>
            <family val="3"/>
            <charset val="134"/>
          </rPr>
          <t xml:space="preserve">无名者
</t>
        </r>
        <r>
          <rPr>
            <b/>
            <sz val="9"/>
            <color indexed="81"/>
            <rFont val="Tahoma"/>
            <family val="2"/>
          </rPr>
          <t>201118-40-</t>
        </r>
        <r>
          <rPr>
            <b/>
            <sz val="9"/>
            <color indexed="81"/>
            <rFont val="宋体"/>
            <family val="3"/>
            <charset val="134"/>
          </rPr>
          <t xml:space="preserve">提克特斯
</t>
        </r>
        <r>
          <rPr>
            <b/>
            <sz val="9"/>
            <color indexed="81"/>
            <rFont val="Tahoma"/>
            <family val="2"/>
          </rPr>
          <t>201118-45-</t>
        </r>
        <r>
          <rPr>
            <b/>
            <sz val="9"/>
            <color indexed="81"/>
            <rFont val="宋体"/>
            <family val="3"/>
            <charset val="134"/>
          </rPr>
          <t xml:space="preserve">马戏领班威特利
</t>
        </r>
        <r>
          <rPr>
            <b/>
            <sz val="9"/>
            <color indexed="81"/>
            <rFont val="Tahoma"/>
            <family val="2"/>
          </rPr>
          <t>210324-72-</t>
        </r>
        <r>
          <rPr>
            <b/>
            <sz val="9"/>
            <color indexed="81"/>
            <rFont val="宋体"/>
            <family val="3"/>
            <charset val="134"/>
          </rPr>
          <t xml:space="preserve">大主教伊瑞尔
</t>
        </r>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玛克希玛·雷管
</t>
        </r>
        <r>
          <rPr>
            <b/>
            <sz val="9"/>
            <color indexed="81"/>
            <rFont val="Tahoma"/>
            <family val="2"/>
          </rPr>
          <t>201213-jl-</t>
        </r>
        <r>
          <rPr>
            <b/>
            <sz val="9"/>
            <color indexed="81"/>
            <rFont val="宋体"/>
            <family val="3"/>
            <charset val="134"/>
          </rPr>
          <t>瑞林的步枪</t>
        </r>
      </text>
    </comment>
    <comment ref="AZ5"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 xml:space="preserve">碎雷
</t>
        </r>
        <r>
          <rPr>
            <b/>
            <sz val="9"/>
            <color indexed="81"/>
            <rFont val="Tahoma"/>
            <family val="2"/>
          </rPr>
          <t>201118-31-</t>
        </r>
        <r>
          <rPr>
            <b/>
            <sz val="9"/>
            <color indexed="81"/>
            <rFont val="宋体"/>
            <family val="3"/>
            <charset val="134"/>
          </rPr>
          <t xml:space="preserve">玛克希玛·雷管
</t>
        </r>
        <r>
          <rPr>
            <b/>
            <sz val="9"/>
            <color indexed="81"/>
            <rFont val="Tahoma"/>
            <family val="2"/>
          </rPr>
          <t>210421-75-</t>
        </r>
        <r>
          <rPr>
            <b/>
            <sz val="9"/>
            <color indexed="81"/>
            <rFont val="宋体"/>
            <family val="3"/>
            <charset val="134"/>
          </rPr>
          <t xml:space="preserve">大女皇夏柯扎拉
</t>
        </r>
        <r>
          <rPr>
            <b/>
            <sz val="9"/>
            <color indexed="81"/>
            <rFont val="Tahoma"/>
            <family val="2"/>
          </rPr>
          <t>211124-XX-</t>
        </r>
        <r>
          <rPr>
            <b/>
            <sz val="9"/>
            <color indexed="81"/>
            <rFont val="宋体"/>
            <family val="3"/>
            <charset val="134"/>
          </rPr>
          <t xml:space="preserve">亚煞极，污染之源
</t>
        </r>
        <r>
          <rPr>
            <b/>
            <sz val="9"/>
            <color indexed="81"/>
            <rFont val="Tahoma"/>
            <family val="2"/>
          </rPr>
          <t>220116-XX-</t>
        </r>
        <r>
          <rPr>
            <b/>
            <sz val="9"/>
            <color indexed="81"/>
            <rFont val="宋体"/>
            <family val="3"/>
            <charset val="134"/>
          </rPr>
          <t>终身教授图拉扬</t>
        </r>
        <r>
          <rPr>
            <b/>
            <sz val="9"/>
            <color indexed="81"/>
            <rFont val="Tahoma"/>
            <family val="2"/>
          </rPr>
          <t xml:space="preserve">
201118-zs-</t>
        </r>
        <r>
          <rPr>
            <b/>
            <sz val="9"/>
            <color indexed="81"/>
            <rFont val="宋体"/>
            <family val="3"/>
            <charset val="134"/>
          </rPr>
          <t>希拉斯</t>
        </r>
        <r>
          <rPr>
            <b/>
            <sz val="9"/>
            <color indexed="81"/>
            <rFont val="Tahoma"/>
            <family val="2"/>
          </rPr>
          <t>·</t>
        </r>
        <r>
          <rPr>
            <b/>
            <sz val="9"/>
            <color indexed="81"/>
            <rFont val="宋体"/>
            <family val="3"/>
            <charset val="134"/>
          </rPr>
          <t xml:space="preserve">暗月
</t>
        </r>
        <r>
          <rPr>
            <b/>
            <sz val="9"/>
            <color indexed="81"/>
            <rFont val="Tahoma"/>
            <family val="2"/>
          </rPr>
          <t>201118-zs-</t>
        </r>
        <r>
          <rPr>
            <b/>
            <sz val="9"/>
            <color indexed="81"/>
            <rFont val="宋体"/>
            <family val="3"/>
            <charset val="134"/>
          </rPr>
          <t xml:space="preserve">戈霍恩，鲜血之神
</t>
        </r>
        <r>
          <rPr>
            <b/>
            <sz val="9"/>
            <color indexed="81"/>
            <rFont val="Tahoma"/>
            <family val="2"/>
          </rPr>
          <t>201213-jl-</t>
        </r>
        <r>
          <rPr>
            <b/>
            <sz val="9"/>
            <color indexed="81"/>
            <rFont val="宋体"/>
            <family val="3"/>
            <charset val="134"/>
          </rPr>
          <t xml:space="preserve">瑞林的步枪
</t>
        </r>
        <r>
          <rPr>
            <b/>
            <sz val="9"/>
            <color indexed="81"/>
            <rFont val="Tahoma"/>
            <family val="2"/>
          </rPr>
          <t>210403-hc-</t>
        </r>
        <r>
          <rPr>
            <b/>
            <sz val="9"/>
            <color indexed="81"/>
            <rFont val="宋体"/>
            <family val="3"/>
            <charset val="134"/>
          </rPr>
          <t xml:space="preserve">愚人套牌
</t>
        </r>
        <r>
          <rPr>
            <b/>
            <sz val="9"/>
            <color indexed="81"/>
            <rFont val="Tahoma"/>
            <family val="2"/>
          </rPr>
          <t>210505-hc-</t>
        </r>
        <r>
          <rPr>
            <b/>
            <sz val="9"/>
            <color indexed="81"/>
            <rFont val="宋体"/>
            <family val="3"/>
            <charset val="134"/>
          </rPr>
          <t>提克特斯</t>
        </r>
      </text>
    </comment>
    <comment ref="BA5" authorId="0">
      <text>
        <r>
          <rPr>
            <sz val="9"/>
            <color indexed="81"/>
            <rFont val="Tahoma"/>
            <family val="2"/>
          </rPr>
          <t>201118-8-</t>
        </r>
        <r>
          <rPr>
            <sz val="9"/>
            <color indexed="81"/>
            <rFont val="宋体"/>
            <family val="3"/>
            <charset val="134"/>
          </rPr>
          <t xml:space="preserve">格雷布
</t>
        </r>
        <r>
          <rPr>
            <sz val="9"/>
            <color indexed="81"/>
            <rFont val="Tahoma"/>
            <family val="2"/>
          </rPr>
          <t>201118-33-</t>
        </r>
        <r>
          <rPr>
            <sz val="9"/>
            <color indexed="81"/>
            <rFont val="宋体"/>
            <family val="3"/>
            <charset val="134"/>
          </rPr>
          <t xml:space="preserve">大主教伊瑞尔
</t>
        </r>
        <r>
          <rPr>
            <b/>
            <sz val="9"/>
            <color indexed="81"/>
            <rFont val="Tahoma"/>
            <family val="2"/>
          </rPr>
          <t>201118-35-</t>
        </r>
        <r>
          <rPr>
            <b/>
            <sz val="9"/>
            <color indexed="81"/>
            <rFont val="宋体"/>
            <family val="3"/>
            <charset val="134"/>
          </rPr>
          <t>愚人套牌</t>
        </r>
        <r>
          <rPr>
            <sz val="9"/>
            <color indexed="81"/>
            <rFont val="宋体"/>
            <family val="3"/>
            <charset val="134"/>
          </rPr>
          <t xml:space="preserve">
</t>
        </r>
        <r>
          <rPr>
            <sz val="9"/>
            <color indexed="81"/>
            <rFont val="Tahoma"/>
            <family val="2"/>
          </rPr>
          <t>201226-59-</t>
        </r>
        <r>
          <rPr>
            <sz val="9"/>
            <color indexed="81"/>
            <rFont val="宋体"/>
            <family val="3"/>
            <charset val="134"/>
          </rPr>
          <t>提克特斯</t>
        </r>
        <r>
          <rPr>
            <sz val="9"/>
            <color indexed="81"/>
            <rFont val="Tahoma"/>
            <family val="2"/>
          </rPr>
          <t xml:space="preserve">
201118-zs-</t>
        </r>
        <r>
          <rPr>
            <sz val="9"/>
            <color indexed="81"/>
            <rFont val="宋体"/>
            <family val="3"/>
            <charset val="134"/>
          </rPr>
          <t>希拉斯</t>
        </r>
        <r>
          <rPr>
            <sz val="9"/>
            <color indexed="81"/>
            <rFont val="Tahoma"/>
            <family val="2"/>
          </rPr>
          <t>·</t>
        </r>
        <r>
          <rPr>
            <sz val="9"/>
            <color indexed="81"/>
            <rFont val="宋体"/>
            <family val="3"/>
            <charset val="134"/>
          </rPr>
          <t xml:space="preserve">暗月
</t>
        </r>
        <r>
          <rPr>
            <sz val="9"/>
            <color indexed="81"/>
            <rFont val="Tahoma"/>
            <family val="2"/>
          </rPr>
          <t>201118-zs-</t>
        </r>
        <r>
          <rPr>
            <sz val="9"/>
            <color indexed="81"/>
            <rFont val="宋体"/>
            <family val="3"/>
            <charset val="134"/>
          </rPr>
          <t xml:space="preserve">混乱套牌
</t>
        </r>
        <r>
          <rPr>
            <sz val="9"/>
            <color indexed="81"/>
            <rFont val="Tahoma"/>
            <family val="2"/>
          </rPr>
          <t>201226-lj-</t>
        </r>
        <r>
          <rPr>
            <sz val="9"/>
            <color indexed="81"/>
            <rFont val="宋体"/>
            <family val="3"/>
            <charset val="134"/>
          </rPr>
          <t xml:space="preserve">暗月先知赛格
</t>
        </r>
        <r>
          <rPr>
            <b/>
            <sz val="9"/>
            <color indexed="81"/>
            <rFont val="Tahoma"/>
            <family val="2"/>
          </rPr>
          <t>210403-hc-</t>
        </r>
        <r>
          <rPr>
            <b/>
            <sz val="9"/>
            <color indexed="81"/>
            <rFont val="宋体"/>
            <family val="3"/>
            <charset val="134"/>
          </rPr>
          <t>克苏恩，破碎之劫</t>
        </r>
      </text>
    </comment>
    <comment ref="BC5" authorId="0">
      <text>
        <r>
          <rPr>
            <sz val="9"/>
            <color indexed="81"/>
            <rFont val="Tahoma"/>
            <family val="2"/>
          </rPr>
          <t>200807-08-</t>
        </r>
        <r>
          <rPr>
            <sz val="9"/>
            <color indexed="81"/>
            <rFont val="宋体"/>
            <family val="3"/>
            <charset val="134"/>
          </rPr>
          <t xml:space="preserve">感知宝珠
</t>
        </r>
        <r>
          <rPr>
            <sz val="9"/>
            <color indexed="81"/>
            <rFont val="Tahoma"/>
            <family val="2"/>
          </rPr>
          <t>200807-31-</t>
        </r>
        <r>
          <rPr>
            <sz val="9"/>
            <color indexed="81"/>
            <rFont val="宋体"/>
            <family val="3"/>
            <charset val="134"/>
          </rPr>
          <t xml:space="preserve">金牌猎手克里
</t>
        </r>
        <r>
          <rPr>
            <sz val="9"/>
            <color indexed="81"/>
            <rFont val="Tahoma"/>
            <family val="2"/>
          </rPr>
          <t>200807-41-</t>
        </r>
        <r>
          <rPr>
            <sz val="9"/>
            <color indexed="81"/>
            <rFont val="宋体"/>
            <family val="3"/>
            <charset val="134"/>
          </rPr>
          <t xml:space="preserve">莱斯·霜语
</t>
        </r>
        <r>
          <rPr>
            <sz val="9"/>
            <color indexed="81"/>
            <rFont val="Tahoma"/>
            <family val="2"/>
          </rPr>
          <t>201002-57-</t>
        </r>
        <r>
          <rPr>
            <sz val="9"/>
            <color indexed="81"/>
            <rFont val="宋体"/>
            <family val="3"/>
            <charset val="134"/>
          </rPr>
          <t xml:space="preserve">导师火心
</t>
        </r>
        <r>
          <rPr>
            <sz val="9"/>
            <color indexed="81"/>
            <rFont val="Tahoma"/>
            <family val="2"/>
          </rPr>
          <t>200829-XX-</t>
        </r>
        <r>
          <rPr>
            <sz val="9"/>
            <color indexed="81"/>
            <rFont val="宋体"/>
            <family val="3"/>
            <charset val="134"/>
          </rPr>
          <t>血骨傀儡</t>
        </r>
        <r>
          <rPr>
            <sz val="9"/>
            <color indexed="81"/>
            <rFont val="Tahoma"/>
            <family val="2"/>
          </rPr>
          <t xml:space="preserve">
200807-zs-</t>
        </r>
        <r>
          <rPr>
            <sz val="9"/>
            <color indexed="81"/>
            <rFont val="宋体"/>
            <family val="3"/>
            <charset val="134"/>
          </rPr>
          <t xml:space="preserve">高阶修士奥露拉
</t>
        </r>
        <r>
          <rPr>
            <sz val="9"/>
            <color indexed="81"/>
            <rFont val="Tahoma"/>
            <family val="2"/>
          </rPr>
          <t>201021-hc-</t>
        </r>
        <r>
          <rPr>
            <sz val="9"/>
            <color indexed="81"/>
            <rFont val="宋体"/>
            <family val="3"/>
            <charset val="134"/>
          </rPr>
          <t xml:space="preserve">灵魂学家玛丽希亚
</t>
        </r>
        <r>
          <rPr>
            <sz val="9"/>
            <color indexed="81"/>
            <rFont val="Tahoma"/>
            <family val="2"/>
          </rPr>
          <t>201212-hc-</t>
        </r>
        <r>
          <rPr>
            <sz val="9"/>
            <color indexed="81"/>
            <rFont val="宋体"/>
            <family val="3"/>
            <charset val="134"/>
          </rPr>
          <t xml:space="preserve">詹迪斯·巴罗夫
</t>
        </r>
        <r>
          <rPr>
            <sz val="9"/>
            <color indexed="81"/>
            <rFont val="Tahoma"/>
            <family val="2"/>
          </rPr>
          <t>210124-hc-</t>
        </r>
        <r>
          <rPr>
            <sz val="9"/>
            <color indexed="81"/>
            <rFont val="宋体"/>
            <family val="3"/>
            <charset val="134"/>
          </rPr>
          <t>决斗大师莫扎奇</t>
        </r>
      </text>
    </comment>
    <comment ref="BD5" authorId="0">
      <text>
        <r>
          <rPr>
            <sz val="9"/>
            <color indexed="81"/>
            <rFont val="Tahoma"/>
            <family val="2"/>
          </rPr>
          <t>200807-4-</t>
        </r>
        <r>
          <rPr>
            <sz val="9"/>
            <color indexed="81"/>
            <rFont val="宋体"/>
            <family val="3"/>
            <charset val="134"/>
          </rPr>
          <t>莱斯</t>
        </r>
        <r>
          <rPr>
            <sz val="9"/>
            <color indexed="81"/>
            <rFont val="Tahoma"/>
            <family val="2"/>
          </rPr>
          <t>·</t>
        </r>
        <r>
          <rPr>
            <sz val="9"/>
            <color indexed="81"/>
            <rFont val="宋体"/>
            <family val="3"/>
            <charset val="134"/>
          </rPr>
          <t xml:space="preserve">霜语
</t>
        </r>
        <r>
          <rPr>
            <sz val="9"/>
            <color indexed="81"/>
            <rFont val="Tahoma"/>
            <family val="2"/>
          </rPr>
          <t>200807-37-</t>
        </r>
        <r>
          <rPr>
            <sz val="9"/>
            <color indexed="81"/>
            <rFont val="宋体"/>
            <family val="3"/>
            <charset val="134"/>
          </rPr>
          <t xml:space="preserve">大导师野爪
</t>
        </r>
        <r>
          <rPr>
            <sz val="9"/>
            <color indexed="81"/>
            <rFont val="Tahoma"/>
            <family val="2"/>
          </rPr>
          <t>200807-38-</t>
        </r>
        <r>
          <rPr>
            <sz val="9"/>
            <color indexed="81"/>
            <rFont val="宋体"/>
            <family val="3"/>
            <charset val="134"/>
          </rPr>
          <t xml:space="preserve">高阶女巫维洛
</t>
        </r>
        <r>
          <rPr>
            <sz val="9"/>
            <color indexed="81"/>
            <rFont val="Tahoma"/>
            <family val="2"/>
          </rPr>
          <t>200815-64-</t>
        </r>
        <r>
          <rPr>
            <sz val="9"/>
            <color indexed="81"/>
            <rFont val="宋体"/>
            <family val="3"/>
            <charset val="134"/>
          </rPr>
          <t>维克图斯</t>
        </r>
        <r>
          <rPr>
            <sz val="9"/>
            <color indexed="81"/>
            <rFont val="Tahoma"/>
            <family val="2"/>
          </rPr>
          <t xml:space="preserve">
200807-zs-</t>
        </r>
        <r>
          <rPr>
            <sz val="9"/>
            <color indexed="81"/>
            <rFont val="宋体"/>
            <family val="3"/>
            <charset val="134"/>
          </rPr>
          <t xml:space="preserve">教导主任加丁
</t>
        </r>
        <r>
          <rPr>
            <sz val="9"/>
            <color indexed="81"/>
            <rFont val="Tahoma"/>
            <family val="2"/>
          </rPr>
          <t>200807-hc-</t>
        </r>
        <r>
          <rPr>
            <sz val="9"/>
            <color indexed="81"/>
            <rFont val="宋体"/>
            <family val="3"/>
            <charset val="134"/>
          </rPr>
          <t xml:space="preserve">金牌猎手克里
</t>
        </r>
        <r>
          <rPr>
            <sz val="9"/>
            <color indexed="81"/>
            <rFont val="Tahoma"/>
            <family val="2"/>
          </rPr>
          <t>201206-hc-</t>
        </r>
        <r>
          <rPr>
            <sz val="9"/>
            <color indexed="81"/>
            <rFont val="宋体"/>
            <family val="3"/>
            <charset val="134"/>
          </rPr>
          <t xml:space="preserve">博学者普克尔特
</t>
        </r>
        <r>
          <rPr>
            <sz val="9"/>
            <color indexed="81"/>
            <rFont val="Tahoma"/>
            <family val="2"/>
          </rPr>
          <t>211212-hc-</t>
        </r>
        <r>
          <rPr>
            <sz val="9"/>
            <color indexed="81"/>
            <rFont val="宋体"/>
            <family val="3"/>
            <charset val="134"/>
          </rPr>
          <t>巴罗夫领主</t>
        </r>
      </text>
    </comment>
    <comment ref="BE5" authorId="0">
      <text>
        <r>
          <rPr>
            <sz val="9"/>
            <color indexed="81"/>
            <rFont val="Tahoma"/>
            <family val="2"/>
          </rPr>
          <t>200807-8-</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200807-28-</t>
        </r>
        <r>
          <rPr>
            <sz val="9"/>
            <color indexed="81"/>
            <rFont val="宋体"/>
            <family val="3"/>
            <charset val="134"/>
          </rPr>
          <t xml:space="preserve">渗透者莉莉安
</t>
        </r>
        <r>
          <rPr>
            <sz val="9"/>
            <color indexed="81"/>
            <rFont val="Tahoma"/>
            <family val="2"/>
          </rPr>
          <t>200807-34-</t>
        </r>
        <r>
          <rPr>
            <sz val="9"/>
            <color indexed="81"/>
            <rFont val="宋体"/>
            <family val="3"/>
            <charset val="134"/>
          </rPr>
          <t xml:space="preserve">斯雷特教授
</t>
        </r>
        <r>
          <rPr>
            <sz val="9"/>
            <color indexed="81"/>
            <rFont val="Tahoma"/>
            <family val="2"/>
          </rPr>
          <t>201003-73-</t>
        </r>
        <r>
          <rPr>
            <sz val="9"/>
            <color indexed="81"/>
            <rFont val="宋体"/>
            <family val="3"/>
            <charset val="134"/>
          </rPr>
          <t xml:space="preserve">高阶修士奥露拉
</t>
        </r>
        <r>
          <rPr>
            <sz val="9"/>
            <color indexed="81"/>
            <rFont val="Tahoma"/>
            <family val="2"/>
          </rPr>
          <t>201226-84-</t>
        </r>
        <r>
          <rPr>
            <sz val="9"/>
            <color indexed="81"/>
            <rFont val="宋体"/>
            <family val="3"/>
            <charset val="134"/>
          </rPr>
          <t xml:space="preserve">导师火心
</t>
        </r>
        <r>
          <rPr>
            <sz val="9"/>
            <color indexed="81"/>
            <rFont val="Tahoma"/>
            <family val="2"/>
          </rPr>
          <t>210521-89-</t>
        </r>
        <r>
          <rPr>
            <sz val="9"/>
            <color indexed="81"/>
            <rFont val="宋体"/>
            <family val="3"/>
            <charset val="134"/>
          </rPr>
          <t xml:space="preserve">卡斯迪诺夫教授
</t>
        </r>
        <r>
          <rPr>
            <sz val="9"/>
            <color indexed="81"/>
            <rFont val="Tahoma"/>
            <family val="2"/>
          </rPr>
          <t>210831-XX-</t>
        </r>
        <r>
          <rPr>
            <sz val="9"/>
            <color indexed="81"/>
            <rFont val="宋体"/>
            <family val="3"/>
            <charset val="134"/>
          </rPr>
          <t>决斗大师莫扎奇</t>
        </r>
        <r>
          <rPr>
            <sz val="9"/>
            <color indexed="81"/>
            <rFont val="Tahoma"/>
            <family val="2"/>
          </rPr>
          <t xml:space="preserve">
200807-zs-</t>
        </r>
        <r>
          <rPr>
            <sz val="9"/>
            <color indexed="81"/>
            <rFont val="宋体"/>
            <family val="3"/>
            <charset val="134"/>
          </rPr>
          <t xml:space="preserve">金牌猎手克里
</t>
        </r>
        <r>
          <rPr>
            <sz val="9"/>
            <color indexed="81"/>
            <rFont val="Tahoma"/>
            <family val="2"/>
          </rPr>
          <t>211212-hc-</t>
        </r>
        <r>
          <rPr>
            <sz val="9"/>
            <color indexed="81"/>
            <rFont val="宋体"/>
            <family val="3"/>
            <charset val="134"/>
          </rPr>
          <t>巴罗夫领主</t>
        </r>
      </text>
    </comment>
    <comment ref="BF5" authorId="0">
      <text>
        <r>
          <rPr>
            <b/>
            <sz val="9"/>
            <color indexed="81"/>
            <rFont val="Tahoma"/>
            <family val="2"/>
          </rPr>
          <t>200807-1-</t>
        </r>
        <r>
          <rPr>
            <b/>
            <sz val="9"/>
            <color indexed="81"/>
            <rFont val="宋体"/>
            <family val="3"/>
            <charset val="134"/>
          </rPr>
          <t>教导主任加丁</t>
        </r>
        <r>
          <rPr>
            <sz val="9"/>
            <color indexed="81"/>
            <rFont val="Tahoma"/>
            <family val="2"/>
          </rPr>
          <t xml:space="preserve">
200807-2-</t>
        </r>
        <r>
          <rPr>
            <sz val="9"/>
            <color indexed="81"/>
            <rFont val="宋体"/>
            <family val="3"/>
            <charset val="134"/>
          </rPr>
          <t xml:space="preserve">金牌猎手克里
</t>
        </r>
        <r>
          <rPr>
            <b/>
            <sz val="9"/>
            <color indexed="81"/>
            <rFont val="Tahoma"/>
            <family val="2"/>
          </rPr>
          <t>200807-30-</t>
        </r>
        <r>
          <rPr>
            <b/>
            <sz val="9"/>
            <color indexed="81"/>
            <rFont val="宋体"/>
            <family val="3"/>
            <charset val="134"/>
          </rPr>
          <t>导师火心</t>
        </r>
        <r>
          <rPr>
            <sz val="9"/>
            <color indexed="81"/>
            <rFont val="宋体"/>
            <family val="3"/>
            <charset val="134"/>
          </rPr>
          <t xml:space="preserve">
</t>
        </r>
        <r>
          <rPr>
            <sz val="9"/>
            <color indexed="81"/>
            <rFont val="Tahoma"/>
            <family val="2"/>
          </rPr>
          <t>200807-57-</t>
        </r>
        <r>
          <rPr>
            <sz val="9"/>
            <color indexed="81"/>
            <rFont val="宋体"/>
            <family val="3"/>
            <charset val="134"/>
          </rPr>
          <t xml:space="preserve">高阶女巫维洛
</t>
        </r>
        <r>
          <rPr>
            <sz val="9"/>
            <color indexed="81"/>
            <rFont val="Tahoma"/>
            <family val="2"/>
          </rPr>
          <t>200815-63-</t>
        </r>
        <r>
          <rPr>
            <sz val="9"/>
            <color indexed="81"/>
            <rFont val="宋体"/>
            <family val="3"/>
            <charset val="134"/>
          </rPr>
          <t xml:space="preserve">校长克尔苏加德
</t>
        </r>
        <r>
          <rPr>
            <sz val="9"/>
            <color indexed="81"/>
            <rFont val="Tahoma"/>
            <family val="2"/>
          </rPr>
          <t>201003-XX-</t>
        </r>
        <r>
          <rPr>
            <sz val="9"/>
            <color indexed="81"/>
            <rFont val="宋体"/>
            <family val="3"/>
            <charset val="134"/>
          </rPr>
          <t xml:space="preserve">钥匙专家阿拉巴斯特
</t>
        </r>
        <r>
          <rPr>
            <sz val="9"/>
            <color indexed="81"/>
            <rFont val="Tahoma"/>
            <family val="2"/>
          </rPr>
          <t xml:space="preserve">
200807-zs-</t>
        </r>
        <r>
          <rPr>
            <sz val="9"/>
            <color indexed="81"/>
            <rFont val="宋体"/>
            <family val="3"/>
            <charset val="134"/>
          </rPr>
          <t>詹迪斯</t>
        </r>
        <r>
          <rPr>
            <sz val="9"/>
            <color indexed="81"/>
            <rFont val="Tahoma"/>
            <family val="2"/>
          </rPr>
          <t>·</t>
        </r>
        <r>
          <rPr>
            <sz val="9"/>
            <color indexed="81"/>
            <rFont val="宋体"/>
            <family val="3"/>
            <charset val="134"/>
          </rPr>
          <t xml:space="preserve">巴罗夫
</t>
        </r>
        <r>
          <rPr>
            <sz val="9"/>
            <color indexed="81"/>
            <rFont val="Tahoma"/>
            <family val="2"/>
          </rPr>
          <t>201119-hc-</t>
        </r>
        <r>
          <rPr>
            <sz val="9"/>
            <color indexed="81"/>
            <rFont val="宋体"/>
            <family val="3"/>
            <charset val="134"/>
          </rPr>
          <t xml:space="preserve">灵魂学家玛丽希亚
</t>
        </r>
        <r>
          <rPr>
            <sz val="9"/>
            <color indexed="81"/>
            <rFont val="Tahoma"/>
            <family val="2"/>
          </rPr>
          <t>211212-hc-</t>
        </r>
        <r>
          <rPr>
            <sz val="9"/>
            <color indexed="81"/>
            <rFont val="宋体"/>
            <family val="3"/>
            <charset val="134"/>
          </rPr>
          <t xml:space="preserve">巴罗夫领主
</t>
        </r>
      </text>
    </comment>
    <comment ref="BG5" authorId="0">
      <text>
        <r>
          <rPr>
            <b/>
            <sz val="9"/>
            <color indexed="81"/>
            <rFont val="Tahoma"/>
            <family val="2"/>
          </rPr>
          <t>200807-5-</t>
        </r>
        <r>
          <rPr>
            <b/>
            <sz val="9"/>
            <color indexed="81"/>
            <rFont val="宋体"/>
            <family val="3"/>
            <charset val="134"/>
          </rPr>
          <t>渗透者莉莉安</t>
        </r>
        <r>
          <rPr>
            <b/>
            <sz val="9"/>
            <color indexed="81"/>
            <rFont val="Tahoma"/>
            <family val="2"/>
          </rPr>
          <t xml:space="preserve"> 
200807-43-</t>
        </r>
        <r>
          <rPr>
            <b/>
            <sz val="9"/>
            <color indexed="81"/>
            <rFont val="宋体"/>
            <family val="3"/>
            <charset val="134"/>
          </rPr>
          <t xml:space="preserve">斯雷特教授
</t>
        </r>
        <r>
          <rPr>
            <b/>
            <sz val="9"/>
            <color indexed="81"/>
            <rFont val="Tahoma"/>
            <family val="2"/>
          </rPr>
          <t>220205-XX-</t>
        </r>
        <r>
          <rPr>
            <b/>
            <sz val="9"/>
            <color indexed="81"/>
            <rFont val="宋体"/>
            <family val="3"/>
            <charset val="134"/>
          </rPr>
          <t xml:space="preserve">演讲者吉德拉
</t>
        </r>
        <r>
          <rPr>
            <b/>
            <sz val="9"/>
            <color indexed="81"/>
            <rFont val="Tahoma"/>
            <family val="2"/>
          </rPr>
          <t>20200807-zs-</t>
        </r>
        <r>
          <rPr>
            <b/>
            <sz val="9"/>
            <color indexed="81"/>
            <rFont val="宋体"/>
            <family val="3"/>
            <charset val="134"/>
          </rPr>
          <t xml:space="preserve">教导主任加丁
</t>
        </r>
        <r>
          <rPr>
            <b/>
            <sz val="9"/>
            <color indexed="81"/>
            <rFont val="Tahoma"/>
            <family val="2"/>
          </rPr>
          <t>200901-hc-</t>
        </r>
        <r>
          <rPr>
            <b/>
            <sz val="9"/>
            <color indexed="81"/>
            <rFont val="宋体"/>
            <family val="3"/>
            <charset val="134"/>
          </rPr>
          <t xml:space="preserve">高阶修士奥露拉
</t>
        </r>
        <r>
          <rPr>
            <b/>
            <sz val="9"/>
            <color indexed="81"/>
            <rFont val="Tahoma"/>
            <family val="2"/>
          </rPr>
          <t>201206-hc-</t>
        </r>
        <r>
          <rPr>
            <b/>
            <sz val="9"/>
            <color indexed="81"/>
            <rFont val="宋体"/>
            <family val="3"/>
            <charset val="134"/>
          </rPr>
          <t xml:space="preserve">博学者普克尔特
</t>
        </r>
        <r>
          <rPr>
            <b/>
            <sz val="9"/>
            <color indexed="81"/>
            <rFont val="Tahoma"/>
            <family val="2"/>
          </rPr>
          <t>211212-hc-</t>
        </r>
        <r>
          <rPr>
            <b/>
            <sz val="9"/>
            <color indexed="81"/>
            <rFont val="宋体"/>
            <family val="3"/>
            <charset val="134"/>
          </rPr>
          <t>巴罗夫领主</t>
        </r>
      </text>
    </comment>
    <comment ref="BI5" authorId="0">
      <text>
        <r>
          <rPr>
            <b/>
            <sz val="9"/>
            <color indexed="81"/>
            <rFont val="Tahoma"/>
            <family val="2"/>
          </rPr>
          <t>170901-XX-</t>
        </r>
        <r>
          <rPr>
            <b/>
            <sz val="9"/>
            <color indexed="81"/>
            <rFont val="宋体"/>
            <family val="3"/>
            <charset val="134"/>
          </rPr>
          <t xml:space="preserve">比斯巨兽
</t>
        </r>
        <r>
          <rPr>
            <b/>
            <sz val="9"/>
            <color indexed="81"/>
            <rFont val="Tahoma"/>
            <family val="2"/>
          </rPr>
          <t>171124-22-</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180329-40-</t>
        </r>
        <r>
          <rPr>
            <b/>
            <sz val="9"/>
            <color indexed="81"/>
            <rFont val="宋体"/>
            <family val="3"/>
            <charset val="134"/>
          </rPr>
          <t xml:space="preserve">奥妮克希亚
</t>
        </r>
        <r>
          <rPr>
            <b/>
            <sz val="9"/>
            <color indexed="81"/>
            <rFont val="Tahoma"/>
            <family val="2"/>
          </rPr>
          <t>180615-56-</t>
        </r>
        <r>
          <rPr>
            <b/>
            <sz val="9"/>
            <color indexed="81"/>
            <rFont val="宋体"/>
            <family val="3"/>
            <charset val="134"/>
          </rPr>
          <t xml:space="preserve">玛里苟斯
</t>
        </r>
        <r>
          <rPr>
            <b/>
            <sz val="9"/>
            <color indexed="81"/>
            <rFont val="Tahoma"/>
            <family val="2"/>
          </rPr>
          <t>190115-89-</t>
        </r>
        <r>
          <rPr>
            <b/>
            <sz val="9"/>
            <color indexed="81"/>
            <rFont val="宋体"/>
            <family val="3"/>
            <charset val="134"/>
          </rPr>
          <t xml:space="preserve">伊瑟拉
</t>
        </r>
        <r>
          <rPr>
            <b/>
            <sz val="9"/>
            <color indexed="81"/>
            <rFont val="Tahoma"/>
            <family val="2"/>
          </rPr>
          <t>190222-98-</t>
        </r>
        <r>
          <rPr>
            <b/>
            <sz val="9"/>
            <color indexed="81"/>
            <rFont val="宋体"/>
            <family val="3"/>
            <charset val="134"/>
          </rPr>
          <t xml:space="preserve">格鲁尔
</t>
        </r>
        <r>
          <rPr>
            <b/>
            <sz val="9"/>
            <color indexed="81"/>
            <rFont val="Tahoma"/>
            <family val="2"/>
          </rPr>
          <t>190526-114-</t>
        </r>
        <r>
          <rPr>
            <b/>
            <sz val="9"/>
            <color indexed="81"/>
            <rFont val="宋体"/>
            <family val="3"/>
            <charset val="134"/>
          </rPr>
          <t>伊利丹</t>
        </r>
        <r>
          <rPr>
            <b/>
            <sz val="9"/>
            <color indexed="81"/>
            <rFont val="Tahoma"/>
            <family val="2"/>
          </rPr>
          <t>·</t>
        </r>
        <r>
          <rPr>
            <b/>
            <sz val="9"/>
            <color indexed="81"/>
            <rFont val="宋体"/>
            <family val="3"/>
            <charset val="134"/>
          </rPr>
          <t xml:space="preserve">怒风
</t>
        </r>
        <r>
          <rPr>
            <b/>
            <sz val="9"/>
            <color indexed="81"/>
            <rFont val="Tahoma"/>
            <family val="2"/>
          </rPr>
          <t>190705-121-</t>
        </r>
        <r>
          <rPr>
            <b/>
            <sz val="9"/>
            <color indexed="81"/>
            <rFont val="宋体"/>
            <family val="3"/>
            <charset val="134"/>
          </rPr>
          <t xml:space="preserve">游学者周卓
</t>
        </r>
        <r>
          <rPr>
            <b/>
            <sz val="9"/>
            <color indexed="81"/>
            <rFont val="Tahoma"/>
            <family val="2"/>
          </rPr>
          <t>200107-154-</t>
        </r>
        <r>
          <rPr>
            <b/>
            <sz val="9"/>
            <color indexed="81"/>
            <rFont val="宋体"/>
            <family val="3"/>
            <charset val="134"/>
          </rPr>
          <t xml:space="preserve">大检察官怀特迈恩
</t>
        </r>
        <r>
          <rPr>
            <b/>
            <sz val="9"/>
            <color indexed="81"/>
            <rFont val="Tahoma"/>
            <family val="2"/>
          </rPr>
          <t>200705-178-</t>
        </r>
        <r>
          <rPr>
            <b/>
            <sz val="9"/>
            <color indexed="81"/>
            <rFont val="宋体"/>
            <family val="3"/>
            <charset val="134"/>
          </rPr>
          <t xml:space="preserve">娜塔莉·塞林
</t>
        </r>
        <r>
          <rPr>
            <b/>
            <sz val="9"/>
            <color indexed="81"/>
            <rFont val="Tahoma"/>
            <family val="2"/>
          </rPr>
          <t>200913-200-</t>
        </r>
        <r>
          <rPr>
            <b/>
            <sz val="9"/>
            <color indexed="81"/>
            <rFont val="宋体"/>
            <family val="3"/>
            <charset val="134"/>
          </rPr>
          <t xml:space="preserve">穆克拉
</t>
        </r>
        <r>
          <rPr>
            <b/>
            <sz val="9"/>
            <color indexed="81"/>
            <rFont val="Tahoma"/>
            <family val="2"/>
          </rPr>
          <t>170826-hc-</t>
        </r>
        <r>
          <rPr>
            <b/>
            <sz val="9"/>
            <color indexed="81"/>
            <rFont val="宋体"/>
            <family val="3"/>
            <charset val="134"/>
          </rPr>
          <t>提里奥</t>
        </r>
        <r>
          <rPr>
            <b/>
            <sz val="9"/>
            <color indexed="81"/>
            <rFont val="Tahoma"/>
            <family val="2"/>
          </rPr>
          <t>·</t>
        </r>
        <r>
          <rPr>
            <b/>
            <sz val="9"/>
            <color indexed="81"/>
            <rFont val="宋体"/>
            <family val="3"/>
            <charset val="134"/>
          </rPr>
          <t xml:space="preserve">弗丁
</t>
        </r>
        <r>
          <rPr>
            <b/>
            <sz val="9"/>
            <color indexed="81"/>
            <rFont val="Tahoma"/>
            <family val="2"/>
          </rPr>
          <t>171127-hc-</t>
        </r>
        <r>
          <rPr>
            <b/>
            <sz val="9"/>
            <color indexed="81"/>
            <rFont val="宋体"/>
            <family val="3"/>
            <charset val="134"/>
          </rPr>
          <t>死亡之翼
缺失关键：</t>
        </r>
      </text>
    </comment>
    <comment ref="BJ5" authorId="0">
      <text>
        <r>
          <rPr>
            <b/>
            <sz val="9"/>
            <color indexed="81"/>
            <rFont val="Tahoma"/>
            <family val="2"/>
          </rPr>
          <t>171007-13-</t>
        </r>
        <r>
          <rPr>
            <b/>
            <sz val="9"/>
            <color indexed="81"/>
            <rFont val="宋体"/>
            <family val="3"/>
            <charset val="134"/>
          </rPr>
          <t xml:space="preserve">穆克拉
</t>
        </r>
        <r>
          <rPr>
            <b/>
            <sz val="9"/>
            <color indexed="81"/>
            <rFont val="Tahoma"/>
            <family val="2"/>
          </rPr>
          <t>180201-31-</t>
        </r>
        <r>
          <rPr>
            <b/>
            <sz val="9"/>
            <color indexed="81"/>
            <rFont val="宋体"/>
            <family val="3"/>
            <charset val="134"/>
          </rPr>
          <t xml:space="preserve">奥妮克希亚
</t>
        </r>
        <r>
          <rPr>
            <b/>
            <sz val="9"/>
            <color indexed="81"/>
            <rFont val="Tahoma"/>
            <family val="2"/>
          </rPr>
          <t>181201-83-</t>
        </r>
        <r>
          <rPr>
            <b/>
            <sz val="9"/>
            <color indexed="81"/>
            <rFont val="宋体"/>
            <family val="3"/>
            <charset val="134"/>
          </rPr>
          <t>比斯巨兽</t>
        </r>
        <r>
          <rPr>
            <b/>
            <sz val="9"/>
            <color indexed="81"/>
            <rFont val="Tahoma"/>
            <family val="2"/>
          </rPr>
          <t>(</t>
        </r>
        <r>
          <rPr>
            <b/>
            <sz val="9"/>
            <color indexed="81"/>
            <rFont val="宋体"/>
            <family val="3"/>
            <charset val="134"/>
          </rPr>
          <t>重复</t>
        </r>
        <r>
          <rPr>
            <b/>
            <sz val="9"/>
            <color indexed="81"/>
            <rFont val="Tahoma"/>
            <family val="2"/>
          </rPr>
          <t>)
190807-119-</t>
        </r>
        <r>
          <rPr>
            <b/>
            <sz val="9"/>
            <color indexed="81"/>
            <rFont val="宋体"/>
            <family val="3"/>
            <charset val="134"/>
          </rPr>
          <t xml:space="preserve">光明之翼
</t>
        </r>
        <r>
          <rPr>
            <b/>
            <sz val="9"/>
            <color indexed="81"/>
            <rFont val="Tahoma"/>
            <family val="2"/>
          </rPr>
          <t>200309-157-</t>
        </r>
        <r>
          <rPr>
            <b/>
            <sz val="9"/>
            <color indexed="81"/>
            <rFont val="宋体"/>
            <family val="3"/>
            <charset val="134"/>
          </rPr>
          <t xml:space="preserve">大检察官怀特迈恩
</t>
        </r>
        <r>
          <rPr>
            <b/>
            <sz val="9"/>
            <color indexed="81"/>
            <rFont val="Tahoma"/>
            <family val="2"/>
          </rPr>
          <t>200808-189-</t>
        </r>
        <r>
          <rPr>
            <b/>
            <sz val="9"/>
            <color indexed="81"/>
            <rFont val="宋体"/>
            <family val="3"/>
            <charset val="134"/>
          </rPr>
          <t>娜塔莉</t>
        </r>
        <r>
          <rPr>
            <b/>
            <sz val="9"/>
            <color indexed="81"/>
            <rFont val="Tahoma"/>
            <family val="2"/>
          </rPr>
          <t>·</t>
        </r>
        <r>
          <rPr>
            <b/>
            <sz val="9"/>
            <color indexed="81"/>
            <rFont val="宋体"/>
            <family val="3"/>
            <charset val="134"/>
          </rPr>
          <t xml:space="preserve">塞林
</t>
        </r>
        <r>
          <rPr>
            <b/>
            <sz val="9"/>
            <color indexed="81"/>
            <rFont val="Tahoma"/>
            <family val="2"/>
          </rPr>
          <t>170930-hc-</t>
        </r>
        <r>
          <rPr>
            <b/>
            <sz val="9"/>
            <color indexed="81"/>
            <rFont val="宋体"/>
            <family val="3"/>
            <charset val="134"/>
          </rPr>
          <t>先知维伦</t>
        </r>
      </text>
    </comment>
    <comment ref="BK5" authorId="0">
      <text>
        <r>
          <rPr>
            <b/>
            <sz val="9"/>
            <color indexed="81"/>
            <rFont val="Tahoma"/>
            <family val="2"/>
          </rPr>
          <t>171101-16-</t>
        </r>
        <r>
          <rPr>
            <b/>
            <sz val="9"/>
            <color indexed="81"/>
            <rFont val="宋体"/>
            <family val="3"/>
            <charset val="134"/>
          </rPr>
          <t xml:space="preserve">工匠大师欧沃斯巴克
</t>
        </r>
        <r>
          <rPr>
            <b/>
            <sz val="9"/>
            <color indexed="81"/>
            <rFont val="Tahoma"/>
            <family val="2"/>
          </rPr>
          <t>171101-16-</t>
        </r>
        <r>
          <rPr>
            <b/>
            <sz val="9"/>
            <color indexed="81"/>
            <rFont val="宋体"/>
            <family val="3"/>
            <charset val="134"/>
          </rPr>
          <t>哈里森</t>
        </r>
        <r>
          <rPr>
            <b/>
            <sz val="9"/>
            <color indexed="81"/>
            <rFont val="Tahoma"/>
            <family val="2"/>
          </rPr>
          <t>·</t>
        </r>
        <r>
          <rPr>
            <b/>
            <sz val="9"/>
            <color indexed="81"/>
            <rFont val="宋体"/>
            <family val="3"/>
            <charset val="134"/>
          </rPr>
          <t xml:space="preserve">琼斯
</t>
        </r>
        <r>
          <rPr>
            <b/>
            <sz val="9"/>
            <color indexed="81"/>
            <rFont val="Tahoma"/>
            <family val="2"/>
          </rPr>
          <t>180310-35-</t>
        </r>
        <r>
          <rPr>
            <b/>
            <sz val="9"/>
            <color indexed="81"/>
            <rFont val="宋体"/>
            <family val="3"/>
            <charset val="134"/>
          </rPr>
          <t xml:space="preserve">加拉克苏斯大王
</t>
        </r>
        <r>
          <rPr>
            <b/>
            <sz val="9"/>
            <color indexed="81"/>
            <rFont val="Tahoma"/>
            <family val="2"/>
          </rPr>
          <t>180716-55-
184021-x79-</t>
        </r>
        <r>
          <rPr>
            <b/>
            <sz val="9"/>
            <color indexed="81"/>
            <rFont val="宋体"/>
            <family val="3"/>
            <charset val="134"/>
          </rPr>
          <t xml:space="preserve">暴龙王克鲁什
</t>
        </r>
        <r>
          <rPr>
            <b/>
            <sz val="9"/>
            <color indexed="81"/>
            <rFont val="Tahoma"/>
            <family val="2"/>
          </rPr>
          <t>190427-x98-</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191009-x121-</t>
        </r>
        <r>
          <rPr>
            <b/>
            <sz val="9"/>
            <color indexed="81"/>
            <rFont val="宋体"/>
            <family val="3"/>
            <charset val="134"/>
          </rPr>
          <t xml:space="preserve">塞纳留斯
</t>
        </r>
        <r>
          <rPr>
            <b/>
            <sz val="9"/>
            <color indexed="81"/>
            <rFont val="Tahoma"/>
            <family val="2"/>
          </rPr>
          <t>191208-128-</t>
        </r>
        <r>
          <rPr>
            <b/>
            <sz val="9"/>
            <color indexed="81"/>
            <rFont val="宋体"/>
            <family val="3"/>
            <charset val="134"/>
          </rPr>
          <t xml:space="preserve">比斯巨兽
</t>
        </r>
        <r>
          <rPr>
            <b/>
            <sz val="9"/>
            <color indexed="81"/>
            <rFont val="Tahoma"/>
            <family val="2"/>
          </rPr>
          <t>191208-131-</t>
        </r>
        <r>
          <rPr>
            <b/>
            <sz val="9"/>
            <color indexed="81"/>
            <rFont val="宋体"/>
            <family val="3"/>
            <charset val="134"/>
          </rPr>
          <t xml:space="preserve">黑骑士
</t>
        </r>
        <r>
          <rPr>
            <b/>
            <sz val="9"/>
            <color indexed="81"/>
            <rFont val="Tahoma"/>
            <family val="2"/>
          </rPr>
          <t>200606-164-</t>
        </r>
        <r>
          <rPr>
            <b/>
            <sz val="9"/>
            <color indexed="81"/>
            <rFont val="宋体"/>
            <family val="3"/>
            <charset val="134"/>
          </rPr>
          <t xml:space="preserve">纳特·帕格
</t>
        </r>
        <r>
          <rPr>
            <b/>
            <sz val="9"/>
            <color indexed="81"/>
            <rFont val="Tahoma"/>
            <family val="2"/>
          </rPr>
          <t>201003-183-</t>
        </r>
        <r>
          <rPr>
            <b/>
            <sz val="9"/>
            <color indexed="81"/>
            <rFont val="宋体"/>
            <family val="3"/>
            <charset val="134"/>
          </rPr>
          <t xml:space="preserve">诺兹多姆
</t>
        </r>
        <r>
          <rPr>
            <b/>
            <sz val="9"/>
            <color indexed="81"/>
            <rFont val="Tahoma"/>
            <family val="2"/>
          </rPr>
          <t>201025-188-</t>
        </r>
        <r>
          <rPr>
            <b/>
            <sz val="9"/>
            <color indexed="81"/>
            <rFont val="宋体"/>
            <family val="3"/>
            <charset val="134"/>
          </rPr>
          <t xml:space="preserve">绿皮船长
</t>
        </r>
        <r>
          <rPr>
            <b/>
            <sz val="9"/>
            <color indexed="81"/>
            <rFont val="Tahoma"/>
            <family val="2"/>
          </rPr>
          <t>210206-205-</t>
        </r>
        <r>
          <rPr>
            <b/>
            <sz val="9"/>
            <color indexed="81"/>
            <rFont val="宋体"/>
            <family val="3"/>
            <charset val="134"/>
          </rPr>
          <t xml:space="preserve">光明之翼
</t>
        </r>
        <r>
          <rPr>
            <b/>
            <sz val="9"/>
            <color indexed="81"/>
            <rFont val="Tahoma"/>
            <family val="2"/>
          </rPr>
          <t>210324-210-</t>
        </r>
        <r>
          <rPr>
            <b/>
            <sz val="9"/>
            <color indexed="81"/>
            <rFont val="宋体"/>
            <family val="3"/>
            <charset val="134"/>
          </rPr>
          <t xml:space="preserve">娜塔莉·塞林
</t>
        </r>
        <r>
          <rPr>
            <b/>
            <sz val="9"/>
            <color indexed="81"/>
            <rFont val="Tahoma"/>
            <family val="2"/>
          </rPr>
          <t>190307-hc-</t>
        </r>
        <r>
          <rPr>
            <b/>
            <sz val="9"/>
            <color indexed="81"/>
            <rFont val="宋体"/>
            <family val="3"/>
            <charset val="134"/>
          </rPr>
          <t xml:space="preserve">玛里苟斯
</t>
        </r>
        <r>
          <rPr>
            <b/>
            <sz val="9"/>
            <color indexed="81"/>
            <rFont val="Tahoma"/>
            <family val="2"/>
          </rPr>
          <t>190307-hc-</t>
        </r>
        <r>
          <rPr>
            <b/>
            <sz val="9"/>
            <color indexed="81"/>
            <rFont val="宋体"/>
            <family val="3"/>
            <charset val="134"/>
          </rPr>
          <t xml:space="preserve">阿莱克丝塔萨
缺失：
</t>
        </r>
      </text>
    </comment>
    <comment ref="BL5" authorId="1">
      <text>
        <r>
          <rPr>
            <b/>
            <sz val="9"/>
            <color indexed="81"/>
            <rFont val="Tahoma"/>
            <family val="2"/>
          </rPr>
          <t>171127-X26-</t>
        </r>
        <r>
          <rPr>
            <b/>
            <sz val="9"/>
            <color indexed="81"/>
            <rFont val="宋体"/>
            <family val="3"/>
            <charset val="134"/>
          </rPr>
          <t xml:space="preserve">奥妮克希亚
</t>
        </r>
        <r>
          <rPr>
            <b/>
            <sz val="9"/>
            <color indexed="81"/>
            <rFont val="Tahoma"/>
            <family val="2"/>
          </rPr>
          <t>180525-X54-</t>
        </r>
        <r>
          <rPr>
            <b/>
            <sz val="9"/>
            <color indexed="81"/>
            <rFont val="宋体"/>
            <family val="3"/>
            <charset val="134"/>
          </rPr>
          <t xml:space="preserve">霍格
</t>
        </r>
        <r>
          <rPr>
            <b/>
            <sz val="9"/>
            <color indexed="81"/>
            <rFont val="Tahoma"/>
            <family val="2"/>
          </rPr>
          <t>180621-X60-</t>
        </r>
        <r>
          <rPr>
            <b/>
            <sz val="9"/>
            <color indexed="81"/>
            <rFont val="宋体"/>
            <family val="3"/>
            <charset val="134"/>
          </rPr>
          <t xml:space="preserve">游学者周卓
</t>
        </r>
        <r>
          <rPr>
            <b/>
            <sz val="9"/>
            <color indexed="81"/>
            <rFont val="Tahoma"/>
            <family val="2"/>
          </rPr>
          <t>180804-x66-</t>
        </r>
        <r>
          <rPr>
            <b/>
            <sz val="9"/>
            <color indexed="81"/>
            <rFont val="宋体"/>
            <family val="3"/>
            <charset val="134"/>
          </rPr>
          <t xml:space="preserve">暴龙王克鲁什
</t>
        </r>
        <r>
          <rPr>
            <b/>
            <sz val="9"/>
            <color indexed="81"/>
            <rFont val="Tahoma"/>
            <family val="2"/>
          </rPr>
          <t>181228-x91-</t>
        </r>
        <r>
          <rPr>
            <b/>
            <sz val="9"/>
            <color indexed="81"/>
            <rFont val="宋体"/>
            <family val="3"/>
            <charset val="134"/>
          </rPr>
          <t xml:space="preserve">阿莱克丝塔萨
</t>
        </r>
        <r>
          <rPr>
            <b/>
            <sz val="9"/>
            <color indexed="81"/>
            <rFont val="Tahoma"/>
            <family val="2"/>
          </rPr>
          <t>190512-109-</t>
        </r>
        <r>
          <rPr>
            <b/>
            <sz val="9"/>
            <color indexed="81"/>
            <rFont val="宋体"/>
            <family val="3"/>
            <charset val="134"/>
          </rPr>
          <t xml:space="preserve">哈里森·琼斯
</t>
        </r>
        <r>
          <rPr>
            <b/>
            <sz val="9"/>
            <color indexed="81"/>
            <rFont val="Tahoma"/>
            <family val="2"/>
          </rPr>
          <t>191120-146-</t>
        </r>
        <r>
          <rPr>
            <b/>
            <sz val="9"/>
            <color indexed="81"/>
            <rFont val="宋体"/>
            <family val="3"/>
            <charset val="134"/>
          </rPr>
          <t xml:space="preserve">纳特·帕格
</t>
        </r>
        <r>
          <rPr>
            <b/>
            <sz val="9"/>
            <color indexed="81"/>
            <rFont val="Tahoma"/>
            <family val="2"/>
          </rPr>
          <t>191201-147-</t>
        </r>
        <r>
          <rPr>
            <b/>
            <sz val="9"/>
            <color indexed="81"/>
            <rFont val="宋体"/>
            <family val="3"/>
            <charset val="134"/>
          </rPr>
          <t xml:space="preserve">米尔豪斯·法力风暴
</t>
        </r>
        <r>
          <rPr>
            <b/>
            <sz val="9"/>
            <color indexed="81"/>
            <rFont val="Tahoma"/>
            <family val="2"/>
          </rPr>
          <t>200408-176-</t>
        </r>
        <r>
          <rPr>
            <b/>
            <sz val="9"/>
            <color indexed="81"/>
            <rFont val="宋体"/>
            <family val="3"/>
            <charset val="134"/>
          </rPr>
          <t xml:space="preserve">穆克拉
</t>
        </r>
        <r>
          <rPr>
            <b/>
            <sz val="9"/>
            <color indexed="81"/>
            <rFont val="Tahoma"/>
            <family val="2"/>
          </rPr>
          <t>200606-187-</t>
        </r>
        <r>
          <rPr>
            <b/>
            <sz val="9"/>
            <color indexed="81"/>
            <rFont val="宋体"/>
            <family val="3"/>
            <charset val="134"/>
          </rPr>
          <t xml:space="preserve">工匠大师欧沃斯巴克
</t>
        </r>
        <r>
          <rPr>
            <b/>
            <sz val="9"/>
            <color indexed="81"/>
            <rFont val="Tahoma"/>
            <family val="2"/>
          </rPr>
          <t>200726-195-</t>
        </r>
        <r>
          <rPr>
            <b/>
            <sz val="9"/>
            <color indexed="81"/>
            <rFont val="宋体"/>
            <family val="3"/>
            <charset val="134"/>
          </rPr>
          <t xml:space="preserve">大法师安东尼达斯
</t>
        </r>
        <r>
          <rPr>
            <b/>
            <sz val="9"/>
            <color indexed="81"/>
            <rFont val="Tahoma"/>
            <family val="2"/>
          </rPr>
          <t>210324-229-</t>
        </r>
        <r>
          <rPr>
            <b/>
            <sz val="9"/>
            <color indexed="81"/>
            <rFont val="宋体"/>
            <family val="3"/>
            <charset val="134"/>
          </rPr>
          <t xml:space="preserve">光明之翼
</t>
        </r>
        <r>
          <rPr>
            <b/>
            <sz val="9"/>
            <color indexed="81"/>
            <rFont val="Tahoma"/>
            <family val="2"/>
          </rPr>
          <t>190430-hc-</t>
        </r>
        <r>
          <rPr>
            <b/>
            <sz val="9"/>
            <color indexed="81"/>
            <rFont val="宋体"/>
            <family val="3"/>
            <charset val="134"/>
          </rPr>
          <t>绿皮船长</t>
        </r>
      </text>
    </comment>
    <comment ref="BM5" authorId="0">
      <text>
        <r>
          <rPr>
            <b/>
            <sz val="9"/>
            <color indexed="81"/>
            <rFont val="Tahoma"/>
            <family val="2"/>
          </rPr>
          <t>171216-25-</t>
        </r>
        <r>
          <rPr>
            <b/>
            <sz val="9"/>
            <color indexed="81"/>
            <rFont val="宋体"/>
            <family val="3"/>
            <charset val="134"/>
          </rPr>
          <t xml:space="preserve">黑骑士
</t>
        </r>
        <r>
          <rPr>
            <b/>
            <sz val="9"/>
            <color indexed="81"/>
            <rFont val="Tahoma"/>
            <family val="2"/>
          </rPr>
          <t>180331-38-</t>
        </r>
        <r>
          <rPr>
            <b/>
            <sz val="9"/>
            <color indexed="81"/>
            <rFont val="宋体"/>
            <family val="3"/>
            <charset val="134"/>
          </rPr>
          <t xml:space="preserve">诺兹多姆
</t>
        </r>
        <r>
          <rPr>
            <b/>
            <sz val="9"/>
            <color indexed="81"/>
            <rFont val="Tahoma"/>
            <family val="2"/>
          </rPr>
          <t>180410-39-</t>
        </r>
        <r>
          <rPr>
            <b/>
            <sz val="9"/>
            <color indexed="81"/>
            <rFont val="宋体"/>
            <family val="3"/>
            <charset val="134"/>
          </rPr>
          <t xml:space="preserve">霍格
</t>
        </r>
        <r>
          <rPr>
            <b/>
            <sz val="9"/>
            <color indexed="81"/>
            <rFont val="Tahoma"/>
            <family val="2"/>
          </rPr>
          <t>180613-50-</t>
        </r>
        <r>
          <rPr>
            <b/>
            <sz val="9"/>
            <color indexed="81"/>
            <rFont val="宋体"/>
            <family val="3"/>
            <charset val="134"/>
          </rPr>
          <t xml:space="preserve">血法师萨尔诺斯斯
</t>
        </r>
        <r>
          <rPr>
            <b/>
            <sz val="9"/>
            <color indexed="81"/>
            <rFont val="Tahoma"/>
            <family val="2"/>
          </rPr>
          <t>181115-50-</t>
        </r>
        <r>
          <rPr>
            <b/>
            <sz val="9"/>
            <color indexed="81"/>
            <rFont val="宋体"/>
            <family val="3"/>
            <charset val="134"/>
          </rPr>
          <t xml:space="preserve">暴龙王
</t>
        </r>
        <r>
          <rPr>
            <b/>
            <sz val="9"/>
            <color indexed="81"/>
            <rFont val="Tahoma"/>
            <family val="2"/>
          </rPr>
          <t>190622-111-</t>
        </r>
        <r>
          <rPr>
            <b/>
            <sz val="9"/>
            <color indexed="81"/>
            <rFont val="宋体"/>
            <family val="3"/>
            <charset val="134"/>
          </rPr>
          <t>凯恩</t>
        </r>
        <r>
          <rPr>
            <b/>
            <sz val="9"/>
            <color indexed="81"/>
            <rFont val="Tahoma"/>
            <family val="2"/>
          </rPr>
          <t>·</t>
        </r>
        <r>
          <rPr>
            <b/>
            <sz val="9"/>
            <color indexed="81"/>
            <rFont val="宋体"/>
            <family val="3"/>
            <charset val="134"/>
          </rPr>
          <t xml:space="preserve">血蹄
</t>
        </r>
        <r>
          <rPr>
            <b/>
            <sz val="9"/>
            <color indexed="81"/>
            <rFont val="Tahoma"/>
            <family val="2"/>
          </rPr>
          <t>190902-121-</t>
        </r>
        <r>
          <rPr>
            <b/>
            <sz val="9"/>
            <color indexed="81"/>
            <rFont val="宋体"/>
            <family val="3"/>
            <charset val="134"/>
          </rPr>
          <t xml:space="preserve">工匠大师欧沃斯巴克
</t>
        </r>
        <r>
          <rPr>
            <b/>
            <sz val="9"/>
            <color indexed="81"/>
            <rFont val="Tahoma"/>
            <family val="2"/>
          </rPr>
          <t>191102-131-</t>
        </r>
        <r>
          <rPr>
            <b/>
            <sz val="9"/>
            <color indexed="81"/>
            <rFont val="宋体"/>
            <family val="3"/>
            <charset val="134"/>
          </rPr>
          <t xml:space="preserve">纳特·帕格
</t>
        </r>
        <r>
          <rPr>
            <b/>
            <sz val="9"/>
            <color indexed="81"/>
            <rFont val="Tahoma"/>
            <family val="2"/>
          </rPr>
          <t>191102-134-</t>
        </r>
        <r>
          <rPr>
            <b/>
            <sz val="9"/>
            <color indexed="81"/>
            <rFont val="宋体"/>
            <family val="3"/>
            <charset val="134"/>
          </rPr>
          <t xml:space="preserve">米尔豪斯·法力风暴
</t>
        </r>
        <r>
          <rPr>
            <b/>
            <sz val="9"/>
            <color indexed="81"/>
            <rFont val="Tahoma"/>
            <family val="2"/>
          </rPr>
          <t>191102-135-</t>
        </r>
        <r>
          <rPr>
            <b/>
            <sz val="9"/>
            <color indexed="81"/>
            <rFont val="宋体"/>
            <family val="3"/>
            <charset val="134"/>
          </rPr>
          <t xml:space="preserve">光明之翼
</t>
        </r>
        <r>
          <rPr>
            <b/>
            <sz val="9"/>
            <color indexed="81"/>
            <rFont val="Tahoma"/>
            <family val="2"/>
          </rPr>
          <t>191102-136-</t>
        </r>
        <r>
          <rPr>
            <b/>
            <sz val="9"/>
            <color indexed="81"/>
            <rFont val="宋体"/>
            <family val="3"/>
            <charset val="134"/>
          </rPr>
          <t xml:space="preserve">阿莱克丝塔萨
</t>
        </r>
        <r>
          <rPr>
            <b/>
            <sz val="9"/>
            <color indexed="81"/>
            <rFont val="Tahoma"/>
            <family val="2"/>
          </rPr>
          <t>200517-171-</t>
        </r>
        <r>
          <rPr>
            <b/>
            <sz val="9"/>
            <color indexed="81"/>
            <rFont val="宋体"/>
            <family val="3"/>
            <charset val="134"/>
          </rPr>
          <t xml:space="preserve">娜塔莉·塞林
</t>
        </r>
        <r>
          <rPr>
            <b/>
            <sz val="9"/>
            <color indexed="81"/>
            <rFont val="Tahoma"/>
            <family val="2"/>
          </rPr>
          <t>200517-171-</t>
        </r>
        <r>
          <rPr>
            <b/>
            <sz val="9"/>
            <color indexed="81"/>
            <rFont val="宋体"/>
            <family val="3"/>
            <charset val="134"/>
          </rPr>
          <t xml:space="preserve">穆克拉
</t>
        </r>
        <r>
          <rPr>
            <b/>
            <sz val="9"/>
            <color indexed="81"/>
            <rFont val="Tahoma"/>
            <family val="2"/>
          </rPr>
          <t>201003-191-</t>
        </r>
        <r>
          <rPr>
            <b/>
            <sz val="9"/>
            <color indexed="81"/>
            <rFont val="宋体"/>
            <family val="3"/>
            <charset val="134"/>
          </rPr>
          <t xml:space="preserve">萨维斯
</t>
        </r>
        <r>
          <rPr>
            <b/>
            <sz val="9"/>
            <color indexed="81"/>
            <rFont val="Tahoma"/>
            <family val="2"/>
          </rPr>
          <t>210324-x217-</t>
        </r>
        <r>
          <rPr>
            <b/>
            <sz val="9"/>
            <color indexed="81"/>
            <rFont val="宋体"/>
            <family val="3"/>
            <charset val="134"/>
          </rPr>
          <t xml:space="preserve">塞纳留斯
</t>
        </r>
        <r>
          <rPr>
            <b/>
            <sz val="9"/>
            <color indexed="81"/>
            <rFont val="Tahoma"/>
            <family val="2"/>
          </rPr>
          <t>210324-x218-</t>
        </r>
        <r>
          <rPr>
            <b/>
            <sz val="9"/>
            <color indexed="81"/>
            <rFont val="宋体"/>
            <family val="3"/>
            <charset val="134"/>
          </rPr>
          <t xml:space="preserve">格鲁尔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 xml:space="preserve">火车王里诺艾
</t>
        </r>
        <r>
          <rPr>
            <b/>
            <sz val="9"/>
            <color indexed="81"/>
            <rFont val="Tahoma"/>
            <family val="2"/>
          </rPr>
          <t>171108-</t>
        </r>
        <r>
          <rPr>
            <b/>
            <sz val="9"/>
            <color indexed="81"/>
            <rFont val="宋体"/>
            <family val="3"/>
            <charset val="134"/>
          </rPr>
          <t>合</t>
        </r>
        <r>
          <rPr>
            <b/>
            <sz val="9"/>
            <color indexed="81"/>
            <rFont val="Tahoma"/>
            <family val="2"/>
          </rPr>
          <t>-</t>
        </r>
        <r>
          <rPr>
            <b/>
            <sz val="9"/>
            <color indexed="81"/>
            <rFont val="宋体"/>
            <family val="3"/>
            <charset val="134"/>
          </rPr>
          <t>艾德温</t>
        </r>
        <r>
          <rPr>
            <b/>
            <sz val="9"/>
            <color indexed="81"/>
            <rFont val="Tahoma"/>
            <family val="2"/>
          </rPr>
          <t>·</t>
        </r>
        <r>
          <rPr>
            <b/>
            <sz val="9"/>
            <color indexed="81"/>
            <rFont val="宋体"/>
            <family val="3"/>
            <charset val="134"/>
          </rPr>
          <t>范克里夫</t>
        </r>
      </text>
    </comment>
    <comment ref="BO5" authorId="0">
      <text>
        <r>
          <rPr>
            <b/>
            <sz val="9"/>
            <color indexed="81"/>
            <rFont val="Tahoma"/>
            <family val="2"/>
          </rPr>
          <t>200408-3-</t>
        </r>
        <r>
          <rPr>
            <b/>
            <sz val="9"/>
            <color indexed="81"/>
            <rFont val="宋体"/>
            <family val="3"/>
            <charset val="134"/>
          </rPr>
          <t xml:space="preserve">鱼斯拉
</t>
        </r>
        <r>
          <rPr>
            <b/>
            <sz val="9"/>
            <color indexed="81"/>
            <rFont val="Tahoma"/>
            <family val="2"/>
          </rPr>
          <t>200408-31-</t>
        </r>
        <r>
          <rPr>
            <b/>
            <sz val="9"/>
            <color indexed="81"/>
            <rFont val="宋体"/>
            <family val="3"/>
            <charset val="134"/>
          </rPr>
          <t xml:space="preserve">埃辛诺斯壁垒
</t>
        </r>
        <r>
          <rPr>
            <b/>
            <sz val="9"/>
            <color indexed="81"/>
            <rFont val="Tahoma"/>
            <family val="2"/>
          </rPr>
          <t>200408-31-</t>
        </r>
        <r>
          <rPr>
            <b/>
            <sz val="9"/>
            <color indexed="81"/>
            <rFont val="宋体"/>
            <family val="3"/>
            <charset val="134"/>
          </rPr>
          <t xml:space="preserve">奥
</t>
        </r>
        <r>
          <rPr>
            <b/>
            <sz val="9"/>
            <color indexed="81"/>
            <rFont val="Tahoma"/>
            <family val="2"/>
          </rPr>
          <t>200408-42-</t>
        </r>
        <r>
          <rPr>
            <b/>
            <sz val="9"/>
            <color indexed="81"/>
            <rFont val="宋体"/>
            <family val="3"/>
            <charset val="134"/>
          </rPr>
          <t xml:space="preserve">玛维·影歌
</t>
        </r>
        <r>
          <rPr>
            <b/>
            <sz val="9"/>
            <color indexed="81"/>
            <rFont val="Tahoma"/>
            <family val="2"/>
          </rPr>
          <t>210331-63-</t>
        </r>
        <r>
          <rPr>
            <b/>
            <sz val="9"/>
            <color indexed="81"/>
            <rFont val="宋体"/>
            <family val="3"/>
            <charset val="134"/>
          </rPr>
          <t xml:space="preserve">暗影珠宝师汉纳尔
</t>
        </r>
        <r>
          <rPr>
            <b/>
            <sz val="9"/>
            <color indexed="81"/>
            <rFont val="Tahoma"/>
            <family val="2"/>
          </rPr>
          <t>210616-7X-</t>
        </r>
        <r>
          <rPr>
            <b/>
            <sz val="9"/>
            <color indexed="81"/>
            <rFont val="宋体"/>
            <family val="3"/>
            <charset val="134"/>
          </rPr>
          <t xml:space="preserve">顶级捕食者兹克索尔
</t>
        </r>
        <r>
          <rPr>
            <b/>
            <sz val="9"/>
            <color indexed="81"/>
            <rFont val="Tahoma"/>
            <family val="2"/>
          </rPr>
          <t>210616-7X-</t>
        </r>
        <r>
          <rPr>
            <b/>
            <sz val="9"/>
            <color indexed="81"/>
            <rFont val="宋体"/>
            <family val="3"/>
            <charset val="134"/>
          </rPr>
          <t xml:space="preserve">阿卡玛
</t>
        </r>
        <r>
          <rPr>
            <b/>
            <sz val="9"/>
            <color indexed="81"/>
            <rFont val="Tahoma"/>
            <family val="2"/>
          </rPr>
          <t>200407-zs-</t>
        </r>
        <r>
          <rPr>
            <b/>
            <sz val="9"/>
            <color indexed="81"/>
            <rFont val="宋体"/>
            <family val="3"/>
            <charset val="134"/>
          </rPr>
          <t>凯尔萨斯</t>
        </r>
        <r>
          <rPr>
            <b/>
            <sz val="9"/>
            <color indexed="81"/>
            <rFont val="Tahoma"/>
            <family val="2"/>
          </rPr>
          <t>·</t>
        </r>
        <r>
          <rPr>
            <b/>
            <sz val="9"/>
            <color indexed="81"/>
            <rFont val="宋体"/>
            <family val="3"/>
            <charset val="134"/>
          </rPr>
          <t xml:space="preserve">逐日者
</t>
        </r>
        <r>
          <rPr>
            <b/>
            <sz val="9"/>
            <color indexed="81"/>
            <rFont val="Tahoma"/>
            <family val="2"/>
          </rPr>
          <t>200426-hc-</t>
        </r>
        <r>
          <rPr>
            <b/>
            <sz val="9"/>
            <color indexed="81"/>
            <rFont val="宋体"/>
            <family val="3"/>
            <charset val="134"/>
          </rPr>
          <t xml:space="preserve">凯恩·日怒
</t>
        </r>
        <r>
          <rPr>
            <b/>
            <sz val="9"/>
            <color indexed="81"/>
            <rFont val="Tahoma"/>
            <family val="2"/>
          </rPr>
          <t>200426-hc-</t>
        </r>
        <r>
          <rPr>
            <b/>
            <sz val="9"/>
            <color indexed="81"/>
            <rFont val="宋体"/>
            <family val="3"/>
            <charset val="134"/>
          </rPr>
          <t xml:space="preserve">恶魔变形
</t>
        </r>
        <r>
          <rPr>
            <b/>
            <sz val="9"/>
            <color indexed="81"/>
            <rFont val="Tahoma"/>
            <family val="2"/>
          </rPr>
          <t>200502-hc-</t>
        </r>
        <r>
          <rPr>
            <b/>
            <sz val="9"/>
            <color indexed="81"/>
            <rFont val="宋体"/>
            <family val="3"/>
            <charset val="134"/>
          </rPr>
          <t xml:space="preserve">塔隆·血魔
</t>
        </r>
        <r>
          <rPr>
            <b/>
            <sz val="9"/>
            <color indexed="81"/>
            <rFont val="Tahoma"/>
            <family val="2"/>
          </rPr>
          <t>200524-hc-</t>
        </r>
        <r>
          <rPr>
            <b/>
            <sz val="9"/>
            <color indexed="81"/>
            <rFont val="宋体"/>
            <family val="3"/>
            <charset val="134"/>
          </rPr>
          <t xml:space="preserve">莫戈尔·莫戈尔格
</t>
        </r>
        <r>
          <rPr>
            <b/>
            <sz val="9"/>
            <color indexed="81"/>
            <rFont val="Tahoma"/>
            <family val="2"/>
          </rPr>
          <t>200816-hc-</t>
        </r>
        <r>
          <rPr>
            <b/>
            <sz val="9"/>
            <color indexed="81"/>
            <rFont val="宋体"/>
            <family val="3"/>
            <charset val="134"/>
          </rPr>
          <t xml:space="preserve">女伯爵莉亚德琳
</t>
        </r>
        <r>
          <rPr>
            <b/>
            <sz val="9"/>
            <color indexed="81"/>
            <rFont val="Tahoma"/>
            <family val="2"/>
          </rPr>
          <t>210124-hc-</t>
        </r>
        <r>
          <rPr>
            <b/>
            <sz val="9"/>
            <color indexed="81"/>
            <rFont val="宋体"/>
            <family val="3"/>
            <charset val="134"/>
          </rPr>
          <t>唤醒</t>
        </r>
      </text>
    </comment>
    <comment ref="BP5" authorId="0">
      <text>
        <r>
          <rPr>
            <sz val="9"/>
            <color indexed="81"/>
            <rFont val="Tahoma"/>
            <family val="2"/>
          </rPr>
          <t>200412-7-</t>
        </r>
        <r>
          <rPr>
            <sz val="9"/>
            <color indexed="81"/>
            <rFont val="宋体"/>
            <family val="3"/>
            <charset val="134"/>
          </rPr>
          <t xml:space="preserve">玛瑟里顿
</t>
        </r>
        <r>
          <rPr>
            <sz val="9"/>
            <color indexed="81"/>
            <rFont val="Tahoma"/>
            <family val="2"/>
          </rPr>
          <t>200412-18-</t>
        </r>
        <r>
          <rPr>
            <sz val="9"/>
            <color indexed="81"/>
            <rFont val="宋体"/>
            <family val="3"/>
            <charset val="134"/>
          </rPr>
          <t xml:space="preserve">恶魔变形
</t>
        </r>
        <r>
          <rPr>
            <sz val="9"/>
            <color indexed="81"/>
            <rFont val="Tahoma"/>
            <family val="2"/>
          </rPr>
          <t>200412-46-</t>
        </r>
        <r>
          <rPr>
            <sz val="9"/>
            <color indexed="81"/>
            <rFont val="宋体"/>
            <family val="3"/>
            <charset val="134"/>
          </rPr>
          <t xml:space="preserve">唤醒
</t>
        </r>
        <r>
          <rPr>
            <sz val="9"/>
            <color indexed="81"/>
            <rFont val="Tahoma"/>
            <family val="2"/>
          </rPr>
          <t>210801-XX-</t>
        </r>
        <r>
          <rPr>
            <sz val="9"/>
            <color indexed="81"/>
            <rFont val="宋体"/>
            <family val="3"/>
            <charset val="134"/>
          </rPr>
          <t xml:space="preserve">瓦斯琪女士
</t>
        </r>
        <r>
          <rPr>
            <sz val="9"/>
            <color indexed="81"/>
            <rFont val="Tahoma"/>
            <family val="2"/>
          </rPr>
          <t>220227-XX-</t>
        </r>
        <r>
          <rPr>
            <sz val="9"/>
            <color indexed="81"/>
            <rFont val="宋体"/>
            <family val="3"/>
            <charset val="134"/>
          </rPr>
          <t xml:space="preserve">孢子首领姆希菲
</t>
        </r>
        <r>
          <rPr>
            <sz val="9"/>
            <color indexed="81"/>
            <rFont val="Tahoma"/>
            <family val="2"/>
          </rPr>
          <t>200407-zs-</t>
        </r>
        <r>
          <rPr>
            <sz val="9"/>
            <color indexed="81"/>
            <rFont val="宋体"/>
            <family val="3"/>
            <charset val="134"/>
          </rPr>
          <t>凯尔萨斯</t>
        </r>
        <r>
          <rPr>
            <sz val="9"/>
            <color indexed="81"/>
            <rFont val="Tahoma"/>
            <family val="2"/>
          </rPr>
          <t>·</t>
        </r>
        <r>
          <rPr>
            <sz val="9"/>
            <color indexed="81"/>
            <rFont val="宋体"/>
            <family val="3"/>
            <charset val="134"/>
          </rPr>
          <t xml:space="preserve">逐日者
</t>
        </r>
        <r>
          <rPr>
            <sz val="9"/>
            <color indexed="81"/>
            <rFont val="Tahoma"/>
            <family val="2"/>
          </rPr>
          <t>200422-hc-</t>
        </r>
        <r>
          <rPr>
            <sz val="9"/>
            <color indexed="81"/>
            <rFont val="宋体"/>
            <family val="3"/>
            <charset val="134"/>
          </rPr>
          <t xml:space="preserve">暗影珠宝师汉纳尔
</t>
        </r>
        <r>
          <rPr>
            <sz val="9"/>
            <color indexed="81"/>
            <rFont val="Tahoma"/>
            <family val="2"/>
          </rPr>
          <t>200501-hc-</t>
        </r>
        <r>
          <rPr>
            <sz val="9"/>
            <color indexed="81"/>
            <rFont val="宋体"/>
            <family val="3"/>
            <charset val="134"/>
          </rPr>
          <t xml:space="preserve">凯恩·日怒
</t>
        </r>
        <r>
          <rPr>
            <sz val="9"/>
            <color indexed="81"/>
            <rFont val="Tahoma"/>
            <family val="2"/>
          </rPr>
          <t>200808-hc-</t>
        </r>
        <r>
          <rPr>
            <sz val="9"/>
            <color indexed="81"/>
            <rFont val="宋体"/>
            <family val="3"/>
            <charset val="134"/>
          </rPr>
          <t xml:space="preserve">莫戈尔·莫戈尔格
</t>
        </r>
        <r>
          <rPr>
            <b/>
            <sz val="9"/>
            <color indexed="81"/>
            <rFont val="Tahoma"/>
            <family val="2"/>
          </rPr>
          <t>200816-hc-</t>
        </r>
        <r>
          <rPr>
            <b/>
            <sz val="9"/>
            <color indexed="81"/>
            <rFont val="宋体"/>
            <family val="3"/>
            <charset val="134"/>
          </rPr>
          <t>女伯爵莉亚德琳</t>
        </r>
      </text>
    </comment>
    <comment ref="BQ5" authorId="0">
      <text>
        <r>
          <rPr>
            <b/>
            <sz val="9"/>
            <color indexed="81"/>
            <rFont val="Tahoma"/>
            <family val="2"/>
          </rPr>
          <t>200408-3-</t>
        </r>
        <r>
          <rPr>
            <b/>
            <sz val="9"/>
            <color indexed="81"/>
            <rFont val="宋体"/>
            <family val="3"/>
            <charset val="134"/>
          </rPr>
          <t xml:space="preserve">孢子首领姆希菲
</t>
        </r>
        <r>
          <rPr>
            <b/>
            <sz val="9"/>
            <color indexed="81"/>
            <rFont val="Tahoma"/>
            <family val="2"/>
          </rPr>
          <t>200408-34-</t>
        </r>
        <r>
          <rPr>
            <b/>
            <sz val="9"/>
            <color indexed="81"/>
            <rFont val="宋体"/>
            <family val="3"/>
            <charset val="134"/>
          </rPr>
          <t xml:space="preserve">击碎者克里丹
</t>
        </r>
        <r>
          <rPr>
            <b/>
            <sz val="9"/>
            <color indexed="81"/>
            <rFont val="Tahoma"/>
            <family val="2"/>
          </rPr>
          <t>200408-49-</t>
        </r>
        <r>
          <rPr>
            <b/>
            <sz val="9"/>
            <color indexed="81"/>
            <rFont val="宋体"/>
            <family val="3"/>
            <charset val="134"/>
          </rPr>
          <t xml:space="preserve">灵魂之匣
</t>
        </r>
        <r>
          <rPr>
            <b/>
            <sz val="9"/>
            <color indexed="81"/>
            <rFont val="Tahoma"/>
            <family val="2"/>
          </rPr>
          <t>200412-52-</t>
        </r>
        <r>
          <rPr>
            <b/>
            <sz val="9"/>
            <color indexed="81"/>
            <rFont val="宋体"/>
            <family val="3"/>
            <charset val="134"/>
          </rPr>
          <t xml:space="preserve">暗影珠宝师汉纳尔
</t>
        </r>
        <r>
          <rPr>
            <b/>
            <sz val="9"/>
            <color indexed="81"/>
            <rFont val="Tahoma"/>
            <family val="2"/>
          </rPr>
          <t>210831-XX-</t>
        </r>
        <r>
          <rPr>
            <b/>
            <sz val="9"/>
            <color indexed="81"/>
            <rFont val="宋体"/>
            <family val="3"/>
            <charset val="134"/>
          </rPr>
          <t xml:space="preserve">唤醒
</t>
        </r>
        <r>
          <rPr>
            <b/>
            <sz val="9"/>
            <color indexed="81"/>
            <rFont val="Tahoma"/>
            <family val="2"/>
          </rPr>
          <t>200407-zs-</t>
        </r>
        <r>
          <rPr>
            <b/>
            <sz val="9"/>
            <color indexed="81"/>
            <rFont val="宋体"/>
            <family val="3"/>
            <charset val="134"/>
          </rPr>
          <t xml:space="preserve">凯尔萨斯·逐日者
</t>
        </r>
        <r>
          <rPr>
            <b/>
            <sz val="9"/>
            <color indexed="81"/>
            <rFont val="Tahoma"/>
            <family val="2"/>
          </rPr>
          <t>200408-hc-</t>
        </r>
        <r>
          <rPr>
            <b/>
            <sz val="9"/>
            <color indexed="81"/>
            <rFont val="宋体"/>
            <family val="3"/>
            <charset val="134"/>
          </rPr>
          <t xml:space="preserve">玛维·影歌
</t>
        </r>
        <r>
          <rPr>
            <b/>
            <sz val="9"/>
            <color indexed="81"/>
            <rFont val="Tahoma"/>
            <family val="2"/>
          </rPr>
          <t>200411-hc-</t>
        </r>
        <r>
          <rPr>
            <b/>
            <sz val="9"/>
            <color indexed="81"/>
            <rFont val="宋体"/>
            <family val="3"/>
            <charset val="134"/>
          </rPr>
          <t xml:space="preserve">凯恩·日怒
</t>
        </r>
        <r>
          <rPr>
            <b/>
            <sz val="9"/>
            <color indexed="81"/>
            <rFont val="Tahoma"/>
            <family val="2"/>
          </rPr>
          <t>200411-hc-</t>
        </r>
        <r>
          <rPr>
            <b/>
            <sz val="9"/>
            <color indexed="81"/>
            <rFont val="宋体"/>
            <family val="3"/>
            <charset val="134"/>
          </rPr>
          <t xml:space="preserve">恶魔变形
</t>
        </r>
        <r>
          <rPr>
            <b/>
            <sz val="9"/>
            <color indexed="81"/>
            <rFont val="Tahoma"/>
            <family val="2"/>
          </rPr>
          <t>200503-hc-</t>
        </r>
        <r>
          <rPr>
            <b/>
            <sz val="9"/>
            <color indexed="81"/>
            <rFont val="宋体"/>
            <family val="3"/>
            <charset val="134"/>
          </rPr>
          <t xml:space="preserve">莫戈尔·莫戈尔格
</t>
        </r>
        <r>
          <rPr>
            <b/>
            <sz val="9"/>
            <color indexed="81"/>
            <rFont val="Tahoma"/>
            <family val="2"/>
          </rPr>
          <t>210521-hc-</t>
        </r>
        <r>
          <rPr>
            <b/>
            <sz val="9"/>
            <color indexed="81"/>
            <rFont val="宋体"/>
            <family val="3"/>
            <charset val="134"/>
          </rPr>
          <t>女伯爵莉亚德琳</t>
        </r>
      </text>
    </comment>
    <comment ref="BR5" authorId="0">
      <text>
        <r>
          <rPr>
            <sz val="9"/>
            <color indexed="81"/>
            <rFont val="Tahoma"/>
            <family val="2"/>
          </rPr>
          <t>200408-8-</t>
        </r>
        <r>
          <rPr>
            <sz val="9"/>
            <color indexed="81"/>
            <rFont val="宋体"/>
            <family val="3"/>
            <charset val="134"/>
          </rPr>
          <t xml:space="preserve">星术师索兰萨安
</t>
        </r>
        <r>
          <rPr>
            <sz val="9"/>
            <color indexed="81"/>
            <rFont val="Tahoma"/>
            <family val="2"/>
          </rPr>
          <t>200408-47-</t>
        </r>
        <r>
          <rPr>
            <sz val="9"/>
            <color indexed="81"/>
            <rFont val="宋体"/>
            <family val="3"/>
            <charset val="134"/>
          </rPr>
          <t xml:space="preserve">埃辛诺斯壁垒
</t>
        </r>
        <r>
          <rPr>
            <sz val="9"/>
            <color indexed="81"/>
            <rFont val="Tahoma"/>
            <family val="2"/>
          </rPr>
          <t>210808-X-</t>
        </r>
        <r>
          <rPr>
            <sz val="9"/>
            <color indexed="81"/>
            <rFont val="宋体"/>
            <family val="3"/>
            <charset val="134"/>
          </rPr>
          <t>瓦斯琪女士
200407-zs-凯尔萨斯·逐日者
200412-hc-玛维·影歌
200412-hc-暗影珠宝师汉纳尔
200503-hc-莫戈尔·莫戈尔格</t>
        </r>
      </text>
    </comment>
    <comment ref="BS5" authorId="0">
      <text>
        <r>
          <rPr>
            <b/>
            <sz val="9"/>
            <color indexed="81"/>
            <rFont val="Tahoma"/>
            <family val="2"/>
          </rPr>
          <t>200408-4-</t>
        </r>
        <r>
          <rPr>
            <b/>
            <sz val="9"/>
            <color indexed="81"/>
            <rFont val="宋体"/>
            <family val="3"/>
            <charset val="134"/>
          </rPr>
          <t xml:space="preserve">孢子首领姆希菲
</t>
        </r>
        <r>
          <rPr>
            <b/>
            <sz val="9"/>
            <color indexed="81"/>
            <rFont val="Tahoma"/>
            <family val="2"/>
          </rPr>
          <t>200408-38-</t>
        </r>
        <r>
          <rPr>
            <b/>
            <sz val="9"/>
            <color indexed="81"/>
            <rFont val="宋体"/>
            <family val="3"/>
            <charset val="134"/>
          </rPr>
          <t xml:space="preserve">击碎者克里丹
</t>
        </r>
        <r>
          <rPr>
            <b/>
            <sz val="9"/>
            <color indexed="81"/>
            <rFont val="Tahoma"/>
            <family val="2"/>
          </rPr>
          <t>200606-56-</t>
        </r>
        <r>
          <rPr>
            <b/>
            <sz val="9"/>
            <color indexed="81"/>
            <rFont val="宋体"/>
            <family val="3"/>
            <charset val="134"/>
          </rPr>
          <t xml:space="preserve">卡加斯·刃拳
</t>
        </r>
        <r>
          <rPr>
            <b/>
            <sz val="9"/>
            <color indexed="81"/>
            <rFont val="Tahoma"/>
            <family val="2"/>
          </rPr>
          <t>200606-57-</t>
        </r>
        <r>
          <rPr>
            <b/>
            <sz val="9"/>
            <color indexed="81"/>
            <rFont val="宋体"/>
            <family val="3"/>
            <charset val="134"/>
          </rPr>
          <t xml:space="preserve">女伯爵莉亚德琳
</t>
        </r>
        <r>
          <rPr>
            <b/>
            <sz val="9"/>
            <color indexed="81"/>
            <rFont val="Tahoma"/>
            <family val="2"/>
          </rPr>
          <t>210801-X-</t>
        </r>
        <r>
          <rPr>
            <b/>
            <sz val="9"/>
            <color indexed="81"/>
            <rFont val="宋体"/>
            <family val="3"/>
            <charset val="134"/>
          </rPr>
          <t xml:space="preserve">兽王莱欧洛克斯
</t>
        </r>
        <r>
          <rPr>
            <b/>
            <sz val="9"/>
            <color indexed="81"/>
            <rFont val="Tahoma"/>
            <family val="2"/>
          </rPr>
          <t>211124-XX-</t>
        </r>
        <r>
          <rPr>
            <b/>
            <sz val="9"/>
            <color indexed="81"/>
            <rFont val="宋体"/>
            <family val="3"/>
            <charset val="134"/>
          </rPr>
          <t xml:space="preserve">坎雷萨德·埃伯洛克
</t>
        </r>
        <r>
          <rPr>
            <b/>
            <sz val="9"/>
            <color indexed="81"/>
            <rFont val="Tahoma"/>
            <family val="2"/>
          </rPr>
          <t>200501-hc-</t>
        </r>
        <r>
          <rPr>
            <b/>
            <sz val="9"/>
            <color indexed="81"/>
            <rFont val="宋体"/>
            <family val="3"/>
            <charset val="134"/>
          </rPr>
          <t xml:space="preserve">凯恩·日怒
</t>
        </r>
        <r>
          <rPr>
            <b/>
            <sz val="9"/>
            <color indexed="81"/>
            <rFont val="Tahoma"/>
            <family val="2"/>
          </rPr>
          <t>200501-hc-</t>
        </r>
        <r>
          <rPr>
            <b/>
            <sz val="9"/>
            <color indexed="81"/>
            <rFont val="宋体"/>
            <family val="3"/>
            <charset val="134"/>
          </rPr>
          <t>恶魔变形</t>
        </r>
      </text>
    </comment>
    <comment ref="BU5" authorId="0">
      <text>
        <r>
          <rPr>
            <b/>
            <sz val="9"/>
            <color indexed="81"/>
            <rFont val="Tahoma"/>
            <family val="2"/>
          </rPr>
          <t>191211-7-</t>
        </r>
        <r>
          <rPr>
            <b/>
            <sz val="9"/>
            <color indexed="81"/>
            <rFont val="宋体"/>
            <family val="3"/>
            <charset val="134"/>
          </rPr>
          <t xml:space="preserve">织法巨龙玛里苟斯
</t>
        </r>
        <r>
          <rPr>
            <b/>
            <sz val="9"/>
            <color indexed="81"/>
            <rFont val="Tahoma"/>
            <family val="2"/>
          </rPr>
          <t>191211-39-</t>
        </r>
        <r>
          <rPr>
            <b/>
            <sz val="9"/>
            <color indexed="81"/>
            <rFont val="宋体"/>
            <family val="3"/>
            <charset val="134"/>
          </rPr>
          <t>瓦迪瑞斯</t>
        </r>
        <r>
          <rPr>
            <b/>
            <sz val="9"/>
            <color indexed="81"/>
            <rFont val="Tahoma"/>
            <family val="2"/>
          </rPr>
          <t>·</t>
        </r>
        <r>
          <rPr>
            <b/>
            <sz val="9"/>
            <color indexed="81"/>
            <rFont val="宋体"/>
            <family val="3"/>
            <charset val="134"/>
          </rPr>
          <t xml:space="preserve">邪噬
</t>
        </r>
        <r>
          <rPr>
            <b/>
            <sz val="9"/>
            <color indexed="81"/>
            <rFont val="Tahoma"/>
            <family val="2"/>
          </rPr>
          <t>191211-48-</t>
        </r>
        <r>
          <rPr>
            <b/>
            <sz val="9"/>
            <color indexed="81"/>
            <rFont val="宋体"/>
            <family val="3"/>
            <charset val="134"/>
          </rPr>
          <t xml:space="preserve">尼索格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191228-hc-</t>
        </r>
        <r>
          <rPr>
            <b/>
            <sz val="9"/>
            <color indexed="81"/>
            <rFont val="宋体"/>
            <family val="3"/>
            <charset val="134"/>
          </rPr>
          <t xml:space="preserve">海盗之锚
</t>
        </r>
        <r>
          <rPr>
            <b/>
            <sz val="9"/>
            <color indexed="81"/>
            <rFont val="Tahoma"/>
            <family val="2"/>
          </rPr>
          <t>200125-hc-</t>
        </r>
        <r>
          <rPr>
            <b/>
            <sz val="9"/>
            <color indexed="81"/>
            <rFont val="宋体"/>
            <family val="3"/>
            <charset val="134"/>
          </rPr>
          <t xml:space="preserve">菲里克·飞刺
</t>
        </r>
        <r>
          <rPr>
            <b/>
            <sz val="9"/>
            <color indexed="81"/>
            <rFont val="Tahoma"/>
            <family val="2"/>
          </rPr>
          <t>200129-hc-</t>
        </r>
        <r>
          <rPr>
            <b/>
            <sz val="9"/>
            <color indexed="81"/>
            <rFont val="宋体"/>
            <family val="3"/>
            <charset val="134"/>
          </rPr>
          <t xml:space="preserve">弗瑞兹·光巢
</t>
        </r>
        <r>
          <rPr>
            <b/>
            <sz val="9"/>
            <color indexed="81"/>
            <rFont val="Tahoma"/>
            <family val="2"/>
          </rPr>
          <t>200412-hc-</t>
        </r>
        <r>
          <rPr>
            <b/>
            <sz val="9"/>
            <color indexed="81"/>
            <rFont val="宋体"/>
            <family val="3"/>
            <charset val="134"/>
          </rPr>
          <t xml:space="preserve">红龙女王阿莱克丝塔萨
</t>
        </r>
        <r>
          <rPr>
            <b/>
            <sz val="9"/>
            <color indexed="81"/>
            <rFont val="Tahoma"/>
            <family val="2"/>
          </rPr>
          <t>200416-hc-</t>
        </r>
        <r>
          <rPr>
            <b/>
            <sz val="9"/>
            <color indexed="81"/>
            <rFont val="宋体"/>
            <family val="3"/>
            <charset val="134"/>
          </rPr>
          <t xml:space="preserve">灭龙弩炮
</t>
        </r>
        <r>
          <rPr>
            <b/>
            <sz val="9"/>
            <color indexed="81"/>
            <rFont val="Tahoma"/>
            <family val="2"/>
          </rPr>
          <t>200919-hc-</t>
        </r>
        <r>
          <rPr>
            <b/>
            <sz val="9"/>
            <color indexed="81"/>
            <rFont val="宋体"/>
            <family val="3"/>
            <charset val="134"/>
          </rPr>
          <t>觉醒巨龙伊瑟拉</t>
        </r>
      </text>
    </comment>
    <comment ref="BV5" authorId="0">
      <text>
        <r>
          <rPr>
            <b/>
            <sz val="9"/>
            <color indexed="81"/>
            <rFont val="Tahoma"/>
            <family val="2"/>
          </rPr>
          <t>191211-8-</t>
        </r>
        <r>
          <rPr>
            <b/>
            <sz val="9"/>
            <color indexed="81"/>
            <rFont val="宋体"/>
            <family val="3"/>
            <charset val="134"/>
          </rPr>
          <t xml:space="preserve">维拉努斯
</t>
        </r>
        <r>
          <rPr>
            <b/>
            <sz val="9"/>
            <color indexed="81"/>
            <rFont val="Tahoma"/>
            <family val="2"/>
          </rPr>
          <t>191211-10-</t>
        </r>
        <r>
          <rPr>
            <b/>
            <sz val="9"/>
            <color indexed="81"/>
            <rFont val="宋体"/>
            <family val="3"/>
            <charset val="134"/>
          </rPr>
          <t xml:space="preserve">时光巨龙诺兹多姆
</t>
        </r>
        <r>
          <rPr>
            <b/>
            <sz val="9"/>
            <color indexed="81"/>
            <rFont val="Tahoma"/>
            <family val="2"/>
          </rPr>
          <t>191211-45-</t>
        </r>
        <r>
          <rPr>
            <b/>
            <sz val="9"/>
            <color indexed="81"/>
            <rFont val="宋体"/>
            <family val="3"/>
            <charset val="134"/>
          </rPr>
          <t xml:space="preserve">灭龙弩炮
</t>
        </r>
        <r>
          <rPr>
            <b/>
            <sz val="9"/>
            <color indexed="81"/>
            <rFont val="Tahoma"/>
            <family val="2"/>
          </rPr>
          <t>191130-56-</t>
        </r>
        <r>
          <rPr>
            <b/>
            <sz val="9"/>
            <color indexed="81"/>
            <rFont val="宋体"/>
            <family val="3"/>
            <charset val="134"/>
          </rPr>
          <t xml:space="preserve">红龙女王阿莱克丝塔萨
</t>
        </r>
        <r>
          <rPr>
            <b/>
            <sz val="9"/>
            <color indexed="81"/>
            <rFont val="Tahoma"/>
            <family val="2"/>
          </rPr>
          <t>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191215-hc-</t>
        </r>
        <r>
          <rPr>
            <b/>
            <sz val="9"/>
            <color indexed="81"/>
            <rFont val="宋体"/>
            <family val="3"/>
            <charset val="134"/>
          </rPr>
          <t xml:space="preserve">克罗斯·龙蹄
</t>
        </r>
        <r>
          <rPr>
            <b/>
            <sz val="9"/>
            <color indexed="81"/>
            <rFont val="Tahoma"/>
            <family val="2"/>
          </rPr>
          <t>200101-hc-</t>
        </r>
        <r>
          <rPr>
            <b/>
            <sz val="9"/>
            <color indexed="81"/>
            <rFont val="宋体"/>
            <family val="3"/>
            <charset val="134"/>
          </rPr>
          <t xml:space="preserve">海盗之锚
</t>
        </r>
        <r>
          <rPr>
            <b/>
            <sz val="9"/>
            <color indexed="81"/>
            <rFont val="Tahoma"/>
            <family val="2"/>
          </rPr>
          <t>200226-hc-</t>
        </r>
        <r>
          <rPr>
            <b/>
            <sz val="9"/>
            <color indexed="81"/>
            <rFont val="宋体"/>
            <family val="3"/>
            <charset val="134"/>
          </rPr>
          <t xml:space="preserve">菲里克·飞刺
</t>
        </r>
        <r>
          <rPr>
            <b/>
            <sz val="9"/>
            <color indexed="81"/>
            <rFont val="Tahoma"/>
            <family val="2"/>
          </rPr>
          <t>200412-hc-</t>
        </r>
        <r>
          <rPr>
            <b/>
            <sz val="9"/>
            <color indexed="81"/>
            <rFont val="宋体"/>
            <family val="3"/>
            <charset val="134"/>
          </rPr>
          <t xml:space="preserve">弗瑞兹·光巢
</t>
        </r>
        <r>
          <rPr>
            <b/>
            <sz val="9"/>
            <color indexed="81"/>
            <rFont val="Tahoma"/>
            <family val="2"/>
          </rPr>
          <t>200415-hc-</t>
        </r>
        <r>
          <rPr>
            <b/>
            <sz val="9"/>
            <color indexed="81"/>
            <rFont val="宋体"/>
            <family val="3"/>
            <charset val="134"/>
          </rPr>
          <t xml:space="preserve">红龙女王阿莱克丝塔萨
</t>
        </r>
        <r>
          <rPr>
            <b/>
            <sz val="9"/>
            <color indexed="81"/>
            <rFont val="Tahoma"/>
            <family val="2"/>
          </rPr>
          <t>200919-hc-</t>
        </r>
        <r>
          <rPr>
            <b/>
            <sz val="9"/>
            <color indexed="81"/>
            <rFont val="宋体"/>
            <family val="3"/>
            <charset val="134"/>
          </rPr>
          <t>觉醒巨龙伊瑟拉</t>
        </r>
      </text>
    </comment>
    <comment ref="BW5" authorId="0">
      <text>
        <r>
          <rPr>
            <sz val="9"/>
            <color indexed="81"/>
            <rFont val="Tahoma"/>
            <family val="2"/>
          </rPr>
          <t>191211-5-</t>
        </r>
        <r>
          <rPr>
            <sz val="9"/>
            <color indexed="81"/>
            <rFont val="宋体"/>
            <family val="3"/>
            <charset val="134"/>
          </rPr>
          <t xml:space="preserve">班德斯莫什
</t>
        </r>
        <r>
          <rPr>
            <sz val="9"/>
            <color indexed="81"/>
            <rFont val="Tahoma"/>
            <family val="2"/>
          </rPr>
          <t>191211-23-</t>
        </r>
        <r>
          <rPr>
            <sz val="9"/>
            <color indexed="81"/>
            <rFont val="宋体"/>
            <family val="3"/>
            <charset val="134"/>
          </rPr>
          <t xml:space="preserve">夺心者卡什
</t>
        </r>
        <r>
          <rPr>
            <sz val="9"/>
            <color indexed="81"/>
            <rFont val="Tahoma"/>
            <family val="2"/>
          </rPr>
          <t>191211-61-</t>
        </r>
        <r>
          <rPr>
            <sz val="9"/>
            <color indexed="81"/>
            <rFont val="宋体"/>
            <family val="3"/>
            <charset val="134"/>
          </rPr>
          <t xml:space="preserve">舒玛
</t>
        </r>
        <r>
          <rPr>
            <sz val="9"/>
            <color indexed="81"/>
            <rFont val="Tahoma"/>
            <family val="2"/>
          </rPr>
          <t>191211-62-</t>
        </r>
        <r>
          <rPr>
            <sz val="9"/>
            <color indexed="81"/>
            <rFont val="宋体"/>
            <family val="3"/>
            <charset val="134"/>
          </rPr>
          <t xml:space="preserve">齐恩瓦拉
</t>
        </r>
        <r>
          <rPr>
            <sz val="9"/>
            <color indexed="81"/>
            <rFont val="Tahoma"/>
            <family val="2"/>
          </rPr>
          <t>191221-64-</t>
        </r>
        <r>
          <rPr>
            <sz val="9"/>
            <color indexed="81"/>
            <rFont val="宋体"/>
            <family val="3"/>
            <charset val="134"/>
          </rPr>
          <t xml:space="preserve">织法巨龙玛里苟斯
</t>
        </r>
        <r>
          <rPr>
            <sz val="9"/>
            <color indexed="81"/>
            <rFont val="Tahoma"/>
            <family val="2"/>
          </rPr>
          <t>200627-73-</t>
        </r>
        <r>
          <rPr>
            <sz val="9"/>
            <color indexed="81"/>
            <rFont val="宋体"/>
            <family val="3"/>
            <charset val="134"/>
          </rPr>
          <t>瓦迪瑞斯·邪噬</t>
        </r>
        <r>
          <rPr>
            <sz val="9"/>
            <color indexed="81"/>
            <rFont val="Tahoma"/>
            <family val="2"/>
          </rPr>
          <t xml:space="preserve">
191130-zs-</t>
        </r>
        <r>
          <rPr>
            <sz val="9"/>
            <color indexed="81"/>
            <rFont val="宋体"/>
            <family val="3"/>
            <charset val="134"/>
          </rPr>
          <t xml:space="preserve">萨索瓦尔
</t>
        </r>
        <r>
          <rPr>
            <sz val="9"/>
            <color indexed="81"/>
            <rFont val="Tahoma"/>
            <family val="2"/>
          </rPr>
          <t>191211-zs-</t>
        </r>
        <r>
          <rPr>
            <sz val="9"/>
            <color indexed="81"/>
            <rFont val="宋体"/>
            <family val="3"/>
            <charset val="134"/>
          </rPr>
          <t xml:space="preserve">无敌巨龙迦拉克隆
</t>
        </r>
        <r>
          <rPr>
            <sz val="9"/>
            <color indexed="81"/>
            <rFont val="Tahoma"/>
            <family val="2"/>
          </rPr>
          <t>191211-zs-</t>
        </r>
        <r>
          <rPr>
            <sz val="9"/>
            <color indexed="81"/>
            <rFont val="宋体"/>
            <family val="3"/>
            <charset val="134"/>
          </rPr>
          <t xml:space="preserve">邪火巨龙迦拉克隆
</t>
        </r>
        <r>
          <rPr>
            <sz val="9"/>
            <color indexed="81"/>
            <rFont val="Tahoma"/>
            <family val="2"/>
          </rPr>
          <t>191211-zs-</t>
        </r>
        <r>
          <rPr>
            <sz val="9"/>
            <color indexed="81"/>
            <rFont val="宋体"/>
            <family val="3"/>
            <charset val="134"/>
          </rPr>
          <t xml:space="preserve">风暴巨龙迦拉克隆
</t>
        </r>
        <r>
          <rPr>
            <sz val="9"/>
            <color indexed="81"/>
            <rFont val="Tahoma"/>
            <family val="2"/>
          </rPr>
          <t>191211-zs-</t>
        </r>
        <r>
          <rPr>
            <sz val="9"/>
            <color indexed="81"/>
            <rFont val="宋体"/>
            <family val="3"/>
            <charset val="134"/>
          </rPr>
          <t xml:space="preserve">梦魇巨龙迦拉克隆
</t>
        </r>
        <r>
          <rPr>
            <sz val="9"/>
            <color indexed="81"/>
            <rFont val="Tahoma"/>
            <family val="2"/>
          </rPr>
          <t>191211-zs-</t>
        </r>
        <r>
          <rPr>
            <sz val="9"/>
            <color indexed="81"/>
            <rFont val="宋体"/>
            <family val="3"/>
            <charset val="134"/>
          </rPr>
          <t xml:space="preserve">讳言巨龙迦拉克隆
</t>
        </r>
        <r>
          <rPr>
            <b/>
            <sz val="9"/>
            <color indexed="81"/>
            <rFont val="Tahoma"/>
            <family val="2"/>
          </rPr>
          <t>191221-hc-</t>
        </r>
        <r>
          <rPr>
            <b/>
            <sz val="9"/>
            <color indexed="81"/>
            <rFont val="宋体"/>
            <family val="3"/>
            <charset val="134"/>
          </rPr>
          <t>克罗斯·龙蹄</t>
        </r>
        <r>
          <rPr>
            <sz val="9"/>
            <color indexed="81"/>
            <rFont val="宋体"/>
            <family val="3"/>
            <charset val="134"/>
          </rPr>
          <t xml:space="preserve">
</t>
        </r>
        <r>
          <rPr>
            <sz val="9"/>
            <color indexed="81"/>
            <rFont val="Tahoma"/>
            <family val="2"/>
          </rPr>
          <t>191228-hc-</t>
        </r>
        <r>
          <rPr>
            <sz val="9"/>
            <color indexed="81"/>
            <rFont val="宋体"/>
            <family val="3"/>
            <charset val="134"/>
          </rPr>
          <t xml:space="preserve">海盗之锚
</t>
        </r>
        <r>
          <rPr>
            <b/>
            <sz val="9"/>
            <color indexed="81"/>
            <rFont val="Tahoma"/>
            <family val="2"/>
          </rPr>
          <t>200408-hc-</t>
        </r>
        <r>
          <rPr>
            <b/>
            <sz val="9"/>
            <color indexed="81"/>
            <rFont val="宋体"/>
            <family val="3"/>
            <charset val="134"/>
          </rPr>
          <t>弗瑞兹·光巢</t>
        </r>
        <r>
          <rPr>
            <sz val="9"/>
            <color indexed="81"/>
            <rFont val="宋体"/>
            <family val="3"/>
            <charset val="134"/>
          </rPr>
          <t xml:space="preserve">
</t>
        </r>
        <r>
          <rPr>
            <b/>
            <sz val="9"/>
            <color indexed="81"/>
            <rFont val="Tahoma"/>
            <family val="2"/>
          </rPr>
          <t>200412-hc-</t>
        </r>
        <r>
          <rPr>
            <b/>
            <sz val="9"/>
            <color indexed="81"/>
            <rFont val="宋体"/>
            <family val="3"/>
            <charset val="134"/>
          </rPr>
          <t>红龙女王阿莱克丝塔萨</t>
        </r>
      </text>
    </comment>
    <comment ref="BX5" authorId="0">
      <text>
        <r>
          <rPr>
            <b/>
            <sz val="9"/>
            <color indexed="81"/>
            <rFont val="Tahoma"/>
            <family val="2"/>
          </rPr>
          <t>191211-5-</t>
        </r>
        <r>
          <rPr>
            <b/>
            <sz val="9"/>
            <color indexed="81"/>
            <rFont val="宋体"/>
            <family val="3"/>
            <charset val="134"/>
          </rPr>
          <t xml:space="preserve">扭曲巨龙泽拉库
</t>
        </r>
        <r>
          <rPr>
            <b/>
            <sz val="9"/>
            <color indexed="81"/>
            <rFont val="Tahoma"/>
            <family val="2"/>
          </rPr>
          <t>191211-22-</t>
        </r>
        <r>
          <rPr>
            <b/>
            <sz val="9"/>
            <color indexed="81"/>
            <rFont val="宋体"/>
            <family val="3"/>
            <charset val="134"/>
          </rPr>
          <t xml:space="preserve">龙骑士塔瑞萨
</t>
        </r>
        <r>
          <rPr>
            <b/>
            <sz val="9"/>
            <color indexed="81"/>
            <rFont val="Tahoma"/>
            <family val="2"/>
          </rPr>
          <t>191214-55-</t>
        </r>
        <r>
          <rPr>
            <b/>
            <sz val="9"/>
            <color indexed="81"/>
            <rFont val="宋体"/>
            <family val="3"/>
            <charset val="134"/>
          </rPr>
          <t>菲里克·飞刺</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191221-hc-</t>
        </r>
        <r>
          <rPr>
            <b/>
            <sz val="9"/>
            <color indexed="81"/>
            <rFont val="宋体"/>
            <family val="3"/>
            <charset val="134"/>
          </rPr>
          <t xml:space="preserve">海盗之锚
</t>
        </r>
        <r>
          <rPr>
            <b/>
            <sz val="9"/>
            <color indexed="81"/>
            <rFont val="Tahoma"/>
            <family val="2"/>
          </rPr>
          <t>191221-hc-</t>
        </r>
        <r>
          <rPr>
            <b/>
            <sz val="9"/>
            <color indexed="81"/>
            <rFont val="宋体"/>
            <family val="3"/>
            <charset val="134"/>
          </rPr>
          <t xml:space="preserve">克罗斯·龙蹄
</t>
        </r>
        <r>
          <rPr>
            <b/>
            <sz val="9"/>
            <color indexed="81"/>
            <rFont val="Tahoma"/>
            <family val="2"/>
          </rPr>
          <t>200412-hc-</t>
        </r>
        <r>
          <rPr>
            <b/>
            <sz val="9"/>
            <color indexed="81"/>
            <rFont val="宋体"/>
            <family val="3"/>
            <charset val="134"/>
          </rPr>
          <t>红龙女王阿莱克丝塔萨</t>
        </r>
      </text>
    </comment>
    <comment ref="BY5" authorId="0">
      <text>
        <r>
          <rPr>
            <b/>
            <sz val="9"/>
            <color indexed="81"/>
            <rFont val="Tahoma"/>
            <family val="2"/>
          </rPr>
          <t>191211-5-</t>
        </r>
        <r>
          <rPr>
            <b/>
            <sz val="9"/>
            <color indexed="81"/>
            <rFont val="宋体"/>
            <family val="3"/>
            <charset val="134"/>
          </rPr>
          <t xml:space="preserve">舒玛
</t>
        </r>
        <r>
          <rPr>
            <b/>
            <sz val="9"/>
            <color indexed="81"/>
            <rFont val="Tahoma"/>
            <family val="2"/>
          </rPr>
          <t>191211-17-</t>
        </r>
        <r>
          <rPr>
            <b/>
            <sz val="9"/>
            <color indexed="81"/>
            <rFont val="宋体"/>
            <family val="3"/>
            <charset val="134"/>
          </rPr>
          <t xml:space="preserve">龙骑士塔瑞萨
</t>
        </r>
        <r>
          <rPr>
            <b/>
            <sz val="9"/>
            <color indexed="81"/>
            <rFont val="Tahoma"/>
            <family val="2"/>
          </rPr>
          <t>191211-25-</t>
        </r>
        <r>
          <rPr>
            <b/>
            <sz val="9"/>
            <color indexed="81"/>
            <rFont val="宋体"/>
            <family val="3"/>
            <charset val="134"/>
          </rPr>
          <t>红龙女王阿莱克丝塔萨</t>
        </r>
        <r>
          <rPr>
            <b/>
            <sz val="9"/>
            <color indexed="81"/>
            <rFont val="Tahoma"/>
            <family val="2"/>
          </rPr>
          <t>()</t>
        </r>
        <r>
          <rPr>
            <b/>
            <sz val="9"/>
            <color indexed="81"/>
            <rFont val="宋体"/>
            <family val="3"/>
            <charset val="134"/>
          </rPr>
          <t xml:space="preserve">
</t>
        </r>
        <r>
          <rPr>
            <b/>
            <sz val="9"/>
            <color indexed="81"/>
            <rFont val="Tahoma"/>
            <family val="2"/>
          </rPr>
          <t>191211-27-</t>
        </r>
        <r>
          <rPr>
            <b/>
            <sz val="9"/>
            <color indexed="81"/>
            <rFont val="宋体"/>
            <family val="3"/>
            <charset val="134"/>
          </rPr>
          <t xml:space="preserve">永恒巨龙姆诺兹多
</t>
        </r>
        <r>
          <rPr>
            <b/>
            <sz val="9"/>
            <color indexed="81"/>
            <rFont val="Tahoma"/>
            <family val="2"/>
          </rPr>
          <t>191211-53-</t>
        </r>
        <r>
          <rPr>
            <b/>
            <sz val="9"/>
            <color indexed="81"/>
            <rFont val="宋体"/>
            <family val="3"/>
            <charset val="134"/>
          </rPr>
          <t xml:space="preserve">菲里克·飞刺
</t>
        </r>
        <r>
          <rPr>
            <b/>
            <sz val="9"/>
            <color indexed="81"/>
            <rFont val="Tahoma"/>
            <family val="2"/>
          </rPr>
          <t>200627-72-</t>
        </r>
        <r>
          <rPr>
            <b/>
            <sz val="9"/>
            <color indexed="81"/>
            <rFont val="宋体"/>
            <family val="3"/>
            <charset val="134"/>
          </rPr>
          <t>时光巨龙诺兹多姆</t>
        </r>
        <r>
          <rPr>
            <b/>
            <sz val="9"/>
            <color indexed="81"/>
            <rFont val="Tahoma"/>
            <family val="2"/>
          </rPr>
          <t xml:space="preserve">
191130-zs-</t>
        </r>
        <r>
          <rPr>
            <b/>
            <sz val="9"/>
            <color indexed="81"/>
            <rFont val="宋体"/>
            <family val="3"/>
            <charset val="134"/>
          </rPr>
          <t xml:space="preserve">萨索瓦尔
</t>
        </r>
        <r>
          <rPr>
            <b/>
            <sz val="9"/>
            <color indexed="81"/>
            <rFont val="Tahoma"/>
            <family val="2"/>
          </rPr>
          <t>191211-zs-</t>
        </r>
        <r>
          <rPr>
            <b/>
            <sz val="9"/>
            <color indexed="81"/>
            <rFont val="宋体"/>
            <family val="3"/>
            <charset val="134"/>
          </rPr>
          <t xml:space="preserve">无敌巨龙迦拉克隆
</t>
        </r>
        <r>
          <rPr>
            <b/>
            <sz val="9"/>
            <color indexed="81"/>
            <rFont val="Tahoma"/>
            <family val="2"/>
          </rPr>
          <t>191211-zs-</t>
        </r>
        <r>
          <rPr>
            <b/>
            <sz val="9"/>
            <color indexed="81"/>
            <rFont val="宋体"/>
            <family val="3"/>
            <charset val="134"/>
          </rPr>
          <t xml:space="preserve">邪火巨龙迦拉克隆
</t>
        </r>
        <r>
          <rPr>
            <b/>
            <sz val="9"/>
            <color indexed="81"/>
            <rFont val="Tahoma"/>
            <family val="2"/>
          </rPr>
          <t>191211-zs-</t>
        </r>
        <r>
          <rPr>
            <b/>
            <sz val="9"/>
            <color indexed="81"/>
            <rFont val="宋体"/>
            <family val="3"/>
            <charset val="134"/>
          </rPr>
          <t xml:space="preserve">风暴巨龙迦拉克隆
</t>
        </r>
        <r>
          <rPr>
            <b/>
            <sz val="9"/>
            <color indexed="81"/>
            <rFont val="Tahoma"/>
            <family val="2"/>
          </rPr>
          <t>191211-zs-</t>
        </r>
        <r>
          <rPr>
            <b/>
            <sz val="9"/>
            <color indexed="81"/>
            <rFont val="宋体"/>
            <family val="3"/>
            <charset val="134"/>
          </rPr>
          <t xml:space="preserve">梦魇巨龙迦拉克隆
</t>
        </r>
        <r>
          <rPr>
            <b/>
            <sz val="9"/>
            <color indexed="81"/>
            <rFont val="Tahoma"/>
            <family val="2"/>
          </rPr>
          <t>191211-zs-</t>
        </r>
        <r>
          <rPr>
            <b/>
            <sz val="9"/>
            <color indexed="81"/>
            <rFont val="宋体"/>
            <family val="3"/>
            <charset val="134"/>
          </rPr>
          <t xml:space="preserve">讳言巨龙迦拉克隆
</t>
        </r>
        <r>
          <rPr>
            <b/>
            <sz val="9"/>
            <color indexed="81"/>
            <rFont val="Tahoma"/>
            <family val="2"/>
          </rPr>
          <t>200102-hc-</t>
        </r>
        <r>
          <rPr>
            <b/>
            <sz val="9"/>
            <color indexed="81"/>
            <rFont val="宋体"/>
            <family val="3"/>
            <charset val="134"/>
          </rPr>
          <t xml:space="preserve">克罗斯·龙蹄
</t>
        </r>
        <r>
          <rPr>
            <b/>
            <sz val="9"/>
            <color indexed="81"/>
            <rFont val="Tahoma"/>
            <family val="2"/>
          </rPr>
          <t>200411-hc-</t>
        </r>
        <r>
          <rPr>
            <b/>
            <sz val="9"/>
            <color indexed="81"/>
            <rFont val="宋体"/>
            <family val="3"/>
            <charset val="134"/>
          </rPr>
          <t xml:space="preserve">红龙女王阿莱克丝塔萨
</t>
        </r>
        <r>
          <rPr>
            <b/>
            <sz val="9"/>
            <color indexed="81"/>
            <rFont val="Tahoma"/>
            <family val="2"/>
          </rPr>
          <t>200907-hc-</t>
        </r>
        <r>
          <rPr>
            <b/>
            <sz val="9"/>
            <color indexed="81"/>
            <rFont val="宋体"/>
            <family val="3"/>
            <charset val="134"/>
          </rPr>
          <t>灭龙弩炮</t>
        </r>
      </text>
    </comment>
    <comment ref="CA5" authorId="0">
      <text>
        <r>
          <rPr>
            <sz val="9"/>
            <color indexed="81"/>
            <rFont val="Tahoma"/>
            <family val="2"/>
          </rPr>
          <t>190807-4-</t>
        </r>
        <r>
          <rPr>
            <sz val="9"/>
            <color indexed="81"/>
            <rFont val="宋体"/>
            <family val="3"/>
            <charset val="134"/>
          </rPr>
          <t xml:space="preserve">八爪巨怪
</t>
        </r>
        <r>
          <rPr>
            <sz val="9"/>
            <color indexed="81"/>
            <rFont val="Tahoma"/>
            <family val="2"/>
          </rPr>
          <t>190808-41-</t>
        </r>
        <r>
          <rPr>
            <sz val="9"/>
            <color indexed="81"/>
            <rFont val="宋体"/>
            <family val="3"/>
            <charset val="134"/>
          </rPr>
          <t xml:space="preserve">打开宝库
</t>
        </r>
        <r>
          <rPr>
            <b/>
            <sz val="9"/>
            <color indexed="81"/>
            <rFont val="Tahoma"/>
            <family val="2"/>
          </rPr>
          <t>190808-42-</t>
        </r>
        <r>
          <rPr>
            <b/>
            <sz val="9"/>
            <color indexed="81"/>
            <rFont val="宋体"/>
            <family val="3"/>
            <charset val="134"/>
          </rPr>
          <t xml:space="preserve">希亚玛特
</t>
        </r>
        <r>
          <rPr>
            <sz val="9"/>
            <color indexed="81"/>
            <rFont val="Tahoma"/>
            <family val="2"/>
          </rPr>
          <t>191120-78-</t>
        </r>
        <r>
          <rPr>
            <sz val="9"/>
            <color indexed="81"/>
            <rFont val="宋体"/>
            <family val="3"/>
            <charset val="134"/>
          </rPr>
          <t xml:space="preserve">制作木乃伊
</t>
        </r>
        <r>
          <rPr>
            <sz val="9"/>
            <color indexed="81"/>
            <rFont val="Tahoma"/>
            <family val="2"/>
          </rPr>
          <t>191221-88-</t>
        </r>
        <r>
          <rPr>
            <sz val="9"/>
            <color indexed="81"/>
            <rFont val="宋体"/>
            <family val="3"/>
            <charset val="134"/>
          </rPr>
          <t xml:space="preserve">劫掠集市
</t>
        </r>
        <r>
          <rPr>
            <b/>
            <sz val="9"/>
            <color indexed="81"/>
            <rFont val="宋体"/>
            <family val="3"/>
            <charset val="134"/>
          </rPr>
          <t xml:space="preserve">
</t>
        </r>
        <r>
          <rPr>
            <sz val="9"/>
            <color indexed="81"/>
            <rFont val="Tahoma"/>
            <family val="2"/>
          </rPr>
          <t>190807-zs-</t>
        </r>
        <r>
          <rPr>
            <sz val="9"/>
            <color indexed="81"/>
            <rFont val="宋体"/>
            <family val="3"/>
            <charset val="134"/>
          </rPr>
          <t xml:space="preserve">发掘潜力
</t>
        </r>
        <r>
          <rPr>
            <sz val="9"/>
            <color indexed="81"/>
            <rFont val="Tahoma"/>
            <family val="2"/>
          </rPr>
          <t>190816-hc-</t>
        </r>
        <r>
          <rPr>
            <sz val="9"/>
            <color indexed="81"/>
            <rFont val="宋体"/>
            <family val="3"/>
            <charset val="134"/>
          </rPr>
          <t xml:space="preserve">了不起的杰弗里斯
</t>
        </r>
        <r>
          <rPr>
            <sz val="9"/>
            <color indexed="81"/>
            <rFont val="Tahoma"/>
            <family val="2"/>
          </rPr>
          <t>190911-hc-</t>
        </r>
        <r>
          <rPr>
            <sz val="9"/>
            <color indexed="81"/>
            <rFont val="宋体"/>
            <family val="3"/>
            <charset val="134"/>
          </rPr>
          <t xml:space="preserve">腐化水源
</t>
        </r>
        <r>
          <rPr>
            <sz val="9"/>
            <color indexed="81"/>
            <rFont val="Tahoma"/>
            <family val="2"/>
          </rPr>
          <t>191102-hc-</t>
        </r>
        <r>
          <rPr>
            <sz val="9"/>
            <color indexed="81"/>
            <rFont val="宋体"/>
            <family val="3"/>
            <charset val="134"/>
          </rPr>
          <t xml:space="preserve">沙漠爵士芬利
缺失：
</t>
        </r>
      </text>
    </comment>
    <comment ref="CB5" authorId="1">
      <text>
        <r>
          <rPr>
            <b/>
            <sz val="9"/>
            <color indexed="81"/>
            <rFont val="Tahoma"/>
            <family val="2"/>
          </rPr>
          <t>190807-3-</t>
        </r>
        <r>
          <rPr>
            <b/>
            <sz val="9"/>
            <color indexed="81"/>
            <rFont val="宋体"/>
            <family val="3"/>
            <charset val="134"/>
          </rPr>
          <t>沙漠爵士芬利</t>
        </r>
        <r>
          <rPr>
            <sz val="9"/>
            <color indexed="81"/>
            <rFont val="宋体"/>
            <family val="3"/>
            <charset val="134"/>
          </rPr>
          <t xml:space="preserve">
</t>
        </r>
        <r>
          <rPr>
            <b/>
            <sz val="9"/>
            <color indexed="81"/>
            <rFont val="Tahoma"/>
            <family val="2"/>
          </rPr>
          <t>190811-38-</t>
        </r>
        <r>
          <rPr>
            <b/>
            <sz val="9"/>
            <color indexed="81"/>
            <rFont val="宋体"/>
            <family val="3"/>
            <charset val="134"/>
          </rPr>
          <t>腐化水源</t>
        </r>
        <r>
          <rPr>
            <sz val="9"/>
            <color indexed="81"/>
            <rFont val="宋体"/>
            <family val="3"/>
            <charset val="134"/>
          </rPr>
          <t xml:space="preserve">
</t>
        </r>
        <r>
          <rPr>
            <sz val="9"/>
            <color indexed="81"/>
            <rFont val="Tahoma"/>
            <family val="2"/>
          </rPr>
          <t>191120-67-</t>
        </r>
        <r>
          <rPr>
            <sz val="9"/>
            <color indexed="81"/>
            <rFont val="宋体"/>
            <family val="3"/>
            <charset val="134"/>
          </rPr>
          <t xml:space="preserve">启迪者伊莉斯
</t>
        </r>
        <r>
          <rPr>
            <sz val="9"/>
            <color indexed="81"/>
            <rFont val="Tahoma"/>
            <family val="2"/>
          </rPr>
          <t>191120-67-</t>
        </r>
        <r>
          <rPr>
            <sz val="9"/>
            <color indexed="81"/>
            <rFont val="宋体"/>
            <family val="3"/>
            <charset val="134"/>
          </rPr>
          <t xml:space="preserve">维西纳
</t>
        </r>
        <r>
          <rPr>
            <sz val="9"/>
            <color indexed="81"/>
            <rFont val="Tahoma"/>
            <family val="2"/>
          </rPr>
          <t xml:space="preserve">
190807-zs-</t>
        </r>
        <r>
          <rPr>
            <sz val="9"/>
            <color indexed="81"/>
            <rFont val="宋体"/>
            <family val="3"/>
            <charset val="134"/>
          </rPr>
          <t xml:space="preserve">洗劫天空殿
</t>
        </r>
        <r>
          <rPr>
            <sz val="9"/>
            <color indexed="81"/>
            <rFont val="Tahoma"/>
            <family val="2"/>
          </rPr>
          <t>190830-hc-</t>
        </r>
        <r>
          <rPr>
            <sz val="9"/>
            <color indexed="81"/>
            <rFont val="宋体"/>
            <family val="3"/>
            <charset val="134"/>
          </rPr>
          <t xml:space="preserve">了不起的杰弗里斯
</t>
        </r>
        <r>
          <rPr>
            <sz val="9"/>
            <color indexed="81"/>
            <rFont val="Tahoma"/>
            <family val="2"/>
          </rPr>
          <t>190920-hc-</t>
        </r>
        <r>
          <rPr>
            <sz val="9"/>
            <color indexed="81"/>
            <rFont val="宋体"/>
            <family val="3"/>
            <charset val="134"/>
          </rPr>
          <t xml:space="preserve">希亚玛特
</t>
        </r>
        <r>
          <rPr>
            <sz val="9"/>
            <color indexed="81"/>
            <rFont val="Tahoma"/>
            <family val="2"/>
          </rPr>
          <t>190920-hc-</t>
        </r>
        <r>
          <rPr>
            <sz val="9"/>
            <color indexed="81"/>
            <rFont val="宋体"/>
            <family val="3"/>
            <charset val="134"/>
          </rPr>
          <t xml:space="preserve">恐龙大师布莱恩
缺失：
</t>
        </r>
      </text>
    </comment>
    <comment ref="CC5" authorId="1">
      <text>
        <r>
          <rPr>
            <b/>
            <sz val="9"/>
            <color indexed="81"/>
            <rFont val="Tahoma"/>
            <family val="2"/>
          </rPr>
          <t>190807-2-</t>
        </r>
        <r>
          <rPr>
            <b/>
            <sz val="9"/>
            <color indexed="81"/>
            <rFont val="宋体"/>
            <family val="3"/>
            <charset val="134"/>
          </rPr>
          <t>腐化水源</t>
        </r>
        <r>
          <rPr>
            <sz val="9"/>
            <color indexed="81"/>
            <rFont val="宋体"/>
            <family val="3"/>
            <charset val="134"/>
          </rPr>
          <t xml:space="preserve">
</t>
        </r>
        <r>
          <rPr>
            <sz val="9"/>
            <color indexed="81"/>
            <rFont val="Tahoma"/>
            <family val="2"/>
          </rPr>
          <t>190807-7-</t>
        </r>
        <r>
          <rPr>
            <sz val="9"/>
            <color indexed="81"/>
            <rFont val="宋体"/>
            <family val="3"/>
            <charset val="134"/>
          </rPr>
          <t xml:space="preserve">启迪者伊莉斯
</t>
        </r>
        <r>
          <rPr>
            <sz val="9"/>
            <color indexed="81"/>
            <rFont val="Tahoma"/>
            <family val="2"/>
          </rPr>
          <t>190807-22-</t>
        </r>
        <r>
          <rPr>
            <sz val="9"/>
            <color indexed="81"/>
            <rFont val="宋体"/>
            <family val="3"/>
            <charset val="134"/>
          </rPr>
          <t xml:space="preserve">考古专家雷诺
</t>
        </r>
        <r>
          <rPr>
            <sz val="9"/>
            <color indexed="81"/>
            <rFont val="Tahoma"/>
            <family val="2"/>
          </rPr>
          <t>191221-61-</t>
        </r>
        <r>
          <rPr>
            <sz val="9"/>
            <color indexed="81"/>
            <rFont val="宋体"/>
            <family val="3"/>
            <charset val="134"/>
          </rPr>
          <t xml:space="preserve">洗劫天空殿
</t>
        </r>
        <r>
          <rPr>
            <sz val="9"/>
            <color indexed="81"/>
            <rFont val="Tahoma"/>
            <family val="2"/>
          </rPr>
          <t>201025-69-</t>
        </r>
        <r>
          <rPr>
            <sz val="9"/>
            <color indexed="81"/>
            <rFont val="宋体"/>
            <family val="3"/>
            <charset val="134"/>
          </rPr>
          <t xml:space="preserve">法奥瑞斯国王
</t>
        </r>
        <r>
          <rPr>
            <sz val="9"/>
            <color indexed="81"/>
            <rFont val="Tahoma"/>
            <family val="2"/>
          </rPr>
          <t xml:space="preserve">
190807-zs-</t>
        </r>
        <r>
          <rPr>
            <sz val="9"/>
            <color indexed="81"/>
            <rFont val="宋体"/>
            <family val="3"/>
            <charset val="134"/>
          </rPr>
          <t xml:space="preserve">发掘潜力
</t>
        </r>
        <r>
          <rPr>
            <sz val="9"/>
            <color indexed="81"/>
            <rFont val="Tahoma"/>
            <family val="2"/>
          </rPr>
          <t>190831-hc-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191016-hc-</t>
        </r>
        <r>
          <rPr>
            <sz val="9"/>
            <color indexed="81"/>
            <rFont val="宋体"/>
            <family val="3"/>
            <charset val="134"/>
          </rPr>
          <t xml:space="preserve">希亚玛特
</t>
        </r>
        <r>
          <rPr>
            <sz val="9"/>
            <color indexed="81"/>
            <rFont val="Tahoma"/>
            <family val="2"/>
          </rPr>
          <t>200810-hc-</t>
        </r>
        <r>
          <rPr>
            <sz val="9"/>
            <color indexed="81"/>
            <rFont val="宋体"/>
            <family val="3"/>
            <charset val="134"/>
          </rPr>
          <t>分裂战斧</t>
        </r>
      </text>
    </comment>
    <comment ref="CD5" authorId="1">
      <text>
        <r>
          <rPr>
            <sz val="9"/>
            <color indexed="81"/>
            <rFont val="Tahoma"/>
            <family val="2"/>
          </rPr>
          <t>190807-1-</t>
        </r>
        <r>
          <rPr>
            <sz val="9"/>
            <color indexed="81"/>
            <rFont val="宋体"/>
            <family val="3"/>
            <charset val="134"/>
          </rPr>
          <t xml:space="preserve">被埋葬的安卡
</t>
        </r>
        <r>
          <rPr>
            <sz val="9"/>
            <color indexed="81"/>
            <rFont val="Tahoma"/>
            <family val="2"/>
          </rPr>
          <t>190826-37-</t>
        </r>
        <r>
          <rPr>
            <sz val="9"/>
            <color indexed="81"/>
            <rFont val="宋体"/>
            <family val="3"/>
            <charset val="134"/>
          </rPr>
          <t xml:space="preserve">维西纳
</t>
        </r>
        <r>
          <rPr>
            <sz val="9"/>
            <color indexed="81"/>
            <rFont val="Tahoma"/>
            <family val="2"/>
          </rPr>
          <t>190915-44-</t>
        </r>
        <r>
          <rPr>
            <sz val="9"/>
            <color indexed="81"/>
            <rFont val="宋体"/>
            <family val="3"/>
            <charset val="134"/>
          </rPr>
          <t xml:space="preserve">制作木乃伊
</t>
        </r>
        <r>
          <rPr>
            <sz val="9"/>
            <color indexed="81"/>
            <rFont val="Tahoma"/>
            <family val="2"/>
          </rPr>
          <t>191208-65-</t>
        </r>
        <r>
          <rPr>
            <sz val="9"/>
            <color indexed="81"/>
            <rFont val="宋体"/>
            <family val="3"/>
            <charset val="134"/>
          </rPr>
          <t xml:space="preserve">硕铠鼠
</t>
        </r>
        <r>
          <rPr>
            <sz val="9"/>
            <color indexed="81"/>
            <rFont val="Tahoma"/>
            <family val="2"/>
          </rPr>
          <t>200308-73-</t>
        </r>
        <r>
          <rPr>
            <sz val="9"/>
            <color indexed="81"/>
            <rFont val="宋体"/>
            <family val="3"/>
            <charset val="134"/>
          </rPr>
          <t xml:space="preserve">希亚玛特
</t>
        </r>
        <r>
          <rPr>
            <sz val="9"/>
            <color indexed="81"/>
            <rFont val="Tahoma"/>
            <family val="2"/>
          </rPr>
          <t>190807-zs-</t>
        </r>
        <r>
          <rPr>
            <sz val="9"/>
            <color indexed="81"/>
            <rFont val="宋体"/>
            <family val="3"/>
            <charset val="134"/>
          </rPr>
          <t xml:space="preserve">腐化水源
</t>
        </r>
        <r>
          <rPr>
            <sz val="9"/>
            <color indexed="81"/>
            <rFont val="Tahoma"/>
            <family val="2"/>
          </rPr>
          <t>190817-hc-</t>
        </r>
        <r>
          <rPr>
            <sz val="9"/>
            <color indexed="81"/>
            <rFont val="宋体"/>
            <family val="3"/>
            <charset val="134"/>
          </rPr>
          <t xml:space="preserve">了不起的杰弗里斯
</t>
        </r>
        <r>
          <rPr>
            <sz val="9"/>
            <color indexed="81"/>
            <rFont val="Tahoma"/>
            <family val="2"/>
          </rPr>
          <t>190915-hc-</t>
        </r>
        <r>
          <rPr>
            <sz val="9"/>
            <color indexed="81"/>
            <rFont val="宋体"/>
            <family val="3"/>
            <charset val="134"/>
          </rPr>
          <t xml:space="preserve">高阶祭司阿门特
</t>
        </r>
        <r>
          <rPr>
            <sz val="9"/>
            <color indexed="81"/>
            <rFont val="Tahoma"/>
            <family val="2"/>
          </rPr>
          <t>191007-hc-</t>
        </r>
        <r>
          <rPr>
            <sz val="9"/>
            <color indexed="81"/>
            <rFont val="宋体"/>
            <family val="3"/>
            <charset val="134"/>
          </rPr>
          <t>恐龙大师布莱恩</t>
        </r>
        <r>
          <rPr>
            <b/>
            <sz val="9"/>
            <color indexed="81"/>
            <rFont val="宋体"/>
            <family val="3"/>
            <charset val="134"/>
          </rPr>
          <t xml:space="preserve">
缺失：
</t>
        </r>
      </text>
    </comment>
    <comment ref="CE5" authorId="1">
      <text>
        <r>
          <rPr>
            <sz val="9"/>
            <color indexed="81"/>
            <rFont val="Tahoma"/>
            <family val="2"/>
          </rPr>
          <t>190807-3-</t>
        </r>
        <r>
          <rPr>
            <sz val="9"/>
            <color indexed="81"/>
            <rFont val="宋体"/>
            <family val="3"/>
            <charset val="134"/>
          </rPr>
          <t xml:space="preserve">洗劫天空殿
</t>
        </r>
        <r>
          <rPr>
            <b/>
            <sz val="9"/>
            <color indexed="81"/>
            <rFont val="Tahoma"/>
            <family val="2"/>
          </rPr>
          <t>190807-14-</t>
        </r>
        <r>
          <rPr>
            <b/>
            <sz val="9"/>
            <color indexed="81"/>
            <rFont val="宋体"/>
            <family val="3"/>
            <charset val="134"/>
          </rPr>
          <t>腐化水源</t>
        </r>
        <r>
          <rPr>
            <sz val="9"/>
            <color indexed="81"/>
            <rFont val="宋体"/>
            <family val="3"/>
            <charset val="134"/>
          </rPr>
          <t xml:space="preserve">
</t>
        </r>
        <r>
          <rPr>
            <sz val="9"/>
            <color indexed="81"/>
            <rFont val="Tahoma"/>
            <family val="2"/>
          </rPr>
          <t>190807-28-</t>
        </r>
        <r>
          <rPr>
            <sz val="9"/>
            <color indexed="81"/>
            <rFont val="宋体"/>
            <family val="3"/>
            <charset val="134"/>
          </rPr>
          <t xml:space="preserve">启迪者伊莉斯
</t>
        </r>
        <r>
          <rPr>
            <sz val="9"/>
            <color indexed="81"/>
            <rFont val="Tahoma"/>
            <family val="2"/>
          </rPr>
          <t>190902-59-</t>
        </r>
        <r>
          <rPr>
            <sz val="9"/>
            <color indexed="81"/>
            <rFont val="宋体"/>
            <family val="3"/>
            <charset val="134"/>
          </rPr>
          <t xml:space="preserve">考古专家雷诺
</t>
        </r>
        <r>
          <rPr>
            <sz val="9"/>
            <color indexed="81"/>
            <rFont val="Tahoma"/>
            <family val="2"/>
          </rPr>
          <t xml:space="preserve">
190807-zs-</t>
        </r>
        <r>
          <rPr>
            <sz val="9"/>
            <color indexed="81"/>
            <rFont val="宋体"/>
            <family val="3"/>
            <charset val="134"/>
          </rPr>
          <t xml:space="preserve">激活方尖碑
</t>
        </r>
        <r>
          <rPr>
            <sz val="9"/>
            <color indexed="81"/>
            <rFont val="Tahoma"/>
            <family val="2"/>
          </rPr>
          <t>190817-hc-</t>
        </r>
        <r>
          <rPr>
            <sz val="9"/>
            <color indexed="81"/>
            <rFont val="宋体"/>
            <family val="3"/>
            <charset val="134"/>
          </rPr>
          <t xml:space="preserve">了不起的杰弗里斯
</t>
        </r>
        <r>
          <rPr>
            <sz val="9"/>
            <color indexed="81"/>
            <rFont val="Tahoma"/>
            <family val="2"/>
          </rPr>
          <t>191016-hc-</t>
        </r>
        <r>
          <rPr>
            <sz val="9"/>
            <color indexed="81"/>
            <rFont val="宋体"/>
            <family val="3"/>
            <charset val="134"/>
          </rPr>
          <t xml:space="preserve">恐龙大师布莱恩
</t>
        </r>
        <r>
          <rPr>
            <sz val="9"/>
            <color indexed="81"/>
            <rFont val="Tahoma"/>
            <family val="2"/>
          </rPr>
          <t>191102-hc-</t>
        </r>
        <r>
          <rPr>
            <sz val="9"/>
            <color indexed="81"/>
            <rFont val="宋体"/>
            <family val="3"/>
            <charset val="134"/>
          </rPr>
          <t xml:space="preserve">希亚玛特
</t>
        </r>
        <r>
          <rPr>
            <sz val="9"/>
            <color indexed="81"/>
            <rFont val="Tahoma"/>
            <family val="2"/>
          </rPr>
          <t>191102-hc-</t>
        </r>
        <r>
          <rPr>
            <sz val="9"/>
            <color indexed="81"/>
            <rFont val="宋体"/>
            <family val="3"/>
            <charset val="134"/>
          </rPr>
          <t>黑暗法老塔卡恒</t>
        </r>
      </text>
    </comment>
    <comment ref="CG5" authorId="0">
      <text>
        <r>
          <rPr>
            <sz val="9"/>
            <color indexed="81"/>
            <rFont val="Tahoma"/>
            <family val="2"/>
          </rPr>
          <t>190410-09-</t>
        </r>
        <r>
          <rPr>
            <sz val="9"/>
            <color indexed="81"/>
            <rFont val="宋体"/>
            <family val="3"/>
            <charset val="134"/>
          </rPr>
          <t xml:space="preserve">指挥官蕾撒
</t>
        </r>
        <r>
          <rPr>
            <sz val="9"/>
            <color indexed="81"/>
            <rFont val="Tahoma"/>
            <family val="2"/>
          </rPr>
          <t>190410-46-</t>
        </r>
        <r>
          <rPr>
            <sz val="9"/>
            <color indexed="81"/>
            <rFont val="宋体"/>
            <family val="3"/>
            <charset val="134"/>
          </rPr>
          <t xml:space="preserve">沼泽女王哈加莎
</t>
        </r>
        <r>
          <rPr>
            <sz val="9"/>
            <color indexed="81"/>
            <rFont val="Tahoma"/>
            <family val="2"/>
          </rPr>
          <t>190504-80-</t>
        </r>
        <r>
          <rPr>
            <sz val="9"/>
            <color indexed="81"/>
            <rFont val="宋体"/>
            <family val="3"/>
            <charset val="134"/>
          </rPr>
          <t xml:space="preserve">卢森巴克
</t>
        </r>
        <r>
          <rPr>
            <sz val="9"/>
            <color indexed="81"/>
            <rFont val="Tahoma"/>
            <family val="2"/>
          </rPr>
          <t>191120-114-</t>
        </r>
        <r>
          <rPr>
            <sz val="9"/>
            <color indexed="81"/>
            <rFont val="宋体"/>
            <family val="3"/>
            <charset val="134"/>
          </rPr>
          <t xml:space="preserve">拉祖尔女士
</t>
        </r>
        <r>
          <rPr>
            <sz val="9"/>
            <color indexed="81"/>
            <rFont val="Tahoma"/>
            <family val="2"/>
          </rPr>
          <t>200621-124-</t>
        </r>
        <r>
          <rPr>
            <sz val="9"/>
            <color indexed="81"/>
            <rFont val="宋体"/>
            <family val="3"/>
            <charset val="134"/>
          </rPr>
          <t xml:space="preserve">邪能领主贝图格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190515-hc-</t>
        </r>
        <r>
          <rPr>
            <b/>
            <sz val="9"/>
            <color indexed="81"/>
            <rFont val="宋体"/>
            <family val="3"/>
            <charset val="134"/>
          </rPr>
          <t xml:space="preserve">斯卡基尔
</t>
        </r>
        <r>
          <rPr>
            <b/>
            <sz val="9"/>
            <color indexed="81"/>
            <rFont val="Tahoma"/>
            <family val="2"/>
          </rPr>
          <t>190816-hc-</t>
        </r>
        <r>
          <rPr>
            <b/>
            <sz val="9"/>
            <color indexed="81"/>
            <rFont val="宋体"/>
            <family val="3"/>
            <charset val="134"/>
          </rPr>
          <t xml:space="preserve">大厨诺米
</t>
        </r>
        <r>
          <rPr>
            <b/>
            <sz val="9"/>
            <color indexed="81"/>
            <rFont val="Tahoma"/>
            <family val="2"/>
          </rPr>
          <t>191022-hc-</t>
        </r>
        <r>
          <rPr>
            <b/>
            <sz val="9"/>
            <color indexed="81"/>
            <rFont val="宋体"/>
            <family val="3"/>
            <charset val="134"/>
          </rPr>
          <t xml:space="preserve">咖啡师林彻
</t>
        </r>
        <r>
          <rPr>
            <b/>
            <sz val="9"/>
            <color indexed="81"/>
            <rFont val="Tahoma"/>
            <family val="2"/>
          </rPr>
          <t>191224-hc-</t>
        </r>
        <r>
          <rPr>
            <b/>
            <sz val="9"/>
            <color indexed="81"/>
            <rFont val="宋体"/>
            <family val="3"/>
            <charset val="134"/>
          </rPr>
          <t>劫匪之王托瓦格尔</t>
        </r>
        <r>
          <rPr>
            <sz val="9"/>
            <color indexed="81"/>
            <rFont val="宋体"/>
            <family val="3"/>
            <charset val="134"/>
          </rPr>
          <t xml:space="preserve">
缺失：
卡德加
卡雷苟斯
爆破大师弗拉克
档案员艾丽西娜
亡者卡特琳娜
实验体</t>
        </r>
        <r>
          <rPr>
            <sz val="9"/>
            <color indexed="81"/>
            <rFont val="Tahoma"/>
            <family val="2"/>
          </rPr>
          <t>9</t>
        </r>
        <r>
          <rPr>
            <sz val="9"/>
            <color indexed="81"/>
            <rFont val="宋体"/>
            <family val="3"/>
            <charset val="134"/>
          </rPr>
          <t>号</t>
        </r>
      </text>
    </comment>
    <comment ref="CH5" authorId="1">
      <text>
        <r>
          <rPr>
            <b/>
            <sz val="9"/>
            <color indexed="81"/>
            <rFont val="Tahoma"/>
            <family val="2"/>
          </rPr>
          <t>190410-02-</t>
        </r>
        <r>
          <rPr>
            <b/>
            <sz val="9"/>
            <color indexed="81"/>
            <rFont val="宋体"/>
            <family val="3"/>
            <charset val="134"/>
          </rPr>
          <t>至尊盗王拉法姆</t>
        </r>
        <r>
          <rPr>
            <sz val="9"/>
            <color indexed="81"/>
            <rFont val="宋体"/>
            <family val="3"/>
            <charset val="134"/>
          </rPr>
          <t xml:space="preserve">
</t>
        </r>
        <r>
          <rPr>
            <sz val="9"/>
            <color indexed="81"/>
            <rFont val="Tahoma"/>
            <family val="2"/>
          </rPr>
          <t>190410-41-</t>
        </r>
        <r>
          <rPr>
            <sz val="9"/>
            <color indexed="81"/>
            <rFont val="宋体"/>
            <family val="3"/>
            <charset val="134"/>
          </rPr>
          <t xml:space="preserve">湮灭战车
</t>
        </r>
        <r>
          <rPr>
            <sz val="9"/>
            <color indexed="81"/>
            <rFont val="Tahoma"/>
            <family val="2"/>
          </rPr>
          <t>190412-53-</t>
        </r>
        <r>
          <rPr>
            <sz val="9"/>
            <color indexed="81"/>
            <rFont val="宋体"/>
            <family val="3"/>
            <charset val="134"/>
          </rPr>
          <t xml:space="preserve">邪能领主贝图格
</t>
        </r>
        <r>
          <rPr>
            <sz val="9"/>
            <color indexed="81"/>
            <rFont val="Tahoma"/>
            <family val="2"/>
          </rPr>
          <t>190512-71-</t>
        </r>
        <r>
          <rPr>
            <sz val="9"/>
            <color indexed="81"/>
            <rFont val="宋体"/>
            <family val="3"/>
            <charset val="134"/>
          </rPr>
          <t xml:space="preserve">指挥官蕾撒
</t>
        </r>
        <r>
          <rPr>
            <sz val="9"/>
            <color indexed="81"/>
            <rFont val="Tahoma"/>
            <family val="2"/>
          </rPr>
          <t>190606-74-</t>
        </r>
        <r>
          <rPr>
            <sz val="9"/>
            <color indexed="81"/>
            <rFont val="宋体"/>
            <family val="3"/>
            <charset val="134"/>
          </rPr>
          <t xml:space="preserve">温蕾萨·风行者
</t>
        </r>
        <r>
          <rPr>
            <sz val="9"/>
            <color indexed="81"/>
            <rFont val="Tahoma"/>
            <family val="2"/>
          </rPr>
          <t>190606-74-</t>
        </r>
        <r>
          <rPr>
            <sz val="9"/>
            <color indexed="81"/>
            <rFont val="宋体"/>
            <family val="3"/>
            <charset val="134"/>
          </rPr>
          <t xml:space="preserve">卡雷苟斯
</t>
        </r>
        <r>
          <rPr>
            <sz val="9"/>
            <color indexed="81"/>
            <rFont val="Tahoma"/>
            <family val="2"/>
          </rPr>
          <t>191009-90-</t>
        </r>
        <r>
          <rPr>
            <sz val="9"/>
            <color indexed="81"/>
            <rFont val="宋体"/>
            <family val="3"/>
            <charset val="134"/>
          </rPr>
          <t xml:space="preserve">沼泽女王哈加莎
</t>
        </r>
        <r>
          <rPr>
            <sz val="9"/>
            <color indexed="81"/>
            <rFont val="Tahoma"/>
            <family val="2"/>
          </rPr>
          <t>200625-101-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190420-hc-</t>
        </r>
        <r>
          <rPr>
            <b/>
            <sz val="9"/>
            <color indexed="81"/>
            <rFont val="宋体"/>
            <family val="3"/>
            <charset val="134"/>
          </rPr>
          <t xml:space="preserve">守护者斯塔拉蒂斯
</t>
        </r>
        <r>
          <rPr>
            <b/>
            <sz val="9"/>
            <color indexed="81"/>
            <rFont val="Tahoma"/>
            <family val="2"/>
          </rPr>
          <t>190424-hc-</t>
        </r>
        <r>
          <rPr>
            <b/>
            <sz val="9"/>
            <color indexed="81"/>
            <rFont val="宋体"/>
            <family val="3"/>
            <charset val="134"/>
          </rPr>
          <t xml:space="preserve">斯卡基尔
</t>
        </r>
        <r>
          <rPr>
            <b/>
            <sz val="9"/>
            <color indexed="81"/>
            <rFont val="Tahoma"/>
            <family val="2"/>
          </rPr>
          <t>190517-hc-</t>
        </r>
        <r>
          <rPr>
            <b/>
            <sz val="9"/>
            <color indexed="81"/>
            <rFont val="宋体"/>
            <family val="3"/>
            <charset val="134"/>
          </rPr>
          <t xml:space="preserve">爆破之王砰砰
</t>
        </r>
        <r>
          <rPr>
            <b/>
            <sz val="9"/>
            <color indexed="81"/>
            <rFont val="Tahoma"/>
            <family val="2"/>
          </rPr>
          <t>190611-hc-</t>
        </r>
        <r>
          <rPr>
            <b/>
            <sz val="9"/>
            <color indexed="81"/>
            <rFont val="宋体"/>
            <family val="3"/>
            <charset val="134"/>
          </rPr>
          <t xml:space="preserve">卡德加
</t>
        </r>
        <r>
          <rPr>
            <b/>
            <sz val="9"/>
            <color indexed="81"/>
            <rFont val="Tahoma"/>
            <family val="2"/>
          </rPr>
          <t>190830-hc-</t>
        </r>
        <r>
          <rPr>
            <b/>
            <sz val="9"/>
            <color indexed="81"/>
            <rFont val="宋体"/>
            <family val="3"/>
            <charset val="134"/>
          </rPr>
          <t xml:space="preserve">大厨诺米
</t>
        </r>
        <r>
          <rPr>
            <b/>
            <sz val="9"/>
            <color indexed="81"/>
            <rFont val="Tahoma"/>
            <family val="2"/>
          </rPr>
          <t>200226-hc-</t>
        </r>
        <r>
          <rPr>
            <b/>
            <sz val="9"/>
            <color indexed="81"/>
            <rFont val="宋体"/>
            <family val="3"/>
            <charset val="134"/>
          </rPr>
          <t>劫匪之王托瓦格尔</t>
        </r>
        <r>
          <rPr>
            <sz val="9"/>
            <color indexed="81"/>
            <rFont val="宋体"/>
            <family val="3"/>
            <charset val="134"/>
          </rPr>
          <t xml:space="preserve">
缺失：
档案员艾丽西娜
亡者卡特琳娜</t>
        </r>
      </text>
    </comment>
    <comment ref="CI5" authorId="1">
      <text>
        <r>
          <rPr>
            <sz val="9"/>
            <color indexed="81"/>
            <rFont val="Tahoma"/>
            <family val="2"/>
          </rPr>
          <t>190410-07-</t>
        </r>
        <r>
          <rPr>
            <sz val="9"/>
            <color indexed="81"/>
            <rFont val="宋体"/>
            <family val="3"/>
            <charset val="134"/>
          </rPr>
          <t xml:space="preserve">湮灭战车
</t>
        </r>
        <r>
          <rPr>
            <b/>
            <sz val="9"/>
            <color indexed="81"/>
            <rFont val="Tahoma"/>
            <family val="2"/>
          </rPr>
          <t>190410-24-</t>
        </r>
        <r>
          <rPr>
            <b/>
            <sz val="9"/>
            <color indexed="81"/>
            <rFont val="宋体"/>
            <family val="3"/>
            <charset val="134"/>
          </rPr>
          <t>斯卡基尔</t>
        </r>
        <r>
          <rPr>
            <sz val="9"/>
            <color indexed="81"/>
            <rFont val="宋体"/>
            <family val="3"/>
            <charset val="134"/>
          </rPr>
          <t xml:space="preserve">
</t>
        </r>
        <r>
          <rPr>
            <sz val="9"/>
            <color indexed="81"/>
            <rFont val="Tahoma"/>
            <family val="2"/>
          </rPr>
          <t>190410-48-</t>
        </r>
        <r>
          <rPr>
            <sz val="9"/>
            <color indexed="81"/>
            <rFont val="宋体"/>
            <family val="3"/>
            <charset val="134"/>
          </rPr>
          <t xml:space="preserve">劫匪之王托瓦格尔
</t>
        </r>
        <r>
          <rPr>
            <sz val="9"/>
            <color indexed="81"/>
            <rFont val="Tahoma"/>
            <family val="2"/>
          </rPr>
          <t>190721-83-</t>
        </r>
        <r>
          <rPr>
            <sz val="9"/>
            <color indexed="81"/>
            <rFont val="宋体"/>
            <family val="3"/>
            <charset val="134"/>
          </rPr>
          <t xml:space="preserve">亡者卡特琳娜
</t>
        </r>
        <r>
          <rPr>
            <sz val="9"/>
            <color indexed="81"/>
            <rFont val="Tahoma"/>
            <family val="2"/>
          </rPr>
          <t>191208-96-</t>
        </r>
        <r>
          <rPr>
            <sz val="9"/>
            <color indexed="81"/>
            <rFont val="宋体"/>
            <family val="3"/>
            <charset val="134"/>
          </rPr>
          <t xml:space="preserve">咖啡师林彻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190412-hc-</t>
        </r>
        <r>
          <rPr>
            <b/>
            <sz val="9"/>
            <color indexed="81"/>
            <rFont val="宋体"/>
            <family val="3"/>
            <charset val="134"/>
          </rPr>
          <t xml:space="preserve">至尊盗王拉法姆
</t>
        </r>
        <r>
          <rPr>
            <b/>
            <sz val="9"/>
            <color indexed="81"/>
            <rFont val="Tahoma"/>
            <family val="2"/>
          </rPr>
          <t>190415-hc-</t>
        </r>
        <r>
          <rPr>
            <b/>
            <sz val="9"/>
            <color indexed="81"/>
            <rFont val="宋体"/>
            <family val="3"/>
            <charset val="134"/>
          </rPr>
          <t>守护者斯塔拉蒂斯</t>
        </r>
        <r>
          <rPr>
            <sz val="9"/>
            <color indexed="81"/>
            <rFont val="宋体"/>
            <family val="3"/>
            <charset val="134"/>
          </rPr>
          <t xml:space="preserve">
</t>
        </r>
        <r>
          <rPr>
            <sz val="9"/>
            <color indexed="81"/>
            <rFont val="Tahoma"/>
            <family val="2"/>
          </rPr>
          <t>190423-hc-</t>
        </r>
        <r>
          <rPr>
            <sz val="9"/>
            <color indexed="81"/>
            <rFont val="宋体"/>
            <family val="3"/>
            <charset val="134"/>
          </rPr>
          <t>档案员艾丽西娜</t>
        </r>
        <r>
          <rPr>
            <sz val="9"/>
            <color indexed="81"/>
            <rFont val="Tahoma"/>
            <family val="2"/>
          </rPr>
          <t>-fj</t>
        </r>
        <r>
          <rPr>
            <sz val="9"/>
            <color indexed="81"/>
            <rFont val="宋体"/>
            <family val="3"/>
            <charset val="134"/>
          </rPr>
          <t xml:space="preserve">
</t>
        </r>
        <r>
          <rPr>
            <sz val="9"/>
            <color indexed="81"/>
            <rFont val="Tahoma"/>
            <family val="2"/>
          </rPr>
          <t>190526-hc-</t>
        </r>
        <r>
          <rPr>
            <sz val="9"/>
            <color indexed="81"/>
            <rFont val="宋体"/>
            <family val="3"/>
            <charset val="134"/>
          </rPr>
          <t>爆破之王砰砰</t>
        </r>
      </text>
    </comment>
    <comment ref="CJ5" authorId="1">
      <text>
        <r>
          <rPr>
            <sz val="9"/>
            <color indexed="81"/>
            <rFont val="Tahoma"/>
            <family val="2"/>
          </rPr>
          <t>190410-04-</t>
        </r>
        <r>
          <rPr>
            <sz val="9"/>
            <color indexed="81"/>
            <rFont val="宋体"/>
            <family val="3"/>
            <charset val="134"/>
          </rPr>
          <t>劫匪之王托瓦格尔</t>
        </r>
        <r>
          <rPr>
            <sz val="9"/>
            <color indexed="81"/>
            <rFont val="Tahoma"/>
            <family val="2"/>
          </rPr>
          <t>190410-08-</t>
        </r>
        <r>
          <rPr>
            <sz val="9"/>
            <color indexed="81"/>
            <rFont val="宋体"/>
            <family val="3"/>
            <charset val="134"/>
          </rPr>
          <t xml:space="preserve">拉祖尔女士
</t>
        </r>
        <r>
          <rPr>
            <sz val="9"/>
            <color indexed="81"/>
            <rFont val="Tahoma"/>
            <family val="2"/>
          </rPr>
          <t>190410-25-</t>
        </r>
        <r>
          <rPr>
            <sz val="9"/>
            <color indexed="81"/>
            <rFont val="宋体"/>
            <family val="3"/>
            <charset val="134"/>
          </rPr>
          <t xml:space="preserve">沼泽女王哈加莎
</t>
        </r>
        <r>
          <rPr>
            <b/>
            <sz val="9"/>
            <color indexed="81"/>
            <rFont val="Tahoma"/>
            <family val="2"/>
          </rPr>
          <t>190410-25-</t>
        </r>
        <r>
          <rPr>
            <b/>
            <sz val="9"/>
            <color indexed="81"/>
            <rFont val="宋体"/>
            <family val="3"/>
            <charset val="134"/>
          </rPr>
          <t>至尊盗王拉法姆</t>
        </r>
        <r>
          <rPr>
            <sz val="9"/>
            <color indexed="81"/>
            <rFont val="宋体"/>
            <family val="3"/>
            <charset val="134"/>
          </rPr>
          <t xml:space="preserve">
</t>
        </r>
        <r>
          <rPr>
            <sz val="9"/>
            <color indexed="81"/>
            <rFont val="Tahoma"/>
            <family val="2"/>
          </rPr>
          <t>190410-40-</t>
        </r>
        <r>
          <rPr>
            <sz val="9"/>
            <color indexed="81"/>
            <rFont val="宋体"/>
            <family val="3"/>
            <charset val="134"/>
          </rPr>
          <t xml:space="preserve">邪能领主贝图格
</t>
        </r>
        <r>
          <rPr>
            <sz val="9"/>
            <color indexed="81"/>
            <rFont val="Tahoma"/>
            <family val="2"/>
          </rPr>
          <t>190416-53-</t>
        </r>
        <r>
          <rPr>
            <sz val="9"/>
            <color indexed="81"/>
            <rFont val="宋体"/>
            <family val="3"/>
            <charset val="134"/>
          </rPr>
          <t xml:space="preserve">诺萨莉
</t>
        </r>
        <r>
          <rPr>
            <sz val="9"/>
            <color indexed="81"/>
            <rFont val="Tahoma"/>
            <family val="2"/>
          </rPr>
          <t>191215-95-</t>
        </r>
        <r>
          <rPr>
            <sz val="9"/>
            <color indexed="81"/>
            <rFont val="宋体"/>
            <family val="3"/>
            <charset val="134"/>
          </rPr>
          <t xml:space="preserve">亡者卡特琳娜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190415-hc-</t>
        </r>
        <r>
          <rPr>
            <b/>
            <sz val="9"/>
            <color indexed="81"/>
            <rFont val="宋体"/>
            <family val="3"/>
            <charset val="134"/>
          </rPr>
          <t xml:space="preserve">守护者斯塔拉蒂斯
</t>
        </r>
        <r>
          <rPr>
            <b/>
            <sz val="9"/>
            <color indexed="81"/>
            <rFont val="Tahoma"/>
            <family val="2"/>
          </rPr>
          <t>190505-hc-</t>
        </r>
        <r>
          <rPr>
            <b/>
            <sz val="9"/>
            <color indexed="81"/>
            <rFont val="宋体"/>
            <family val="3"/>
            <charset val="134"/>
          </rPr>
          <t xml:space="preserve">斯卡基尔
</t>
        </r>
        <r>
          <rPr>
            <b/>
            <sz val="9"/>
            <color indexed="81"/>
            <rFont val="Tahoma"/>
            <family val="2"/>
          </rPr>
          <t>190514-hc-</t>
        </r>
        <r>
          <rPr>
            <b/>
            <sz val="9"/>
            <color indexed="81"/>
            <rFont val="宋体"/>
            <family val="3"/>
            <charset val="134"/>
          </rPr>
          <t xml:space="preserve">爆破之王砰砰
</t>
        </r>
        <r>
          <rPr>
            <b/>
            <sz val="9"/>
            <color indexed="81"/>
            <rFont val="Tahoma"/>
            <family val="2"/>
          </rPr>
          <t>190902-hc-</t>
        </r>
        <r>
          <rPr>
            <b/>
            <sz val="9"/>
            <color indexed="81"/>
            <rFont val="宋体"/>
            <family val="3"/>
            <charset val="134"/>
          </rPr>
          <t>大厨诺米
缺失：
卡德加
卡雷苟斯
档案员艾丽西娜
亡者卡特琳娜</t>
        </r>
      </text>
    </comment>
    <comment ref="CK5" authorId="1">
      <text>
        <r>
          <rPr>
            <sz val="9"/>
            <color indexed="81"/>
            <rFont val="Tahoma"/>
            <family val="2"/>
          </rPr>
          <t>190410-02-</t>
        </r>
        <r>
          <rPr>
            <sz val="9"/>
            <color indexed="81"/>
            <rFont val="宋体"/>
            <family val="3"/>
            <charset val="134"/>
          </rPr>
          <t xml:space="preserve">卡雷苟斯
</t>
        </r>
        <r>
          <rPr>
            <sz val="9"/>
            <color indexed="81"/>
            <rFont val="Tahoma"/>
            <family val="2"/>
          </rPr>
          <t>190410-29-</t>
        </r>
        <r>
          <rPr>
            <sz val="9"/>
            <color indexed="81"/>
            <rFont val="宋体"/>
            <family val="3"/>
            <charset val="134"/>
          </rPr>
          <t xml:space="preserve">拉祖尔女士
</t>
        </r>
        <r>
          <rPr>
            <sz val="9"/>
            <color indexed="81"/>
            <rFont val="Tahoma"/>
            <family val="2"/>
          </rPr>
          <t>190413-45-</t>
        </r>
        <r>
          <rPr>
            <sz val="9"/>
            <color indexed="81"/>
            <rFont val="宋体"/>
            <family val="3"/>
            <charset val="134"/>
          </rPr>
          <t xml:space="preserve">温蕾萨·风行者
</t>
        </r>
        <r>
          <rPr>
            <sz val="9"/>
            <color indexed="81"/>
            <rFont val="Tahoma"/>
            <family val="2"/>
          </rPr>
          <t>200627-91-</t>
        </r>
        <r>
          <rPr>
            <sz val="9"/>
            <color indexed="81"/>
            <rFont val="宋体"/>
            <family val="3"/>
            <charset val="134"/>
          </rPr>
          <t xml:space="preserve">塔克·诺兹维克
</t>
        </r>
        <r>
          <rPr>
            <sz val="9"/>
            <color indexed="81"/>
            <rFont val="Tahoma"/>
            <family val="2"/>
          </rPr>
          <t xml:space="preserve">
</t>
        </r>
        <r>
          <rPr>
            <b/>
            <sz val="9"/>
            <color indexed="81"/>
            <rFont val="Tahoma"/>
            <family val="2"/>
          </rPr>
          <t>190410-zs-</t>
        </r>
        <r>
          <rPr>
            <b/>
            <sz val="9"/>
            <color indexed="81"/>
            <rFont val="宋体"/>
            <family val="3"/>
            <charset val="134"/>
          </rPr>
          <t xml:space="preserve">大法师瓦格斯
</t>
        </r>
        <r>
          <rPr>
            <b/>
            <sz val="9"/>
            <color indexed="81"/>
            <rFont val="Tahoma"/>
            <family val="2"/>
          </rPr>
          <t>190411-hc-</t>
        </r>
        <r>
          <rPr>
            <b/>
            <sz val="9"/>
            <color indexed="81"/>
            <rFont val="宋体"/>
            <family val="3"/>
            <charset val="134"/>
          </rPr>
          <t xml:space="preserve">守护者斯塔拉蒂斯
</t>
        </r>
        <r>
          <rPr>
            <b/>
            <sz val="9"/>
            <color indexed="81"/>
            <rFont val="Tahoma"/>
            <family val="2"/>
          </rPr>
          <t>190413-hc-</t>
        </r>
        <r>
          <rPr>
            <b/>
            <sz val="9"/>
            <color indexed="81"/>
            <rFont val="宋体"/>
            <family val="3"/>
            <charset val="134"/>
          </rPr>
          <t xml:space="preserve">爆破之王砰砰
</t>
        </r>
        <r>
          <rPr>
            <b/>
            <sz val="9"/>
            <color indexed="81"/>
            <rFont val="Tahoma"/>
            <family val="2"/>
          </rPr>
          <t>190423-hc-</t>
        </r>
        <r>
          <rPr>
            <b/>
            <sz val="9"/>
            <color indexed="81"/>
            <rFont val="宋体"/>
            <family val="3"/>
            <charset val="134"/>
          </rPr>
          <t xml:space="preserve">斯卡基尔
</t>
        </r>
        <r>
          <rPr>
            <b/>
            <sz val="9"/>
            <color indexed="81"/>
            <rFont val="Tahoma"/>
            <family val="2"/>
          </rPr>
          <t>200803-hc-</t>
        </r>
        <r>
          <rPr>
            <b/>
            <sz val="9"/>
            <color indexed="81"/>
            <rFont val="宋体"/>
            <family val="3"/>
            <charset val="134"/>
          </rPr>
          <t>劫匪之王托瓦格尔</t>
        </r>
      </text>
    </comment>
    <comment ref="CM5" authorId="1">
      <text>
        <r>
          <rPr>
            <sz val="9"/>
            <color indexed="81"/>
            <rFont val="Tahoma"/>
            <family val="2"/>
          </rPr>
          <t>181205-  1-</t>
        </r>
        <r>
          <rPr>
            <sz val="9"/>
            <color indexed="81"/>
            <rFont val="宋体"/>
            <family val="3"/>
            <charset val="134"/>
          </rPr>
          <t xml:space="preserve">高阶祭司赛卡尔
</t>
        </r>
        <r>
          <rPr>
            <sz val="9"/>
            <color indexed="81"/>
            <rFont val="Tahoma"/>
            <family val="2"/>
          </rPr>
          <t>181205-  2-</t>
        </r>
        <r>
          <rPr>
            <sz val="9"/>
            <color indexed="81"/>
            <rFont val="宋体"/>
            <family val="3"/>
            <charset val="134"/>
          </rPr>
          <t xml:space="preserve">格罗尔，鲨鱼之神
</t>
        </r>
        <r>
          <rPr>
            <sz val="9"/>
            <color indexed="81"/>
            <rFont val="Tahoma"/>
            <family val="2"/>
          </rPr>
          <t>181205-38-</t>
        </r>
        <r>
          <rPr>
            <sz val="9"/>
            <color indexed="81"/>
            <rFont val="宋体"/>
            <family val="3"/>
            <charset val="134"/>
          </rPr>
          <t>哈尔拉兹，山猫之神</t>
        </r>
        <r>
          <rPr>
            <sz val="9"/>
            <color indexed="81"/>
            <rFont val="Tahoma"/>
            <family val="2"/>
          </rPr>
          <t xml:space="preserve"> 
181205-39-</t>
        </r>
        <r>
          <rPr>
            <sz val="9"/>
            <color indexed="81"/>
            <rFont val="宋体"/>
            <family val="3"/>
            <charset val="134"/>
          </rPr>
          <t xml:space="preserve">希里克，蝙蝠之神
</t>
        </r>
        <r>
          <rPr>
            <sz val="9"/>
            <color indexed="81"/>
            <rFont val="Tahoma"/>
            <family val="2"/>
          </rPr>
          <t>181205-51-</t>
        </r>
        <r>
          <rPr>
            <sz val="9"/>
            <color indexed="81"/>
            <rFont val="宋体"/>
            <family val="3"/>
            <charset val="134"/>
          </rPr>
          <t xml:space="preserve">加亚莱，龙鹰之神
</t>
        </r>
        <r>
          <rPr>
            <sz val="9"/>
            <color indexed="81"/>
            <rFont val="Tahoma"/>
            <family val="2"/>
          </rPr>
          <t>190104-78-</t>
        </r>
        <r>
          <rPr>
            <sz val="9"/>
            <color indexed="81"/>
            <rFont val="宋体"/>
            <family val="3"/>
            <charset val="134"/>
          </rPr>
          <t xml:space="preserve">阿卡里，犀牛之神
</t>
        </r>
        <r>
          <rPr>
            <sz val="9"/>
            <color indexed="81"/>
            <rFont val="Tahoma"/>
            <family val="2"/>
          </rPr>
          <t>190129-81-</t>
        </r>
        <r>
          <rPr>
            <sz val="9"/>
            <color indexed="81"/>
            <rFont val="宋体"/>
            <family val="3"/>
            <charset val="134"/>
          </rPr>
          <t>塔兰吉公主</t>
        </r>
        <r>
          <rPr>
            <sz val="9"/>
            <color indexed="81"/>
            <rFont val="Tahoma"/>
            <family val="2"/>
          </rPr>
          <t xml:space="preserve">
181205-</t>
        </r>
        <r>
          <rPr>
            <sz val="9"/>
            <color indexed="81"/>
            <rFont val="宋体"/>
            <family val="3"/>
            <charset val="134"/>
          </rPr>
          <t>送</t>
        </r>
        <r>
          <rPr>
            <sz val="9"/>
            <color indexed="81"/>
            <rFont val="Tahoma"/>
            <family val="2"/>
          </rPr>
          <t>-</t>
        </r>
        <r>
          <rPr>
            <sz val="9"/>
            <color indexed="81"/>
            <rFont val="宋体"/>
            <family val="3"/>
            <charset val="134"/>
          </rPr>
          <t xml:space="preserve">卡格瓦，青蛙之神
</t>
        </r>
        <r>
          <rPr>
            <b/>
            <sz val="9"/>
            <color indexed="81"/>
            <rFont val="Tahoma"/>
            <family val="2"/>
          </rPr>
          <t>181206-hc-</t>
        </r>
        <r>
          <rPr>
            <b/>
            <sz val="9"/>
            <color indexed="81"/>
            <rFont val="宋体"/>
            <family val="3"/>
            <charset val="134"/>
          </rPr>
          <t>祖尔金</t>
        </r>
        <r>
          <rPr>
            <sz val="9"/>
            <color indexed="81"/>
            <rFont val="宋体"/>
            <family val="3"/>
            <charset val="134"/>
          </rPr>
          <t xml:space="preserve">
</t>
        </r>
        <r>
          <rPr>
            <sz val="9"/>
            <color indexed="81"/>
            <rFont val="Tahoma"/>
            <family val="2"/>
          </rPr>
          <t>181206-hc-</t>
        </r>
        <r>
          <rPr>
            <sz val="9"/>
            <color indexed="81"/>
            <rFont val="宋体"/>
            <family val="3"/>
            <charset val="134"/>
          </rPr>
          <t>乌达斯塔</t>
        </r>
      </text>
    </comment>
    <comment ref="CN5" authorId="1">
      <text>
        <r>
          <rPr>
            <b/>
            <sz val="9"/>
            <color indexed="81"/>
            <rFont val="Tahoma"/>
            <family val="2"/>
          </rPr>
          <t>181205-2-</t>
        </r>
        <r>
          <rPr>
            <b/>
            <sz val="9"/>
            <color indexed="81"/>
            <rFont val="宋体"/>
            <family val="3"/>
            <charset val="134"/>
          </rPr>
          <t xml:space="preserve">加亚莱，龙鹰之神
</t>
        </r>
        <r>
          <rPr>
            <b/>
            <sz val="9"/>
            <color indexed="81"/>
            <rFont val="Tahoma"/>
            <family val="2"/>
          </rPr>
          <t>181205-25-</t>
        </r>
        <r>
          <rPr>
            <b/>
            <sz val="9"/>
            <color indexed="81"/>
            <rFont val="宋体"/>
            <family val="3"/>
            <charset val="134"/>
          </rPr>
          <t xml:space="preserve">卡格瓦，青蛙之神
</t>
        </r>
        <r>
          <rPr>
            <b/>
            <sz val="9"/>
            <color indexed="81"/>
            <rFont val="Tahoma"/>
            <family val="2"/>
          </rPr>
          <t>181227-60-</t>
        </r>
        <r>
          <rPr>
            <b/>
            <sz val="9"/>
            <color indexed="81"/>
            <rFont val="宋体"/>
            <family val="3"/>
            <charset val="134"/>
          </rPr>
          <t xml:space="preserve">夺灵者哈卡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阿卡里，犀牛之神
</t>
        </r>
        <r>
          <rPr>
            <b/>
            <sz val="9"/>
            <color indexed="81"/>
            <rFont val="Tahoma"/>
            <family val="2"/>
          </rPr>
          <t>181207-hc-</t>
        </r>
        <r>
          <rPr>
            <b/>
            <sz val="9"/>
            <color indexed="81"/>
            <rFont val="宋体"/>
            <family val="3"/>
            <charset val="134"/>
          </rPr>
          <t>祖尔金</t>
        </r>
      </text>
    </comment>
    <comment ref="CO5" authorId="1">
      <text>
        <r>
          <rPr>
            <b/>
            <sz val="9"/>
            <color indexed="81"/>
            <rFont val="Tahoma"/>
            <family val="2"/>
          </rPr>
          <t>181205-3-</t>
        </r>
        <r>
          <rPr>
            <b/>
            <sz val="9"/>
            <color indexed="81"/>
            <rFont val="宋体"/>
            <family val="3"/>
            <charset val="134"/>
          </rPr>
          <t>指挥官沃恩</t>
        </r>
        <r>
          <rPr>
            <b/>
            <sz val="9"/>
            <color indexed="81"/>
            <rFont val="Tahoma"/>
            <family val="2"/>
          </rPr>
          <t xml:space="preserve">
181205-34-</t>
        </r>
        <r>
          <rPr>
            <b/>
            <sz val="9"/>
            <color indexed="81"/>
            <rFont val="宋体"/>
            <family val="3"/>
            <charset val="134"/>
          </rPr>
          <t>泽蒂摩</t>
        </r>
        <r>
          <rPr>
            <b/>
            <sz val="9"/>
            <color indexed="81"/>
            <rFont val="Tahoma"/>
            <family val="2"/>
          </rPr>
          <t xml:space="preserve">
181205-39-</t>
        </r>
        <r>
          <rPr>
            <b/>
            <sz val="9"/>
            <color indexed="81"/>
            <rFont val="宋体"/>
            <family val="3"/>
            <charset val="134"/>
          </rPr>
          <t>钩牙船长</t>
        </r>
        <r>
          <rPr>
            <b/>
            <sz val="9"/>
            <color indexed="81"/>
            <rFont val="Tahoma"/>
            <family val="2"/>
          </rPr>
          <t xml:space="preserve">
180123-70-</t>
        </r>
        <r>
          <rPr>
            <b/>
            <sz val="9"/>
            <color indexed="81"/>
            <rFont val="宋体"/>
            <family val="3"/>
            <charset val="134"/>
          </rPr>
          <t>西瓦尔拉，猛虎之神</t>
        </r>
        <r>
          <rPr>
            <b/>
            <sz val="9"/>
            <color indexed="81"/>
            <rFont val="Tahoma"/>
            <family val="2"/>
          </rPr>
          <t xml:space="preserve">
181205-</t>
        </r>
        <r>
          <rPr>
            <b/>
            <sz val="9"/>
            <color indexed="81"/>
            <rFont val="宋体"/>
            <family val="3"/>
            <charset val="134"/>
          </rPr>
          <t>送</t>
        </r>
        <r>
          <rPr>
            <b/>
            <sz val="9"/>
            <color indexed="81"/>
            <rFont val="Tahoma"/>
            <family val="2"/>
          </rPr>
          <t>-</t>
        </r>
        <r>
          <rPr>
            <b/>
            <sz val="9"/>
            <color indexed="81"/>
            <rFont val="宋体"/>
            <family val="3"/>
            <charset val="134"/>
          </rPr>
          <t xml:space="preserve">贡克，迅猛龙之神
</t>
        </r>
        <r>
          <rPr>
            <b/>
            <sz val="9"/>
            <color indexed="81"/>
            <rFont val="Tahoma"/>
            <family val="2"/>
          </rPr>
          <t>190108-hc-</t>
        </r>
        <r>
          <rPr>
            <b/>
            <sz val="9"/>
            <color indexed="81"/>
            <rFont val="宋体"/>
            <family val="3"/>
            <charset val="134"/>
          </rPr>
          <t>祖尔金
缺失：
加亚莱，龙鹰之神</t>
        </r>
      </text>
    </comment>
    <comment ref="CP5" authorId="1">
      <text>
        <r>
          <rPr>
            <b/>
            <sz val="9"/>
            <color indexed="81"/>
            <rFont val="Tahoma"/>
            <family val="2"/>
          </rPr>
          <t>181205-6-</t>
        </r>
        <r>
          <rPr>
            <b/>
            <sz val="9"/>
            <color indexed="81"/>
            <rFont val="宋体"/>
            <family val="3"/>
            <charset val="134"/>
          </rPr>
          <t xml:space="preserve">加亚莱，龙鹰之神
</t>
        </r>
        <r>
          <rPr>
            <b/>
            <sz val="9"/>
            <color indexed="81"/>
            <rFont val="Tahoma"/>
            <family val="2"/>
          </rPr>
          <t>181205-11-</t>
        </r>
        <r>
          <rPr>
            <b/>
            <sz val="9"/>
            <color indexed="81"/>
            <rFont val="宋体"/>
            <family val="3"/>
            <charset val="134"/>
          </rPr>
          <t xml:space="preserve">泽蒂摩
</t>
        </r>
        <r>
          <rPr>
            <b/>
            <sz val="9"/>
            <color indexed="81"/>
            <rFont val="Tahoma"/>
            <family val="2"/>
          </rPr>
          <t>181205-25-</t>
        </r>
        <r>
          <rPr>
            <b/>
            <sz val="9"/>
            <color indexed="81"/>
            <rFont val="宋体"/>
            <family val="3"/>
            <charset val="134"/>
          </rPr>
          <t xml:space="preserve">阿卡里，犀牛之神
</t>
        </r>
        <r>
          <rPr>
            <b/>
            <sz val="9"/>
            <color indexed="81"/>
            <rFont val="Tahoma"/>
            <family val="2"/>
          </rPr>
          <t>181228-54-</t>
        </r>
        <r>
          <rPr>
            <b/>
            <sz val="9"/>
            <color indexed="81"/>
            <rFont val="宋体"/>
            <family val="3"/>
            <charset val="134"/>
          </rPr>
          <t xml:space="preserve">战争德鲁伊罗缇
</t>
        </r>
        <r>
          <rPr>
            <b/>
            <sz val="9"/>
            <color indexed="81"/>
            <rFont val="Tahoma"/>
            <family val="2"/>
          </rPr>
          <t>181228-55-</t>
        </r>
        <r>
          <rPr>
            <b/>
            <sz val="9"/>
            <color indexed="81"/>
            <rFont val="宋体"/>
            <family val="3"/>
            <charset val="134"/>
          </rPr>
          <t xml:space="preserve">魔精大师兹伊希
</t>
        </r>
        <r>
          <rPr>
            <b/>
            <sz val="9"/>
            <color indexed="81"/>
            <rFont val="Tahoma"/>
            <family val="2"/>
          </rPr>
          <t>190217-75-</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邦桑迪，死亡之神
</t>
        </r>
        <r>
          <rPr>
            <b/>
            <sz val="9"/>
            <color indexed="81"/>
            <rFont val="Tahoma"/>
            <family val="2"/>
          </rPr>
          <t>181221-hc-</t>
        </r>
        <r>
          <rPr>
            <b/>
            <sz val="9"/>
            <color indexed="81"/>
            <rFont val="宋体"/>
            <family val="3"/>
            <charset val="134"/>
          </rPr>
          <t>祖尔金</t>
        </r>
      </text>
    </comment>
    <comment ref="CQ5" authorId="1">
      <text>
        <r>
          <rPr>
            <b/>
            <sz val="9"/>
            <color indexed="81"/>
            <rFont val="Tahoma"/>
            <family val="2"/>
          </rPr>
          <t>181205-2-</t>
        </r>
        <r>
          <rPr>
            <b/>
            <sz val="9"/>
            <color indexed="81"/>
            <rFont val="宋体"/>
            <family val="3"/>
            <charset val="134"/>
          </rPr>
          <t xml:space="preserve">希里克，蝙蝠之神
</t>
        </r>
        <r>
          <rPr>
            <b/>
            <sz val="9"/>
            <color indexed="81"/>
            <rFont val="Tahoma"/>
            <family val="2"/>
          </rPr>
          <t>181205-4-</t>
        </r>
        <r>
          <rPr>
            <b/>
            <sz val="9"/>
            <color indexed="81"/>
            <rFont val="宋体"/>
            <family val="3"/>
            <charset val="134"/>
          </rPr>
          <t xml:space="preserve">格里伏塔
</t>
        </r>
        <r>
          <rPr>
            <b/>
            <sz val="9"/>
            <color indexed="81"/>
            <rFont val="Tahoma"/>
            <family val="2"/>
          </rPr>
          <t>181205-36-</t>
        </r>
        <r>
          <rPr>
            <b/>
            <sz val="9"/>
            <color indexed="81"/>
            <rFont val="宋体"/>
            <family val="3"/>
            <charset val="134"/>
          </rPr>
          <t xml:space="preserve">送葬者安德提卡
</t>
        </r>
        <r>
          <rPr>
            <b/>
            <sz val="9"/>
            <color indexed="81"/>
            <rFont val="Tahoma"/>
            <family val="2"/>
          </rPr>
          <t>181205-</t>
        </r>
        <r>
          <rPr>
            <b/>
            <sz val="9"/>
            <color indexed="81"/>
            <rFont val="宋体"/>
            <family val="3"/>
            <charset val="134"/>
          </rPr>
          <t>送</t>
        </r>
        <r>
          <rPr>
            <b/>
            <sz val="9"/>
            <color indexed="81"/>
            <rFont val="Tahoma"/>
            <family val="2"/>
          </rPr>
          <t>-</t>
        </r>
        <r>
          <rPr>
            <b/>
            <sz val="9"/>
            <color indexed="81"/>
            <rFont val="宋体"/>
            <family val="3"/>
            <charset val="134"/>
          </rPr>
          <t xml:space="preserve">加亚莱，龙鹰之神
</t>
        </r>
        <r>
          <rPr>
            <b/>
            <sz val="9"/>
            <color indexed="81"/>
            <rFont val="Tahoma"/>
            <family val="2"/>
          </rPr>
          <t>181206-hc-</t>
        </r>
        <r>
          <rPr>
            <b/>
            <sz val="9"/>
            <color indexed="81"/>
            <rFont val="宋体"/>
            <family val="3"/>
            <charset val="134"/>
          </rPr>
          <t>祖尔金</t>
        </r>
      </text>
    </comment>
    <comment ref="CS5" authorId="1">
      <text>
        <r>
          <rPr>
            <sz val="9"/>
            <color indexed="81"/>
            <rFont val="Tahoma"/>
            <family val="2"/>
          </rPr>
          <t>180808-5-</t>
        </r>
        <r>
          <rPr>
            <sz val="9"/>
            <color indexed="81"/>
            <rFont val="宋体"/>
            <family val="3"/>
            <charset val="134"/>
          </rPr>
          <t xml:space="preserve">伊莱克特拉·风潮
</t>
        </r>
        <r>
          <rPr>
            <b/>
            <sz val="9"/>
            <color indexed="81"/>
            <rFont val="Tahoma"/>
            <family val="2"/>
          </rPr>
          <t>180808-6-</t>
        </r>
        <r>
          <rPr>
            <b/>
            <sz val="9"/>
            <color indexed="81"/>
            <rFont val="宋体"/>
            <family val="3"/>
            <charset val="134"/>
          </rPr>
          <t xml:space="preserve">观星者露娜
</t>
        </r>
        <r>
          <rPr>
            <b/>
            <sz val="9"/>
            <color indexed="81"/>
            <rFont val="Tahoma"/>
            <family val="2"/>
          </rPr>
          <t>180808-19-</t>
        </r>
        <r>
          <rPr>
            <b/>
            <sz val="9"/>
            <color indexed="81"/>
            <rFont val="宋体"/>
            <family val="3"/>
            <charset val="134"/>
          </rPr>
          <t>“科学狂人”砰砰博士</t>
        </r>
        <r>
          <rPr>
            <sz val="9"/>
            <color indexed="81"/>
            <rFont val="宋体"/>
            <family val="3"/>
            <charset val="134"/>
          </rPr>
          <t xml:space="preserve">
</t>
        </r>
        <r>
          <rPr>
            <sz val="9"/>
            <color indexed="81"/>
            <rFont val="Tahoma"/>
            <family val="2"/>
          </rPr>
          <t>180808-29-</t>
        </r>
        <r>
          <rPr>
            <sz val="9"/>
            <color indexed="81"/>
            <rFont val="宋体"/>
            <family val="3"/>
            <charset val="134"/>
          </rPr>
          <t xml:space="preserve">机械克苏恩
</t>
        </r>
        <r>
          <rPr>
            <sz val="9"/>
            <color indexed="81"/>
            <rFont val="Tahoma"/>
            <family val="2"/>
          </rPr>
          <t>180808-34-</t>
        </r>
        <r>
          <rPr>
            <sz val="9"/>
            <color indexed="81"/>
            <rFont val="宋体"/>
            <family val="3"/>
            <charset val="134"/>
          </rPr>
          <t xml:space="preserve">露娜的口袋银河
</t>
        </r>
        <r>
          <rPr>
            <sz val="9"/>
            <color indexed="81"/>
            <rFont val="Tahoma"/>
            <family val="2"/>
          </rPr>
          <t>180809-67-</t>
        </r>
        <r>
          <rPr>
            <sz val="9"/>
            <color indexed="81"/>
            <rFont val="宋体"/>
            <family val="3"/>
            <charset val="134"/>
          </rPr>
          <t xml:space="preserve">神奇的威兹班
</t>
        </r>
        <r>
          <rPr>
            <sz val="9"/>
            <color indexed="81"/>
            <rFont val="Tahoma"/>
            <family val="2"/>
          </rPr>
          <t>180926-100-</t>
        </r>
        <r>
          <rPr>
            <sz val="9"/>
            <color indexed="81"/>
            <rFont val="宋体"/>
            <family val="3"/>
            <charset val="134"/>
          </rPr>
          <t xml:space="preserve">星界使者塞雷西亚
</t>
        </r>
        <r>
          <rPr>
            <sz val="9"/>
            <color indexed="81"/>
            <rFont val="Tahoma"/>
            <family val="2"/>
          </rPr>
          <t>181123-126-</t>
        </r>
        <r>
          <rPr>
            <sz val="9"/>
            <color indexed="81"/>
            <rFont val="宋体"/>
            <family val="3"/>
            <charset val="134"/>
          </rPr>
          <t xml:space="preserve">克隆大师泽里克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迈拉·腐泉
</t>
        </r>
        <r>
          <rPr>
            <b/>
            <sz val="9"/>
            <color indexed="81"/>
            <rFont val="Tahoma"/>
            <family val="2"/>
          </rPr>
          <t>180909-hc-</t>
        </r>
        <r>
          <rPr>
            <b/>
            <sz val="9"/>
            <color indexed="81"/>
            <rFont val="宋体"/>
            <family val="3"/>
            <charset val="134"/>
          </rPr>
          <t xml:space="preserve">莫瑞甘的灵界
</t>
        </r>
        <r>
          <rPr>
            <b/>
            <sz val="9"/>
            <color indexed="81"/>
            <rFont val="Tahoma"/>
            <family val="2"/>
          </rPr>
          <t>181002-hc-</t>
        </r>
        <r>
          <rPr>
            <b/>
            <sz val="9"/>
            <color indexed="81"/>
            <rFont val="宋体"/>
            <family val="3"/>
            <charset val="134"/>
          </rPr>
          <t xml:space="preserve">迈拉的不稳定元素
</t>
        </r>
        <r>
          <rPr>
            <b/>
            <sz val="9"/>
            <color indexed="81"/>
            <rFont val="Tahoma"/>
            <family val="2"/>
          </rPr>
          <t>181026-hc-</t>
        </r>
        <r>
          <rPr>
            <b/>
            <sz val="9"/>
            <color indexed="81"/>
            <rFont val="宋体"/>
            <family val="3"/>
            <charset val="134"/>
          </rPr>
          <t>奇利亚斯</t>
        </r>
        <r>
          <rPr>
            <sz val="9"/>
            <color indexed="81"/>
            <rFont val="宋体"/>
            <family val="3"/>
            <charset val="134"/>
          </rPr>
          <t xml:space="preserve">
</t>
        </r>
        <r>
          <rPr>
            <sz val="9"/>
            <color indexed="81"/>
            <rFont val="Tahoma"/>
            <family val="2"/>
          </rPr>
          <t>190130-hc-</t>
        </r>
        <r>
          <rPr>
            <sz val="9"/>
            <color indexed="81"/>
            <rFont val="宋体"/>
            <family val="3"/>
            <charset val="134"/>
          </rPr>
          <t xml:space="preserve">泽里克的克隆展
</t>
        </r>
        <r>
          <rPr>
            <sz val="9"/>
            <color indexed="81"/>
            <rFont val="Tahoma"/>
            <family val="2"/>
          </rPr>
          <t>190523-hc-</t>
        </r>
        <r>
          <rPr>
            <sz val="9"/>
            <color indexed="81"/>
            <rFont val="宋体"/>
            <family val="3"/>
            <charset val="134"/>
          </rPr>
          <t>实验体</t>
        </r>
        <r>
          <rPr>
            <sz val="9"/>
            <color indexed="81"/>
            <rFont val="Tahoma"/>
            <family val="2"/>
          </rPr>
          <t>9</t>
        </r>
        <r>
          <rPr>
            <sz val="9"/>
            <color indexed="81"/>
            <rFont val="宋体"/>
            <family val="3"/>
            <charset val="134"/>
          </rPr>
          <t>号
缺：</t>
        </r>
      </text>
    </comment>
    <comment ref="CT5" authorId="1">
      <text>
        <r>
          <rPr>
            <b/>
            <sz val="9"/>
            <color indexed="81"/>
            <rFont val="Tahoma"/>
            <family val="2"/>
          </rPr>
          <t>180808-7-</t>
        </r>
        <r>
          <rPr>
            <b/>
            <sz val="9"/>
            <color indexed="81"/>
            <rFont val="宋体"/>
            <family val="3"/>
            <charset val="134"/>
          </rPr>
          <t xml:space="preserve">观星者露娜
</t>
        </r>
        <r>
          <rPr>
            <b/>
            <sz val="9"/>
            <color indexed="81"/>
            <rFont val="Tahoma"/>
            <family val="2"/>
          </rPr>
          <t>180808-17-</t>
        </r>
        <r>
          <rPr>
            <b/>
            <sz val="9"/>
            <color indexed="81"/>
            <rFont val="宋体"/>
            <family val="3"/>
            <charset val="134"/>
          </rPr>
          <t xml:space="preserve">“科学狂人”砰砰博士
</t>
        </r>
        <r>
          <rPr>
            <b/>
            <sz val="9"/>
            <color indexed="81"/>
            <rFont val="Tahoma"/>
            <family val="2"/>
          </rPr>
          <t>180808-22-</t>
        </r>
        <r>
          <rPr>
            <b/>
            <sz val="9"/>
            <color indexed="81"/>
            <rFont val="宋体"/>
            <family val="3"/>
            <charset val="134"/>
          </rPr>
          <t>奇利亚斯</t>
        </r>
        <r>
          <rPr>
            <sz val="9"/>
            <color indexed="81"/>
            <rFont val="宋体"/>
            <family val="3"/>
            <charset val="134"/>
          </rPr>
          <t xml:space="preserve">
</t>
        </r>
        <r>
          <rPr>
            <sz val="9"/>
            <color indexed="81"/>
            <rFont val="Tahoma"/>
            <family val="2"/>
          </rPr>
          <t>180820-37-</t>
        </r>
        <r>
          <rPr>
            <sz val="9"/>
            <color indexed="81"/>
            <rFont val="宋体"/>
            <family val="3"/>
            <charset val="134"/>
          </rPr>
          <t xml:space="preserve">弗拉克的火箭炮
</t>
        </r>
        <r>
          <rPr>
            <sz val="9"/>
            <color indexed="81"/>
            <rFont val="Tahoma"/>
            <family val="2"/>
          </rPr>
          <t>180831-48-</t>
        </r>
        <r>
          <rPr>
            <sz val="9"/>
            <color indexed="81"/>
            <rFont val="宋体"/>
            <family val="3"/>
            <charset val="134"/>
          </rPr>
          <t>实验体</t>
        </r>
        <r>
          <rPr>
            <sz val="9"/>
            <color indexed="81"/>
            <rFont val="Tahoma"/>
            <family val="2"/>
          </rPr>
          <t>9</t>
        </r>
        <r>
          <rPr>
            <sz val="9"/>
            <color indexed="81"/>
            <rFont val="宋体"/>
            <family val="3"/>
            <charset val="134"/>
          </rPr>
          <t xml:space="preserve">号
</t>
        </r>
        <r>
          <rPr>
            <sz val="9"/>
            <color indexed="81"/>
            <rFont val="Tahoma"/>
            <family val="2"/>
          </rPr>
          <t>180930-61-</t>
        </r>
        <r>
          <rPr>
            <sz val="9"/>
            <color indexed="81"/>
            <rFont val="宋体"/>
            <family val="3"/>
            <charset val="134"/>
          </rPr>
          <t xml:space="preserve">迈拉·腐泉
</t>
        </r>
        <r>
          <rPr>
            <sz val="9"/>
            <color indexed="81"/>
            <rFont val="Tahoma"/>
            <family val="2"/>
          </rPr>
          <t>181012-78-</t>
        </r>
        <r>
          <rPr>
            <sz val="9"/>
            <color indexed="81"/>
            <rFont val="宋体"/>
            <family val="3"/>
            <charset val="134"/>
          </rPr>
          <t xml:space="preserve">神奇的威兹班
</t>
        </r>
        <r>
          <rPr>
            <sz val="9"/>
            <color indexed="81"/>
            <rFont val="Tahoma"/>
            <family val="2"/>
          </rPr>
          <t>181123-94-</t>
        </r>
        <r>
          <rPr>
            <sz val="9"/>
            <color indexed="81"/>
            <rFont val="宋体"/>
            <family val="3"/>
            <charset val="134"/>
          </rPr>
          <t xml:space="preserve">露娜的口袋银河
</t>
        </r>
        <r>
          <rPr>
            <sz val="9"/>
            <color indexed="81"/>
            <rFont val="Tahoma"/>
            <family val="2"/>
          </rPr>
          <t>190720-106-</t>
        </r>
        <r>
          <rPr>
            <sz val="9"/>
            <color indexed="81"/>
            <rFont val="宋体"/>
            <family val="3"/>
            <charset val="134"/>
          </rPr>
          <t xml:space="preserve">迈拉的不稳定元素
</t>
        </r>
        <r>
          <rPr>
            <sz val="9"/>
            <color indexed="81"/>
            <rFont val="Tahoma"/>
            <family val="2"/>
          </rPr>
          <t>180808-</t>
        </r>
        <r>
          <rPr>
            <sz val="9"/>
            <color indexed="81"/>
            <rFont val="宋体"/>
            <family val="3"/>
            <charset val="134"/>
          </rPr>
          <t>送</t>
        </r>
        <r>
          <rPr>
            <sz val="9"/>
            <color indexed="81"/>
            <rFont val="Tahoma"/>
            <family val="2"/>
          </rPr>
          <t>-</t>
        </r>
        <r>
          <rPr>
            <sz val="9"/>
            <color indexed="81"/>
            <rFont val="宋体"/>
            <family val="3"/>
            <charset val="134"/>
          </rPr>
          <t xml:space="preserve">莫瑞甘博士
</t>
        </r>
        <r>
          <rPr>
            <b/>
            <sz val="9"/>
            <color indexed="81"/>
            <rFont val="Tahoma"/>
            <family val="2"/>
          </rPr>
          <t>190411-hc-</t>
        </r>
        <r>
          <rPr>
            <b/>
            <sz val="9"/>
            <color indexed="81"/>
            <rFont val="宋体"/>
            <family val="3"/>
            <charset val="134"/>
          </rPr>
          <t xml:space="preserve">莫瑞甘的灵界
</t>
        </r>
        <r>
          <rPr>
            <b/>
            <sz val="9"/>
            <color indexed="81"/>
            <rFont val="Tahoma"/>
            <family val="2"/>
          </rPr>
          <t>190428-hc-</t>
        </r>
        <r>
          <rPr>
            <b/>
            <sz val="9"/>
            <color indexed="81"/>
            <rFont val="宋体"/>
            <family val="3"/>
            <charset val="134"/>
          </rPr>
          <t xml:space="preserve">爆破大师弗拉克
</t>
        </r>
        <r>
          <rPr>
            <b/>
            <sz val="9"/>
            <color indexed="81"/>
            <rFont val="Tahoma"/>
            <family val="2"/>
          </rPr>
          <t>190617-hc-</t>
        </r>
        <r>
          <rPr>
            <b/>
            <sz val="9"/>
            <color indexed="81"/>
            <rFont val="宋体"/>
            <family val="3"/>
            <charset val="134"/>
          </rPr>
          <t>坎格尔的无尽大军</t>
        </r>
      </text>
    </comment>
    <comment ref="CU5" authorId="1">
      <text>
        <r>
          <rPr>
            <b/>
            <sz val="9"/>
            <color indexed="81"/>
            <rFont val="Tahoma"/>
            <family val="2"/>
          </rPr>
          <t>180808-  7-</t>
        </r>
        <r>
          <rPr>
            <b/>
            <sz val="9"/>
            <color indexed="81"/>
            <rFont val="宋体"/>
            <family val="3"/>
            <charset val="134"/>
          </rPr>
          <t xml:space="preserve">水晶工匠坎格尔
</t>
        </r>
        <r>
          <rPr>
            <b/>
            <sz val="9"/>
            <color indexed="81"/>
            <rFont val="Tahoma"/>
            <family val="2"/>
          </rPr>
          <t>180821-39-</t>
        </r>
        <r>
          <rPr>
            <b/>
            <sz val="9"/>
            <color indexed="81"/>
            <rFont val="宋体"/>
            <family val="3"/>
            <charset val="134"/>
          </rPr>
          <t xml:space="preserve">砰砰飞艇
</t>
        </r>
        <r>
          <rPr>
            <b/>
            <sz val="9"/>
            <color indexed="81"/>
            <rFont val="Tahoma"/>
            <family val="2"/>
          </rPr>
          <t>180903-49-</t>
        </r>
        <r>
          <rPr>
            <b/>
            <sz val="9"/>
            <color indexed="81"/>
            <rFont val="宋体"/>
            <family val="3"/>
            <charset val="134"/>
          </rPr>
          <t xml:space="preserve">泽里克的克隆展
</t>
        </r>
        <r>
          <rPr>
            <b/>
            <sz val="9"/>
            <color indexed="81"/>
            <rFont val="Tahoma"/>
            <family val="2"/>
          </rPr>
          <t>180913-52-</t>
        </r>
        <r>
          <rPr>
            <b/>
            <sz val="9"/>
            <color indexed="81"/>
            <rFont val="宋体"/>
            <family val="3"/>
            <charset val="134"/>
          </rPr>
          <t xml:space="preserve">克隆大师泽里克
</t>
        </r>
        <r>
          <rPr>
            <b/>
            <sz val="9"/>
            <color indexed="81"/>
            <rFont val="Tahoma"/>
            <family val="2"/>
          </rPr>
          <t>181113-92-</t>
        </r>
        <r>
          <rPr>
            <b/>
            <sz val="9"/>
            <color indexed="81"/>
            <rFont val="宋体"/>
            <family val="3"/>
            <charset val="134"/>
          </rPr>
          <t xml:space="preserve">软泥教授弗洛普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伊莱克特拉·风潮
</t>
        </r>
        <r>
          <rPr>
            <b/>
            <sz val="9"/>
            <color indexed="81"/>
            <rFont val="Tahoma"/>
            <family val="2"/>
          </rPr>
          <t>190217-hc-</t>
        </r>
        <r>
          <rPr>
            <b/>
            <sz val="9"/>
            <color indexed="81"/>
            <rFont val="宋体"/>
            <family val="3"/>
            <charset val="134"/>
          </rPr>
          <t xml:space="preserve">观星者露娜
</t>
        </r>
        <r>
          <rPr>
            <b/>
            <sz val="9"/>
            <color indexed="81"/>
            <rFont val="Tahoma"/>
            <family val="2"/>
          </rPr>
          <t>190411-hc-</t>
        </r>
        <r>
          <rPr>
            <b/>
            <sz val="9"/>
            <color indexed="81"/>
            <rFont val="宋体"/>
            <family val="3"/>
            <charset val="134"/>
          </rPr>
          <t xml:space="preserve">莫瑞甘的灵界
</t>
        </r>
        <r>
          <rPr>
            <b/>
            <sz val="9"/>
            <color indexed="81"/>
            <rFont val="Tahoma"/>
            <family val="2"/>
          </rPr>
          <t>190423-hc-</t>
        </r>
        <r>
          <rPr>
            <b/>
            <sz val="9"/>
            <color indexed="81"/>
            <rFont val="宋体"/>
            <family val="3"/>
            <charset val="134"/>
          </rPr>
          <t xml:space="preserve">“科学狂人”砰砰博士
</t>
        </r>
        <r>
          <rPr>
            <b/>
            <sz val="9"/>
            <color indexed="81"/>
            <rFont val="Tahoma"/>
            <family val="2"/>
          </rPr>
          <t>190410-hc-</t>
        </r>
        <r>
          <rPr>
            <b/>
            <sz val="9"/>
            <color indexed="81"/>
            <rFont val="宋体"/>
            <family val="3"/>
            <charset val="134"/>
          </rPr>
          <t xml:space="preserve">奇利亚斯
</t>
        </r>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 xml:space="preserve">号
缺失：
</t>
        </r>
      </text>
    </comment>
    <comment ref="CV5" authorId="1">
      <text>
        <r>
          <rPr>
            <b/>
            <sz val="9"/>
            <color indexed="81"/>
            <rFont val="Tahoma"/>
            <family val="2"/>
          </rPr>
          <t>180808-9-</t>
        </r>
        <r>
          <rPr>
            <b/>
            <sz val="9"/>
            <color indexed="81"/>
            <rFont val="宋体"/>
            <family val="3"/>
            <charset val="134"/>
          </rPr>
          <t xml:space="preserve">观星者露娜
</t>
        </r>
        <r>
          <rPr>
            <b/>
            <sz val="9"/>
            <color indexed="81"/>
            <rFont val="Tahoma"/>
            <family val="2"/>
          </rPr>
          <t>180808-15-</t>
        </r>
        <r>
          <rPr>
            <b/>
            <sz val="9"/>
            <color indexed="81"/>
            <rFont val="宋体"/>
            <family val="3"/>
            <charset val="134"/>
          </rPr>
          <t xml:space="preserve">露娜的口袋银河
</t>
        </r>
        <r>
          <rPr>
            <b/>
            <sz val="9"/>
            <color indexed="81"/>
            <rFont val="Tahoma"/>
            <family val="2"/>
          </rPr>
          <t>180808-22-</t>
        </r>
        <r>
          <rPr>
            <b/>
            <sz val="9"/>
            <color indexed="81"/>
            <rFont val="宋体"/>
            <family val="3"/>
            <charset val="134"/>
          </rPr>
          <t xml:space="preserve">坎格尔的无尽大军
</t>
        </r>
        <r>
          <rPr>
            <b/>
            <sz val="9"/>
            <color indexed="81"/>
            <rFont val="Tahoma"/>
            <family val="2"/>
          </rPr>
          <t>180821-43-</t>
        </r>
        <r>
          <rPr>
            <b/>
            <sz val="9"/>
            <color indexed="81"/>
            <rFont val="宋体"/>
            <family val="3"/>
            <charset val="134"/>
          </rPr>
          <t xml:space="preserve">水晶工匠坎格尔
</t>
        </r>
        <r>
          <rPr>
            <b/>
            <sz val="9"/>
            <color indexed="81"/>
            <rFont val="Tahoma"/>
            <family val="2"/>
          </rPr>
          <t>180925-57-</t>
        </r>
        <r>
          <rPr>
            <b/>
            <sz val="9"/>
            <color indexed="81"/>
            <rFont val="宋体"/>
            <family val="3"/>
            <charset val="134"/>
          </rPr>
          <t xml:space="preserve">伊莱克特拉·风潮
</t>
        </r>
        <r>
          <rPr>
            <b/>
            <sz val="9"/>
            <color indexed="81"/>
            <rFont val="Tahoma"/>
            <family val="2"/>
          </rPr>
          <t>181228-97-</t>
        </r>
        <r>
          <rPr>
            <b/>
            <sz val="9"/>
            <color indexed="81"/>
            <rFont val="宋体"/>
            <family val="3"/>
            <charset val="134"/>
          </rPr>
          <t xml:space="preserve">软泥教授弗洛普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爆破大师弗拉克
</t>
        </r>
        <r>
          <rPr>
            <b/>
            <sz val="9"/>
            <color indexed="81"/>
            <rFont val="Tahoma"/>
            <family val="2"/>
          </rPr>
          <t>181031-hc-</t>
        </r>
        <r>
          <rPr>
            <b/>
            <sz val="9"/>
            <color indexed="81"/>
            <rFont val="宋体"/>
            <family val="3"/>
            <charset val="134"/>
          </rPr>
          <t xml:space="preserve">奇利亚斯
</t>
        </r>
        <r>
          <rPr>
            <b/>
            <sz val="9"/>
            <color indexed="81"/>
            <rFont val="Tahoma"/>
            <family val="2"/>
          </rPr>
          <t>190424-hc-</t>
        </r>
        <r>
          <rPr>
            <b/>
            <sz val="9"/>
            <color indexed="81"/>
            <rFont val="宋体"/>
            <family val="3"/>
            <charset val="134"/>
          </rPr>
          <t xml:space="preserve">莫瑞甘的灵界
</t>
        </r>
        <r>
          <rPr>
            <b/>
            <sz val="9"/>
            <color indexed="81"/>
            <rFont val="Tahoma"/>
            <family val="2"/>
          </rPr>
          <t>190514-hc-</t>
        </r>
        <r>
          <rPr>
            <b/>
            <sz val="9"/>
            <color indexed="81"/>
            <rFont val="宋体"/>
            <family val="3"/>
            <charset val="134"/>
          </rPr>
          <t>“科学狂人”砰砰博士</t>
        </r>
      </text>
    </comment>
    <comment ref="CW5" authorId="1">
      <text>
        <r>
          <rPr>
            <b/>
            <sz val="9"/>
            <color indexed="81"/>
            <rFont val="Tahoma"/>
            <family val="2"/>
          </rPr>
          <t>180808-  9-</t>
        </r>
        <r>
          <rPr>
            <b/>
            <sz val="9"/>
            <color indexed="81"/>
            <rFont val="宋体"/>
            <family val="3"/>
            <charset val="134"/>
          </rPr>
          <t xml:space="preserve">软泥教授弗洛普
</t>
        </r>
        <r>
          <rPr>
            <b/>
            <sz val="9"/>
            <color indexed="81"/>
            <rFont val="Tahoma"/>
            <family val="2"/>
          </rPr>
          <t>180808-33-</t>
        </r>
        <r>
          <rPr>
            <b/>
            <sz val="9"/>
            <color indexed="81"/>
            <rFont val="宋体"/>
            <family val="3"/>
            <charset val="134"/>
          </rPr>
          <t xml:space="preserve">弗拉克的火箭炮
</t>
        </r>
        <r>
          <rPr>
            <b/>
            <sz val="9"/>
            <color indexed="81"/>
            <rFont val="Tahoma"/>
            <family val="2"/>
          </rPr>
          <t>180823-42-</t>
        </r>
        <r>
          <rPr>
            <b/>
            <sz val="9"/>
            <color indexed="81"/>
            <rFont val="宋体"/>
            <family val="3"/>
            <charset val="134"/>
          </rPr>
          <t xml:space="preserve">星界使者塞雷西亚
</t>
        </r>
        <r>
          <rPr>
            <b/>
            <sz val="9"/>
            <color indexed="81"/>
            <rFont val="Tahoma"/>
            <family val="2"/>
          </rPr>
          <t>180930-63-</t>
        </r>
        <r>
          <rPr>
            <b/>
            <sz val="9"/>
            <color indexed="81"/>
            <rFont val="宋体"/>
            <family val="3"/>
            <charset val="134"/>
          </rPr>
          <t xml:space="preserve">露娜的口袋银河
</t>
        </r>
        <r>
          <rPr>
            <b/>
            <sz val="9"/>
            <color indexed="81"/>
            <rFont val="Tahoma"/>
            <family val="2"/>
          </rPr>
          <t>181006-72-</t>
        </r>
        <r>
          <rPr>
            <b/>
            <sz val="9"/>
            <color indexed="81"/>
            <rFont val="宋体"/>
            <family val="3"/>
            <charset val="134"/>
          </rPr>
          <t xml:space="preserve">“科学狂人”砰砰博士
</t>
        </r>
        <r>
          <rPr>
            <b/>
            <sz val="9"/>
            <color indexed="81"/>
            <rFont val="Tahoma"/>
            <family val="2"/>
          </rPr>
          <t>190427-105-</t>
        </r>
        <r>
          <rPr>
            <b/>
            <sz val="9"/>
            <color indexed="81"/>
            <rFont val="宋体"/>
            <family val="3"/>
            <charset val="134"/>
          </rPr>
          <t xml:space="preserve">迈拉的不稳定元素
</t>
        </r>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 xml:space="preserve">观星者露娜
</t>
        </r>
        <r>
          <rPr>
            <b/>
            <sz val="9"/>
            <color indexed="81"/>
            <rFont val="Tahoma"/>
            <family val="2"/>
          </rPr>
          <t>190413-hc-</t>
        </r>
        <r>
          <rPr>
            <b/>
            <sz val="9"/>
            <color indexed="81"/>
            <rFont val="宋体"/>
            <family val="3"/>
            <charset val="134"/>
          </rPr>
          <t xml:space="preserve">奇利亚斯
</t>
        </r>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 xml:space="preserve">号
</t>
        </r>
        <r>
          <rPr>
            <b/>
            <sz val="9"/>
            <color indexed="81"/>
            <rFont val="Tahoma"/>
            <family val="2"/>
          </rPr>
          <t>191116-hc-</t>
        </r>
        <r>
          <rPr>
            <b/>
            <sz val="9"/>
            <color indexed="81"/>
            <rFont val="宋体"/>
            <family val="3"/>
            <charset val="134"/>
          </rPr>
          <t>莫瑞甘的灵界
缺失：</t>
        </r>
      </text>
    </comment>
    <comment ref="CY5" authorId="1">
      <text>
        <r>
          <rPr>
            <sz val="9"/>
            <color indexed="81"/>
            <rFont val="Tahoma"/>
            <family val="2"/>
          </rPr>
          <t>180413-  4-</t>
        </r>
        <r>
          <rPr>
            <sz val="9"/>
            <color indexed="81"/>
            <rFont val="宋体"/>
            <family val="3"/>
            <charset val="134"/>
          </rPr>
          <t xml:space="preserve">时光修补匠托奇
</t>
        </r>
        <r>
          <rPr>
            <sz val="9"/>
            <color indexed="81"/>
            <rFont val="Tahoma"/>
            <family val="2"/>
          </rPr>
          <t>180413-  9-</t>
        </r>
        <r>
          <rPr>
            <sz val="9"/>
            <color indexed="81"/>
            <rFont val="宋体"/>
            <family val="3"/>
            <charset val="134"/>
          </rPr>
          <t xml:space="preserve">窃魂者阿扎莉娜
</t>
        </r>
        <r>
          <rPr>
            <sz val="9"/>
            <color indexed="81"/>
            <rFont val="Tahoma"/>
            <family val="2"/>
          </rPr>
          <t>180413-25-</t>
        </r>
        <r>
          <rPr>
            <sz val="9"/>
            <color indexed="81"/>
            <rFont val="宋体"/>
            <family val="3"/>
            <charset val="134"/>
          </rPr>
          <t xml:space="preserve">面具收集者
</t>
        </r>
        <r>
          <rPr>
            <sz val="9"/>
            <color indexed="81"/>
            <rFont val="Tahoma"/>
            <family val="2"/>
          </rPr>
          <t>180413-33-</t>
        </r>
        <r>
          <rPr>
            <sz val="9"/>
            <color indexed="81"/>
            <rFont val="宋体"/>
            <family val="3"/>
            <charset val="134"/>
          </rPr>
          <t xml:space="preserve">艾莫莉丝
</t>
        </r>
        <r>
          <rPr>
            <b/>
            <sz val="9"/>
            <color indexed="81"/>
            <rFont val="Tahoma"/>
            <family val="2"/>
          </rPr>
          <t>180429-54-</t>
        </r>
        <r>
          <rPr>
            <b/>
            <sz val="9"/>
            <color indexed="81"/>
            <rFont val="宋体"/>
            <family val="3"/>
            <charset val="134"/>
          </rPr>
          <t>驯犬大师肖尔</t>
        </r>
        <r>
          <rPr>
            <sz val="9"/>
            <color indexed="81"/>
            <rFont val="宋体"/>
            <family val="3"/>
            <charset val="134"/>
          </rPr>
          <t xml:space="preserve">
</t>
        </r>
        <r>
          <rPr>
            <sz val="9"/>
            <color indexed="81"/>
            <rFont val="Tahoma"/>
            <family val="2"/>
          </rPr>
          <t>180512-63-</t>
        </r>
        <r>
          <rPr>
            <sz val="9"/>
            <color indexed="81"/>
            <rFont val="宋体"/>
            <family val="3"/>
            <charset val="134"/>
          </rPr>
          <t xml:space="preserve">高弗雷勋爵
</t>
        </r>
        <r>
          <rPr>
            <sz val="9"/>
            <color indexed="81"/>
            <rFont val="Tahoma"/>
            <family val="2"/>
          </rPr>
          <t>180520-68-</t>
        </r>
        <r>
          <rPr>
            <sz val="9"/>
            <color indexed="81"/>
            <rFont val="宋体"/>
            <family val="3"/>
            <charset val="134"/>
          </rPr>
          <t>达利乌斯</t>
        </r>
        <r>
          <rPr>
            <sz val="9"/>
            <color indexed="81"/>
            <rFont val="Tahoma"/>
            <family val="2"/>
          </rPr>
          <t>·</t>
        </r>
        <r>
          <rPr>
            <sz val="9"/>
            <color indexed="81"/>
            <rFont val="宋体"/>
            <family val="3"/>
            <charset val="134"/>
          </rPr>
          <t xml:space="preserve">克罗雷
</t>
        </r>
        <r>
          <rPr>
            <sz val="9"/>
            <color indexed="81"/>
            <rFont val="Tahoma"/>
            <family val="2"/>
          </rPr>
          <t>180528-77-</t>
        </r>
        <r>
          <rPr>
            <sz val="9"/>
            <color indexed="81"/>
            <rFont val="宋体"/>
            <family val="3"/>
            <charset val="134"/>
          </rPr>
          <t xml:space="preserve">女伯爵阿莎摩尔
</t>
        </r>
        <r>
          <rPr>
            <sz val="9"/>
            <color indexed="81"/>
            <rFont val="Tahoma"/>
            <family val="2"/>
          </rPr>
          <t>180413-</t>
        </r>
        <r>
          <rPr>
            <sz val="9"/>
            <color indexed="81"/>
            <rFont val="宋体"/>
            <family val="3"/>
            <charset val="134"/>
          </rPr>
          <t>送</t>
        </r>
        <r>
          <rPr>
            <sz val="9"/>
            <color indexed="81"/>
            <rFont val="Tahoma"/>
            <family val="2"/>
          </rPr>
          <t>-</t>
        </r>
        <r>
          <rPr>
            <sz val="9"/>
            <color indexed="81"/>
            <rFont val="宋体"/>
            <family val="3"/>
            <charset val="134"/>
          </rPr>
          <t>格林达</t>
        </r>
        <r>
          <rPr>
            <sz val="9"/>
            <color indexed="81"/>
            <rFont val="Tahoma"/>
            <family val="2"/>
          </rPr>
          <t>·</t>
        </r>
        <r>
          <rPr>
            <sz val="9"/>
            <color indexed="81"/>
            <rFont val="宋体"/>
            <family val="3"/>
            <charset val="134"/>
          </rPr>
          <t xml:space="preserve">鸦羽
</t>
        </r>
        <r>
          <rPr>
            <b/>
            <sz val="9"/>
            <color indexed="81"/>
            <rFont val="Tahoma"/>
            <family val="2"/>
          </rPr>
          <t>180414-hc-</t>
        </r>
        <r>
          <rPr>
            <b/>
            <sz val="9"/>
            <color indexed="81"/>
            <rFont val="宋体"/>
            <family val="3"/>
            <charset val="134"/>
          </rPr>
          <t xml:space="preserve">噬月者巴库
</t>
        </r>
        <r>
          <rPr>
            <b/>
            <sz val="9"/>
            <color indexed="81"/>
            <rFont val="Tahoma"/>
            <family val="2"/>
          </rPr>
          <t>180418-hc-</t>
        </r>
        <r>
          <rPr>
            <b/>
            <sz val="9"/>
            <color indexed="81"/>
            <rFont val="宋体"/>
            <family val="3"/>
            <charset val="134"/>
          </rPr>
          <t>吉恩</t>
        </r>
        <r>
          <rPr>
            <b/>
            <sz val="9"/>
            <color indexed="81"/>
            <rFont val="Tahoma"/>
            <family val="2"/>
          </rPr>
          <t>·</t>
        </r>
        <r>
          <rPr>
            <b/>
            <sz val="9"/>
            <color indexed="81"/>
            <rFont val="宋体"/>
            <family val="3"/>
            <charset val="134"/>
          </rPr>
          <t xml:space="preserve">格雷迈恩
</t>
        </r>
        <r>
          <rPr>
            <b/>
            <sz val="9"/>
            <color indexed="81"/>
            <rFont val="Tahoma"/>
            <family val="2"/>
          </rPr>
          <t>180609-hc-</t>
        </r>
        <r>
          <rPr>
            <b/>
            <sz val="9"/>
            <color indexed="81"/>
            <rFont val="宋体"/>
            <family val="3"/>
            <charset val="134"/>
          </rPr>
          <t xml:space="preserve">女巫哈加莎
</t>
        </r>
        <r>
          <rPr>
            <b/>
            <sz val="9"/>
            <color indexed="81"/>
            <rFont val="Tahoma"/>
            <family val="2"/>
          </rPr>
          <t>190911-hc-</t>
        </r>
        <r>
          <rPr>
            <b/>
            <sz val="9"/>
            <color indexed="81"/>
            <rFont val="宋体"/>
            <family val="3"/>
            <charset val="134"/>
          </rPr>
          <t xml:space="preserve">沙德沃克
</t>
        </r>
        <r>
          <rPr>
            <sz val="9"/>
            <color indexed="81"/>
            <rFont val="宋体"/>
            <family val="3"/>
            <charset val="134"/>
          </rPr>
          <t xml:space="preserve">
缺失：
沙德沃克</t>
        </r>
      </text>
    </comment>
    <comment ref="CZ5" authorId="0">
      <text>
        <r>
          <rPr>
            <b/>
            <sz val="9"/>
            <rFont val="Tahoma"/>
            <family val="2"/>
          </rPr>
          <t>180414- 1-</t>
        </r>
        <r>
          <rPr>
            <b/>
            <sz val="9"/>
            <rFont val="宋体"/>
            <family val="3"/>
            <charset val="134"/>
          </rPr>
          <t xml:space="preserve">玻璃骑士
</t>
        </r>
        <r>
          <rPr>
            <b/>
            <sz val="9"/>
            <rFont val="Tahoma"/>
            <family val="2"/>
          </rPr>
          <t>180414-20-</t>
        </r>
        <r>
          <rPr>
            <b/>
            <sz val="9"/>
            <rFont val="宋体"/>
            <family val="3"/>
            <charset val="134"/>
          </rPr>
          <t xml:space="preserve">高弗雷勋爵
</t>
        </r>
        <r>
          <rPr>
            <b/>
            <sz val="9"/>
            <rFont val="Tahoma"/>
            <family val="2"/>
          </rPr>
          <t>180512-44-</t>
        </r>
        <r>
          <rPr>
            <b/>
            <sz val="9"/>
            <rFont val="宋体"/>
            <family val="3"/>
            <charset val="134"/>
          </rPr>
          <t xml:space="preserve">暮陨者艾维娜
</t>
        </r>
        <r>
          <rPr>
            <b/>
            <sz val="9"/>
            <rFont val="Tahoma"/>
            <family val="2"/>
          </rPr>
          <t>180618-74-</t>
        </r>
        <r>
          <rPr>
            <b/>
            <sz val="9"/>
            <rFont val="宋体"/>
            <family val="3"/>
            <charset val="134"/>
          </rPr>
          <t xml:space="preserve">驯犬大师肖尔
</t>
        </r>
        <r>
          <rPr>
            <b/>
            <sz val="9"/>
            <rFont val="Tahoma"/>
            <family val="2"/>
          </rPr>
          <t>180630-75-</t>
        </r>
        <r>
          <rPr>
            <b/>
            <sz val="9"/>
            <rFont val="宋体"/>
            <family val="3"/>
            <charset val="134"/>
          </rPr>
          <t>人偶大师多里安</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面具收集者
</t>
        </r>
        <r>
          <rPr>
            <b/>
            <sz val="9"/>
            <rFont val="Tahoma"/>
            <family val="2"/>
          </rPr>
          <t>180415-hc-</t>
        </r>
        <r>
          <rPr>
            <b/>
            <sz val="9"/>
            <rFont val="宋体"/>
            <family val="3"/>
            <charset val="134"/>
          </rPr>
          <t>噬月者巴库</t>
        </r>
        <r>
          <rPr>
            <b/>
            <sz val="9"/>
            <rFont val="Tahoma"/>
            <family val="2"/>
          </rPr>
          <t xml:space="preserve">
180504-hc-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180704-hc-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DA5" authorId="0">
      <text>
        <r>
          <rPr>
            <b/>
            <sz val="9"/>
            <rFont val="Tahoma"/>
            <family val="2"/>
          </rPr>
          <t>180413-  6-</t>
        </r>
        <r>
          <rPr>
            <b/>
            <sz val="9"/>
            <rFont val="宋体"/>
            <family val="3"/>
            <charset val="134"/>
          </rPr>
          <t>吉恩</t>
        </r>
        <r>
          <rPr>
            <b/>
            <sz val="9"/>
            <rFont val="Tahoma"/>
            <family val="2"/>
          </rPr>
          <t>·</t>
        </r>
        <r>
          <rPr>
            <b/>
            <sz val="9"/>
            <rFont val="宋体"/>
            <family val="3"/>
            <charset val="134"/>
          </rPr>
          <t>格雷迈恩</t>
        </r>
        <r>
          <rPr>
            <b/>
            <sz val="9"/>
            <rFont val="Tahoma"/>
            <family val="2"/>
          </rPr>
          <t xml:space="preserve">
180413-28-</t>
        </r>
        <r>
          <rPr>
            <b/>
            <sz val="9"/>
            <rFont val="宋体"/>
            <family val="3"/>
            <charset val="134"/>
          </rPr>
          <t>达利乌斯</t>
        </r>
        <r>
          <rPr>
            <b/>
            <sz val="9"/>
            <rFont val="Tahoma"/>
            <family val="2"/>
          </rPr>
          <t>·</t>
        </r>
        <r>
          <rPr>
            <b/>
            <sz val="9"/>
            <rFont val="宋体"/>
            <family val="3"/>
            <charset val="134"/>
          </rPr>
          <t xml:space="preserve">克罗雷
</t>
        </r>
        <r>
          <rPr>
            <b/>
            <sz val="9"/>
            <rFont val="Tahoma"/>
            <family val="2"/>
          </rPr>
          <t>180512-46-</t>
        </r>
        <r>
          <rPr>
            <b/>
            <sz val="9"/>
            <rFont val="宋体"/>
            <family val="3"/>
            <charset val="134"/>
          </rPr>
          <t xml:space="preserve">苔丝·格雷迈恩
</t>
        </r>
        <r>
          <rPr>
            <b/>
            <sz val="9"/>
            <rFont val="Tahoma"/>
            <family val="2"/>
          </rPr>
          <t>180616-61-</t>
        </r>
        <r>
          <rPr>
            <b/>
            <sz val="9"/>
            <rFont val="宋体"/>
            <family val="3"/>
            <charset val="134"/>
          </rPr>
          <t xml:space="preserve">艾莫莉丝
</t>
        </r>
        <r>
          <rPr>
            <b/>
            <sz val="9"/>
            <rFont val="Tahoma"/>
            <family val="2"/>
          </rPr>
          <t>180620-70-</t>
        </r>
        <r>
          <rPr>
            <b/>
            <sz val="9"/>
            <rFont val="宋体"/>
            <family val="3"/>
            <charset val="134"/>
          </rPr>
          <t xml:space="preserve">大法师阿鲁高
</t>
        </r>
        <r>
          <rPr>
            <b/>
            <sz val="9"/>
            <rFont val="Tahoma"/>
            <family val="2"/>
          </rPr>
          <t>180630-76-</t>
        </r>
        <r>
          <rPr>
            <b/>
            <sz val="9"/>
            <rFont val="宋体"/>
            <family val="3"/>
            <charset val="134"/>
          </rPr>
          <t>女伯爵阿莎摩尔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利亚姆王子
</t>
        </r>
        <r>
          <rPr>
            <b/>
            <sz val="9"/>
            <rFont val="Tahoma"/>
            <family val="2"/>
          </rPr>
          <t>180421-hc-</t>
        </r>
        <r>
          <rPr>
            <b/>
            <sz val="9"/>
            <rFont val="宋体"/>
            <family val="3"/>
            <charset val="134"/>
          </rPr>
          <t xml:space="preserve">噬月者巴库
</t>
        </r>
        <r>
          <rPr>
            <b/>
            <sz val="9"/>
            <rFont val="Tahoma"/>
            <family val="2"/>
          </rPr>
          <t>180703-hc-</t>
        </r>
        <r>
          <rPr>
            <b/>
            <sz val="9"/>
            <rFont val="宋体"/>
            <family val="3"/>
            <charset val="134"/>
          </rPr>
          <t xml:space="preserve">女巫哈加莎
</t>
        </r>
        <r>
          <rPr>
            <b/>
            <sz val="9"/>
            <rFont val="Tahoma"/>
            <family val="2"/>
          </rPr>
          <t>190913-hc-</t>
        </r>
        <r>
          <rPr>
            <b/>
            <sz val="9"/>
            <rFont val="宋体"/>
            <family val="3"/>
            <charset val="134"/>
          </rPr>
          <t xml:space="preserve">沙德沃克
</t>
        </r>
      </text>
    </comment>
    <comment ref="DB5" authorId="0">
      <text>
        <r>
          <rPr>
            <b/>
            <sz val="9"/>
            <rFont val="Tahoma"/>
            <family val="2"/>
          </rPr>
          <t>180413-6-</t>
        </r>
        <r>
          <rPr>
            <b/>
            <sz val="9"/>
            <rFont val="宋体"/>
            <family val="3"/>
            <charset val="134"/>
          </rPr>
          <t xml:space="preserve">玻璃骑士
</t>
        </r>
        <r>
          <rPr>
            <b/>
            <sz val="9"/>
            <rFont val="Tahoma"/>
            <family val="2"/>
          </rPr>
          <t>180601-38-</t>
        </r>
        <r>
          <rPr>
            <b/>
            <sz val="9"/>
            <rFont val="宋体"/>
            <family val="3"/>
            <charset val="134"/>
          </rPr>
          <t>面具收集者</t>
        </r>
        <r>
          <rPr>
            <b/>
            <sz val="9"/>
            <rFont val="Tahoma"/>
            <family val="2"/>
          </rPr>
          <t xml:space="preserve">
180413-</t>
        </r>
        <r>
          <rPr>
            <b/>
            <sz val="9"/>
            <rFont val="宋体"/>
            <family val="3"/>
            <charset val="134"/>
          </rPr>
          <t>送</t>
        </r>
        <r>
          <rPr>
            <b/>
            <sz val="9"/>
            <rFont val="Tahoma"/>
            <family val="2"/>
          </rPr>
          <t>-</t>
        </r>
        <r>
          <rPr>
            <b/>
            <sz val="9"/>
            <rFont val="宋体"/>
            <family val="3"/>
            <charset val="134"/>
          </rPr>
          <t>沙德沃克</t>
        </r>
        <r>
          <rPr>
            <b/>
            <sz val="9"/>
            <rFont val="Tahoma"/>
            <family val="2"/>
          </rPr>
          <t xml:space="preserve">
180416-hc-</t>
        </r>
        <r>
          <rPr>
            <b/>
            <sz val="9"/>
            <rFont val="宋体"/>
            <family val="3"/>
            <charset val="134"/>
          </rPr>
          <t>吉恩</t>
        </r>
        <r>
          <rPr>
            <b/>
            <sz val="9"/>
            <rFont val="Tahoma"/>
            <family val="2"/>
          </rPr>
          <t>·</t>
        </r>
        <r>
          <rPr>
            <b/>
            <sz val="9"/>
            <rFont val="宋体"/>
            <family val="3"/>
            <charset val="134"/>
          </rPr>
          <t xml:space="preserve">格雷迈恩
</t>
        </r>
        <r>
          <rPr>
            <b/>
            <sz val="9"/>
            <rFont val="Tahoma"/>
            <family val="2"/>
          </rPr>
          <t>180503-hc-</t>
        </r>
        <r>
          <rPr>
            <b/>
            <sz val="9"/>
            <rFont val="宋体"/>
            <family val="3"/>
            <charset val="134"/>
          </rPr>
          <t xml:space="preserve">高弗雷勋爵
</t>
        </r>
        <r>
          <rPr>
            <b/>
            <sz val="9"/>
            <rFont val="Tahoma"/>
            <family val="2"/>
          </rPr>
          <t>180505-hc-</t>
        </r>
        <r>
          <rPr>
            <b/>
            <sz val="9"/>
            <rFont val="宋体"/>
            <family val="3"/>
            <charset val="134"/>
          </rPr>
          <t xml:space="preserve">噬月者巴库
</t>
        </r>
        <r>
          <rPr>
            <b/>
            <sz val="9"/>
            <rFont val="Tahoma"/>
            <family val="2"/>
          </rPr>
          <t>180529-hc-</t>
        </r>
        <r>
          <rPr>
            <b/>
            <sz val="9"/>
            <rFont val="宋体"/>
            <family val="3"/>
            <charset val="134"/>
          </rPr>
          <t>女巫哈加莎</t>
        </r>
      </text>
    </comment>
    <comment ref="DC5" authorId="0">
      <text>
        <r>
          <rPr>
            <b/>
            <sz val="9"/>
            <rFont val="Tahoma"/>
            <family val="2"/>
          </rPr>
          <t>180413-  1-</t>
        </r>
        <r>
          <rPr>
            <b/>
            <sz val="9"/>
            <rFont val="宋体"/>
            <family val="3"/>
            <charset val="134"/>
          </rPr>
          <t>变色龙卡米洛斯</t>
        </r>
        <r>
          <rPr>
            <b/>
            <sz val="9"/>
            <rFont val="Tahoma"/>
            <family val="2"/>
          </rPr>
          <t xml:space="preserve">
180413-18-</t>
        </r>
        <r>
          <rPr>
            <b/>
            <sz val="9"/>
            <rFont val="宋体"/>
            <family val="3"/>
            <charset val="134"/>
          </rPr>
          <t xml:space="preserve">碎枝
</t>
        </r>
        <r>
          <rPr>
            <b/>
            <sz val="9"/>
            <rFont val="Tahoma"/>
            <family val="2"/>
          </rPr>
          <t>180517-50-</t>
        </r>
        <r>
          <rPr>
            <b/>
            <sz val="9"/>
            <rFont val="宋体"/>
            <family val="3"/>
            <charset val="134"/>
          </rPr>
          <t xml:space="preserve">女巫哈加莎
</t>
        </r>
        <r>
          <rPr>
            <b/>
            <sz val="9"/>
            <rFont val="Tahoma"/>
            <family val="2"/>
          </rPr>
          <t>180617-60-</t>
        </r>
        <r>
          <rPr>
            <b/>
            <sz val="9"/>
            <rFont val="宋体"/>
            <family val="3"/>
            <charset val="134"/>
          </rPr>
          <t xml:space="preserve">人偶大师多里安
</t>
        </r>
        <r>
          <rPr>
            <b/>
            <sz val="9"/>
            <rFont val="Tahoma"/>
            <family val="2"/>
          </rPr>
          <t>180628-73-</t>
        </r>
        <r>
          <rPr>
            <b/>
            <sz val="9"/>
            <rFont val="宋体"/>
            <family val="3"/>
            <charset val="134"/>
          </rPr>
          <t xml:space="preserve">高弗雷勋爵
</t>
        </r>
        <r>
          <rPr>
            <b/>
            <sz val="9"/>
            <rFont val="Tahoma"/>
            <family val="2"/>
          </rPr>
          <t>190720-107-</t>
        </r>
        <r>
          <rPr>
            <b/>
            <sz val="9"/>
            <rFont val="宋体"/>
            <family val="3"/>
            <charset val="134"/>
          </rPr>
          <t>黑嚎炮塔</t>
        </r>
        <r>
          <rPr>
            <b/>
            <sz val="9"/>
            <rFont val="Tahoma"/>
            <family val="2"/>
          </rPr>
          <t xml:space="preserve">
180413-</t>
        </r>
        <r>
          <rPr>
            <b/>
            <sz val="9"/>
            <rFont val="宋体"/>
            <family val="3"/>
            <charset val="134"/>
          </rPr>
          <t>送</t>
        </r>
        <r>
          <rPr>
            <b/>
            <sz val="9"/>
            <rFont val="Tahoma"/>
            <family val="2"/>
          </rPr>
          <t>-</t>
        </r>
        <r>
          <rPr>
            <b/>
            <sz val="9"/>
            <rFont val="宋体"/>
            <family val="3"/>
            <charset val="134"/>
          </rPr>
          <t xml:space="preserve">大法师阿鲁高
</t>
        </r>
        <r>
          <rPr>
            <b/>
            <sz val="9"/>
            <rFont val="Tahoma"/>
            <family val="2"/>
          </rPr>
          <t>180424-hc-</t>
        </r>
        <r>
          <rPr>
            <b/>
            <sz val="9"/>
            <rFont val="宋体"/>
            <family val="3"/>
            <charset val="134"/>
          </rPr>
          <t xml:space="preserve">噬月者巴库
</t>
        </r>
        <r>
          <rPr>
            <b/>
            <sz val="9"/>
            <rFont val="Tahoma"/>
            <family val="2"/>
          </rPr>
          <t>180427-hc-</t>
        </r>
        <r>
          <rPr>
            <b/>
            <sz val="9"/>
            <rFont val="宋体"/>
            <family val="3"/>
            <charset val="134"/>
          </rPr>
          <t>吉恩·格雷迈恩</t>
        </r>
      </text>
    </comment>
    <comment ref="M6" authorId="0">
      <text>
        <r>
          <rPr>
            <b/>
            <sz val="9"/>
            <color indexed="81"/>
            <rFont val="Tahoma"/>
            <family val="2"/>
          </rPr>
          <t>221222-HC-</t>
        </r>
        <r>
          <rPr>
            <b/>
            <sz val="9"/>
            <color indexed="81"/>
            <rFont val="宋体"/>
            <family val="3"/>
            <charset val="134"/>
          </rPr>
          <t>鲜血远征军</t>
        </r>
      </text>
    </comment>
    <comment ref="O6" authorId="0">
      <text>
        <r>
          <rPr>
            <b/>
            <sz val="9"/>
            <color indexed="81"/>
            <rFont val="Tahoma"/>
            <family val="2"/>
          </rPr>
          <t>221222-HC-</t>
        </r>
        <r>
          <rPr>
            <b/>
            <sz val="9"/>
            <color indexed="81"/>
            <rFont val="宋体"/>
            <family val="3"/>
            <charset val="134"/>
          </rPr>
          <t>鲜血远征军</t>
        </r>
      </text>
    </comment>
    <comment ref="P6" authorId="0">
      <text>
        <r>
          <rPr>
            <b/>
            <sz val="9"/>
            <color indexed="81"/>
            <rFont val="Tahoma"/>
            <family val="2"/>
          </rPr>
          <t>221222-HC-</t>
        </r>
        <r>
          <rPr>
            <b/>
            <sz val="9"/>
            <color indexed="81"/>
            <rFont val="宋体"/>
            <family val="3"/>
            <charset val="134"/>
          </rPr>
          <t>鲜血远征军</t>
        </r>
      </text>
    </comment>
    <comment ref="Q6" authorId="0">
      <text>
        <r>
          <rPr>
            <b/>
            <sz val="9"/>
            <color indexed="81"/>
            <rFont val="Tahoma"/>
            <family val="2"/>
          </rPr>
          <t>221222-HC-</t>
        </r>
        <r>
          <rPr>
            <b/>
            <sz val="9"/>
            <color indexed="81"/>
            <rFont val="宋体"/>
            <family val="3"/>
            <charset val="134"/>
          </rPr>
          <t>鲜血远征军</t>
        </r>
      </text>
    </comment>
    <comment ref="S6" authorId="0">
      <text>
        <r>
          <rPr>
            <b/>
            <sz val="9"/>
            <color indexed="81"/>
            <rFont val="Tahoma"/>
            <family val="2"/>
          </rPr>
          <t>221009-hc-</t>
        </r>
        <r>
          <rPr>
            <b/>
            <sz val="9"/>
            <color indexed="81"/>
            <rFont val="宋体"/>
            <family val="3"/>
            <charset val="134"/>
          </rPr>
          <t xml:space="preserve">始源之潮
</t>
        </r>
        <r>
          <rPr>
            <b/>
            <sz val="9"/>
            <color indexed="81"/>
            <rFont val="Tahoma"/>
            <family val="2"/>
          </rPr>
          <t>221112-hc-</t>
        </r>
        <r>
          <rPr>
            <b/>
            <sz val="9"/>
            <color indexed="81"/>
            <rFont val="宋体"/>
            <family val="3"/>
            <charset val="134"/>
          </rPr>
          <t xml:space="preserve">晋升者之赐
</t>
        </r>
        <r>
          <rPr>
            <b/>
            <sz val="9"/>
            <color indexed="81"/>
            <rFont val="Tahoma"/>
            <family val="2"/>
          </rPr>
          <t>221112-hc-</t>
        </r>
        <r>
          <rPr>
            <b/>
            <sz val="9"/>
            <color indexed="81"/>
            <rFont val="宋体"/>
            <family val="3"/>
            <charset val="134"/>
          </rPr>
          <t xml:space="preserve">晋升者之赐
</t>
        </r>
      </text>
    </comment>
    <comment ref="T6" authorId="0">
      <text>
        <r>
          <rPr>
            <b/>
            <sz val="9"/>
            <color indexed="81"/>
            <rFont val="Tahoma"/>
            <family val="2"/>
          </rPr>
          <t>220810-hc-</t>
        </r>
        <r>
          <rPr>
            <b/>
            <sz val="9"/>
            <color indexed="81"/>
            <rFont val="宋体"/>
            <family val="3"/>
            <charset val="134"/>
          </rPr>
          <t xml:space="preserve">灾祸降临
</t>
        </r>
        <r>
          <rPr>
            <b/>
            <sz val="9"/>
            <color indexed="81"/>
            <rFont val="Tahoma"/>
            <family val="2"/>
          </rPr>
          <t>221112-hc-</t>
        </r>
        <r>
          <rPr>
            <b/>
            <sz val="9"/>
            <color indexed="81"/>
            <rFont val="宋体"/>
            <family val="3"/>
            <charset val="134"/>
          </rPr>
          <t xml:space="preserve">晋升者之赐
</t>
        </r>
        <r>
          <rPr>
            <b/>
            <sz val="9"/>
            <color indexed="81"/>
            <rFont val="Tahoma"/>
            <family val="2"/>
          </rPr>
          <t>221112-hc-</t>
        </r>
        <r>
          <rPr>
            <b/>
            <sz val="9"/>
            <color indexed="81"/>
            <rFont val="宋体"/>
            <family val="3"/>
            <charset val="134"/>
          </rPr>
          <t>晋升者之赐</t>
        </r>
      </text>
    </comment>
    <comment ref="V6" authorId="0">
      <text>
        <r>
          <rPr>
            <b/>
            <sz val="9"/>
            <color indexed="81"/>
            <rFont val="Tahoma"/>
            <family val="2"/>
          </rPr>
          <t>220810-hc-</t>
        </r>
        <r>
          <rPr>
            <b/>
            <sz val="9"/>
            <color indexed="81"/>
            <rFont val="宋体"/>
            <family val="3"/>
            <charset val="134"/>
          </rPr>
          <t>灾祸降临</t>
        </r>
      </text>
    </comment>
    <comment ref="W6" authorId="0">
      <text>
        <r>
          <rPr>
            <b/>
            <sz val="9"/>
            <color indexed="81"/>
            <rFont val="Tahoma"/>
            <family val="2"/>
          </rPr>
          <t>220904-hc-</t>
        </r>
        <r>
          <rPr>
            <b/>
            <sz val="9"/>
            <color indexed="81"/>
            <rFont val="宋体"/>
            <family val="3"/>
            <charset val="134"/>
          </rPr>
          <t xml:space="preserve">孀花播种者
</t>
        </r>
        <r>
          <rPr>
            <b/>
            <sz val="9"/>
            <color indexed="81"/>
            <rFont val="Tahoma"/>
            <family val="2"/>
          </rPr>
          <t>220904-hc-</t>
        </r>
        <r>
          <rPr>
            <b/>
            <sz val="9"/>
            <color indexed="81"/>
            <rFont val="宋体"/>
            <family val="3"/>
            <charset val="134"/>
          </rPr>
          <t>贪食的吞噬者</t>
        </r>
      </text>
    </comment>
    <comment ref="Y6" authorId="0">
      <text>
        <r>
          <rPr>
            <b/>
            <sz val="9"/>
            <color indexed="81"/>
            <rFont val="Tahoma"/>
            <family val="2"/>
          </rPr>
          <t>220530-hc-</t>
        </r>
        <r>
          <rPr>
            <b/>
            <sz val="9"/>
            <color indexed="81"/>
            <rFont val="宋体"/>
            <family val="3"/>
            <charset val="134"/>
          </rPr>
          <t xml:space="preserve">雷达探测
</t>
        </r>
        <r>
          <rPr>
            <b/>
            <sz val="9"/>
            <color indexed="81"/>
            <rFont val="Tahoma"/>
            <family val="2"/>
          </rPr>
          <t>220608-hc-</t>
        </r>
        <r>
          <rPr>
            <b/>
            <sz val="9"/>
            <color indexed="81"/>
            <rFont val="宋体"/>
            <family val="3"/>
            <charset val="134"/>
          </rPr>
          <t xml:space="preserve">艾萨拉的舰船
</t>
        </r>
        <r>
          <rPr>
            <b/>
            <sz val="9"/>
            <color indexed="81"/>
            <rFont val="Tahoma"/>
            <family val="2"/>
          </rPr>
          <t>220710-hc-</t>
        </r>
        <r>
          <rPr>
            <b/>
            <sz val="9"/>
            <color indexed="81"/>
            <rFont val="宋体"/>
            <family val="3"/>
            <charset val="134"/>
          </rPr>
          <t xml:space="preserve">掩息海星
</t>
        </r>
        <r>
          <rPr>
            <b/>
            <sz val="9"/>
            <color indexed="81"/>
            <rFont val="Tahoma"/>
            <family val="2"/>
          </rPr>
          <t>220710-hc-</t>
        </r>
        <r>
          <rPr>
            <b/>
            <sz val="9"/>
            <color indexed="81"/>
            <rFont val="宋体"/>
            <family val="3"/>
            <charset val="134"/>
          </rPr>
          <t xml:space="preserve">掩息海星
</t>
        </r>
        <r>
          <rPr>
            <b/>
            <sz val="9"/>
            <color indexed="81"/>
            <rFont val="Tahoma"/>
            <family val="2"/>
          </rPr>
          <t>221112-hc-</t>
        </r>
        <r>
          <rPr>
            <b/>
            <sz val="9"/>
            <color indexed="81"/>
            <rFont val="宋体"/>
            <family val="3"/>
            <charset val="134"/>
          </rPr>
          <t xml:space="preserve">毒蛇假发
</t>
        </r>
        <r>
          <rPr>
            <b/>
            <sz val="9"/>
            <color indexed="81"/>
            <rFont val="Tahoma"/>
            <family val="2"/>
          </rPr>
          <t>221112-hc-</t>
        </r>
        <r>
          <rPr>
            <b/>
            <sz val="9"/>
            <color indexed="81"/>
            <rFont val="宋体"/>
            <family val="3"/>
            <charset val="134"/>
          </rPr>
          <t>毒蛇假发</t>
        </r>
      </text>
    </comment>
    <comment ref="Z6" authorId="0">
      <text>
        <r>
          <rPr>
            <b/>
            <sz val="9"/>
            <color indexed="81"/>
            <rFont val="Tahoma"/>
            <family val="2"/>
          </rPr>
          <t>220414-hc-</t>
        </r>
        <r>
          <rPr>
            <b/>
            <sz val="9"/>
            <color indexed="81"/>
            <rFont val="宋体"/>
            <family val="3"/>
            <charset val="134"/>
          </rPr>
          <t xml:space="preserve">深海融合怪
</t>
        </r>
        <r>
          <rPr>
            <b/>
            <sz val="9"/>
            <color indexed="81"/>
            <rFont val="Tahoma"/>
            <family val="2"/>
          </rPr>
          <t>220525-hc-</t>
        </r>
        <r>
          <rPr>
            <b/>
            <sz val="9"/>
            <color indexed="81"/>
            <rFont val="宋体"/>
            <family val="3"/>
            <charset val="134"/>
          </rPr>
          <t xml:space="preserve">雷达探测
</t>
        </r>
        <r>
          <rPr>
            <b/>
            <sz val="9"/>
            <color indexed="81"/>
            <rFont val="Tahoma"/>
            <family val="2"/>
          </rPr>
          <t>220525-hc-</t>
        </r>
        <r>
          <rPr>
            <b/>
            <sz val="9"/>
            <color indexed="81"/>
            <rFont val="宋体"/>
            <family val="3"/>
            <charset val="134"/>
          </rPr>
          <t xml:space="preserve">雷达探测
</t>
        </r>
        <r>
          <rPr>
            <b/>
            <sz val="9"/>
            <color indexed="81"/>
            <rFont val="Tahoma"/>
            <family val="2"/>
          </rPr>
          <t>220710-hc-</t>
        </r>
        <r>
          <rPr>
            <b/>
            <sz val="9"/>
            <color indexed="81"/>
            <rFont val="宋体"/>
            <family val="3"/>
            <charset val="134"/>
          </rPr>
          <t xml:space="preserve">掩息海星
</t>
        </r>
        <r>
          <rPr>
            <b/>
            <sz val="9"/>
            <color indexed="81"/>
            <rFont val="Tahoma"/>
            <family val="2"/>
          </rPr>
          <t>220710-hc-</t>
        </r>
        <r>
          <rPr>
            <b/>
            <sz val="9"/>
            <color indexed="81"/>
            <rFont val="宋体"/>
            <family val="3"/>
            <charset val="134"/>
          </rPr>
          <t xml:space="preserve">掩息海星
</t>
        </r>
        <r>
          <rPr>
            <b/>
            <sz val="9"/>
            <color indexed="81"/>
            <rFont val="Tahoma"/>
            <family val="2"/>
          </rPr>
          <t>221125-hc-</t>
        </r>
        <r>
          <rPr>
            <b/>
            <sz val="9"/>
            <color indexed="81"/>
            <rFont val="宋体"/>
            <family val="3"/>
            <charset val="134"/>
          </rPr>
          <t>暗言术：噬</t>
        </r>
      </text>
    </comment>
    <comment ref="AA6" authorId="0">
      <text>
        <r>
          <rPr>
            <b/>
            <sz val="9"/>
            <color indexed="81"/>
            <rFont val="Tahoma"/>
            <family val="2"/>
          </rPr>
          <t>220414-hc-</t>
        </r>
        <r>
          <rPr>
            <b/>
            <sz val="9"/>
            <color indexed="81"/>
            <rFont val="宋体"/>
            <family val="3"/>
            <charset val="134"/>
          </rPr>
          <t xml:space="preserve">深海融合怪
</t>
        </r>
        <r>
          <rPr>
            <b/>
            <sz val="9"/>
            <color indexed="81"/>
            <rFont val="Tahoma"/>
            <family val="2"/>
          </rPr>
          <t>220414-hc-</t>
        </r>
        <r>
          <rPr>
            <b/>
            <sz val="9"/>
            <color indexed="81"/>
            <rFont val="宋体"/>
            <family val="3"/>
            <charset val="134"/>
          </rPr>
          <t xml:space="preserve">深海融合怪
</t>
        </r>
        <r>
          <rPr>
            <b/>
            <sz val="9"/>
            <color indexed="81"/>
            <rFont val="Tahoma"/>
            <family val="2"/>
          </rPr>
          <t>220601-hc-</t>
        </r>
        <r>
          <rPr>
            <b/>
            <sz val="9"/>
            <color indexed="81"/>
            <rFont val="宋体"/>
            <family val="3"/>
            <charset val="134"/>
          </rPr>
          <t xml:space="preserve">雷达探测
</t>
        </r>
        <r>
          <rPr>
            <b/>
            <sz val="9"/>
            <color indexed="81"/>
            <rFont val="Tahoma"/>
            <family val="2"/>
          </rPr>
          <t>220601-hc-</t>
        </r>
        <r>
          <rPr>
            <b/>
            <sz val="9"/>
            <color indexed="81"/>
            <rFont val="宋体"/>
            <family val="3"/>
            <charset val="134"/>
          </rPr>
          <t>雷达探测</t>
        </r>
      </text>
    </comment>
    <comment ref="AB6" authorId="0">
      <text>
        <r>
          <rPr>
            <b/>
            <sz val="9"/>
            <color indexed="81"/>
            <rFont val="Tahoma"/>
            <family val="2"/>
          </rPr>
          <t>220414-hc-</t>
        </r>
        <r>
          <rPr>
            <b/>
            <sz val="9"/>
            <color indexed="81"/>
            <rFont val="宋体"/>
            <family val="3"/>
            <charset val="134"/>
          </rPr>
          <t xml:space="preserve">深海融合怪
</t>
        </r>
        <r>
          <rPr>
            <b/>
            <sz val="9"/>
            <color indexed="81"/>
            <rFont val="Tahoma"/>
            <family val="2"/>
          </rPr>
          <t>220414-hc-</t>
        </r>
        <r>
          <rPr>
            <b/>
            <sz val="9"/>
            <color indexed="81"/>
            <rFont val="宋体"/>
            <family val="3"/>
            <charset val="134"/>
          </rPr>
          <t xml:space="preserve">深海融合怪
</t>
        </r>
        <r>
          <rPr>
            <b/>
            <sz val="9"/>
            <color indexed="81"/>
            <rFont val="Tahoma"/>
            <family val="2"/>
          </rPr>
          <t>220525-hc-</t>
        </r>
        <r>
          <rPr>
            <b/>
            <sz val="9"/>
            <color indexed="81"/>
            <rFont val="宋体"/>
            <family val="3"/>
            <charset val="134"/>
          </rPr>
          <t xml:space="preserve">雷达探测
</t>
        </r>
        <r>
          <rPr>
            <b/>
            <sz val="9"/>
            <color indexed="81"/>
            <rFont val="Tahoma"/>
            <family val="2"/>
          </rPr>
          <t>220525-hc-</t>
        </r>
        <r>
          <rPr>
            <b/>
            <sz val="9"/>
            <color indexed="81"/>
            <rFont val="宋体"/>
            <family val="3"/>
            <charset val="134"/>
          </rPr>
          <t xml:space="preserve">雷达探测
</t>
        </r>
        <r>
          <rPr>
            <b/>
            <sz val="9"/>
            <color indexed="81"/>
            <rFont val="Tahoma"/>
            <family val="2"/>
          </rPr>
          <t>220716-hc-</t>
        </r>
        <r>
          <rPr>
            <b/>
            <sz val="9"/>
            <color indexed="81"/>
            <rFont val="宋体"/>
            <family val="3"/>
            <charset val="134"/>
          </rPr>
          <t>掩息海星</t>
        </r>
      </text>
    </comment>
    <comment ref="AC6" authorId="0">
      <text>
        <r>
          <rPr>
            <b/>
            <sz val="9"/>
            <color indexed="81"/>
            <rFont val="Tahoma"/>
            <family val="2"/>
          </rPr>
          <t>220716-hc-</t>
        </r>
        <r>
          <rPr>
            <b/>
            <sz val="9"/>
            <color indexed="81"/>
            <rFont val="宋体"/>
            <family val="3"/>
            <charset val="134"/>
          </rPr>
          <t xml:space="preserve">掩息海星
</t>
        </r>
        <r>
          <rPr>
            <b/>
            <sz val="9"/>
            <color indexed="81"/>
            <rFont val="Tahoma"/>
            <family val="2"/>
          </rPr>
          <t>220904-hc-</t>
        </r>
        <r>
          <rPr>
            <b/>
            <sz val="9"/>
            <color indexed="81"/>
            <rFont val="宋体"/>
            <family val="3"/>
            <charset val="134"/>
          </rPr>
          <t>纳迦巨人</t>
        </r>
      </text>
    </comment>
    <comment ref="AE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 xml:space="preserve">石炉守备官
</t>
        </r>
        <r>
          <rPr>
            <b/>
            <sz val="9"/>
            <color indexed="81"/>
            <rFont val="Tahoma"/>
            <family val="2"/>
          </rPr>
          <t>220710-hc-</t>
        </r>
        <r>
          <rPr>
            <b/>
            <sz val="9"/>
            <color indexed="81"/>
            <rFont val="宋体"/>
            <family val="3"/>
            <charset val="134"/>
          </rPr>
          <t xml:space="preserve">占领冷齿矿洞
</t>
        </r>
        <r>
          <rPr>
            <b/>
            <sz val="9"/>
            <color indexed="81"/>
            <rFont val="Tahoma"/>
            <family val="2"/>
          </rPr>
          <t>220825-hc-</t>
        </r>
        <r>
          <rPr>
            <b/>
            <sz val="9"/>
            <color indexed="81"/>
            <rFont val="宋体"/>
            <family val="3"/>
            <charset val="134"/>
          </rPr>
          <t>被遗忘者军官</t>
        </r>
      </text>
    </comment>
    <comment ref="AF6" authorId="0">
      <text>
        <r>
          <rPr>
            <b/>
            <sz val="9"/>
            <color indexed="81"/>
            <rFont val="Tahoma"/>
            <family val="2"/>
          </rPr>
          <t>211226-hc-</t>
        </r>
        <r>
          <rPr>
            <b/>
            <sz val="9"/>
            <color indexed="81"/>
            <rFont val="宋体"/>
            <family val="3"/>
            <charset val="134"/>
          </rPr>
          <t xml:space="preserve">石炉守备官
</t>
        </r>
        <r>
          <rPr>
            <b/>
            <sz val="9"/>
            <color indexed="81"/>
            <rFont val="Tahoma"/>
            <family val="2"/>
          </rPr>
          <t>220710-hc-</t>
        </r>
        <r>
          <rPr>
            <b/>
            <sz val="9"/>
            <color indexed="81"/>
            <rFont val="宋体"/>
            <family val="3"/>
            <charset val="134"/>
          </rPr>
          <t xml:space="preserve">占领冷齿矿洞
</t>
        </r>
        <r>
          <rPr>
            <b/>
            <sz val="9"/>
            <color indexed="81"/>
            <rFont val="Tahoma"/>
            <family val="2"/>
          </rPr>
          <t>220710-hc-</t>
        </r>
        <r>
          <rPr>
            <b/>
            <sz val="9"/>
            <color indexed="81"/>
            <rFont val="宋体"/>
            <family val="3"/>
            <charset val="134"/>
          </rPr>
          <t xml:space="preserve">占领冷齿矿洞
</t>
        </r>
        <r>
          <rPr>
            <b/>
            <sz val="9"/>
            <color indexed="81"/>
            <rFont val="Tahoma"/>
            <family val="2"/>
          </rPr>
          <t>220824-hc-</t>
        </r>
        <r>
          <rPr>
            <b/>
            <sz val="9"/>
            <color indexed="81"/>
            <rFont val="宋体"/>
            <family val="3"/>
            <charset val="134"/>
          </rPr>
          <t xml:space="preserve">被遗忘者军官
</t>
        </r>
        <r>
          <rPr>
            <b/>
            <sz val="9"/>
            <color indexed="81"/>
            <rFont val="Tahoma"/>
            <family val="2"/>
          </rPr>
          <t>220825-hc-</t>
        </r>
        <r>
          <rPr>
            <b/>
            <sz val="9"/>
            <color indexed="81"/>
            <rFont val="宋体"/>
            <family val="3"/>
            <charset val="134"/>
          </rPr>
          <t>被遗忘者军官</t>
        </r>
      </text>
    </comment>
    <comment ref="AG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 xml:space="preserve">石炉守备官
</t>
        </r>
        <r>
          <rPr>
            <b/>
            <sz val="9"/>
            <color indexed="81"/>
            <rFont val="Tahoma"/>
            <family val="2"/>
          </rPr>
          <t>220710-hc-</t>
        </r>
        <r>
          <rPr>
            <b/>
            <sz val="9"/>
            <color indexed="81"/>
            <rFont val="宋体"/>
            <family val="3"/>
            <charset val="134"/>
          </rPr>
          <t xml:space="preserve">占领冷齿矿洞
</t>
        </r>
        <r>
          <rPr>
            <b/>
            <sz val="9"/>
            <color indexed="81"/>
            <rFont val="Tahoma"/>
            <family val="2"/>
          </rPr>
          <t>220710-hc-</t>
        </r>
        <r>
          <rPr>
            <b/>
            <sz val="9"/>
            <color indexed="81"/>
            <rFont val="宋体"/>
            <family val="3"/>
            <charset val="134"/>
          </rPr>
          <t>占领冷齿矿洞</t>
        </r>
      </text>
    </comment>
    <comment ref="AH6" authorId="0">
      <text>
        <r>
          <rPr>
            <b/>
            <sz val="9"/>
            <color indexed="81"/>
            <rFont val="Tahoma"/>
            <family val="2"/>
          </rPr>
          <t>211212-hc-</t>
        </r>
        <r>
          <rPr>
            <b/>
            <sz val="9"/>
            <color indexed="81"/>
            <rFont val="宋体"/>
            <family val="3"/>
            <charset val="134"/>
          </rPr>
          <t xml:space="preserve">石炉守备官
</t>
        </r>
        <r>
          <rPr>
            <b/>
            <sz val="9"/>
            <color indexed="81"/>
            <rFont val="Tahoma"/>
            <family val="2"/>
          </rPr>
          <t>220710-hc-</t>
        </r>
        <r>
          <rPr>
            <b/>
            <sz val="9"/>
            <color indexed="81"/>
            <rFont val="宋体"/>
            <family val="3"/>
            <charset val="134"/>
          </rPr>
          <t>占领冷齿矿洞</t>
        </r>
      </text>
    </comment>
    <comment ref="AI6"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AK6"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 xml:space="preserve">点燃
</t>
        </r>
        <r>
          <rPr>
            <b/>
            <sz val="9"/>
            <color indexed="81"/>
            <rFont val="Tahoma"/>
            <family val="2"/>
          </rPr>
          <t>210910-hc-</t>
        </r>
        <r>
          <rPr>
            <b/>
            <sz val="9"/>
            <color indexed="81"/>
            <rFont val="宋体"/>
            <family val="3"/>
            <charset val="134"/>
          </rPr>
          <t xml:space="preserve">十字路口哨所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AL6" authorId="0">
      <text>
        <r>
          <rPr>
            <b/>
            <sz val="9"/>
            <color indexed="81"/>
            <rFont val="Tahoma"/>
            <family val="2"/>
          </rPr>
          <t>210906-hc-</t>
        </r>
        <r>
          <rPr>
            <b/>
            <sz val="9"/>
            <color indexed="81"/>
            <rFont val="宋体"/>
            <family val="3"/>
            <charset val="134"/>
          </rPr>
          <t xml:space="preserve">虚触侍从
</t>
        </r>
        <r>
          <rPr>
            <b/>
            <sz val="9"/>
            <color indexed="81"/>
            <rFont val="Tahoma"/>
            <family val="2"/>
          </rPr>
          <t>211022-hc-</t>
        </r>
        <r>
          <rPr>
            <b/>
            <sz val="9"/>
            <color indexed="81"/>
            <rFont val="宋体"/>
            <family val="3"/>
            <charset val="134"/>
          </rPr>
          <t xml:space="preserve">艾露恩神谕者
</t>
        </r>
        <r>
          <rPr>
            <b/>
            <sz val="9"/>
            <color indexed="81"/>
            <rFont val="Tahoma"/>
            <family val="2"/>
          </rPr>
          <t>211022-hc-</t>
        </r>
        <r>
          <rPr>
            <b/>
            <sz val="9"/>
            <color indexed="81"/>
            <rFont val="宋体"/>
            <family val="3"/>
            <charset val="134"/>
          </rPr>
          <t xml:space="preserve">施肥
</t>
        </r>
        <r>
          <rPr>
            <b/>
            <sz val="9"/>
            <color indexed="81"/>
            <rFont val="Tahoma"/>
            <family val="2"/>
          </rPr>
          <t>220824-hc-</t>
        </r>
        <r>
          <rPr>
            <b/>
            <sz val="9"/>
            <color indexed="81"/>
            <rFont val="宋体"/>
            <family val="3"/>
            <charset val="134"/>
          </rPr>
          <t xml:space="preserve">伪造的匕首
</t>
        </r>
        <r>
          <rPr>
            <b/>
            <sz val="9"/>
            <color indexed="81"/>
            <rFont val="Tahoma"/>
            <family val="2"/>
          </rPr>
          <t>220824-hc-</t>
        </r>
        <r>
          <rPr>
            <b/>
            <sz val="9"/>
            <color indexed="81"/>
            <rFont val="宋体"/>
            <family val="3"/>
            <charset val="134"/>
          </rPr>
          <t>伪造的匕首</t>
        </r>
      </text>
    </comment>
    <comment ref="AM6"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 xml:space="preserve">虚触侍从
</t>
        </r>
        <r>
          <rPr>
            <b/>
            <sz val="9"/>
            <color indexed="81"/>
            <rFont val="Tahoma"/>
            <family val="2"/>
          </rPr>
          <t>220824-hc-</t>
        </r>
        <r>
          <rPr>
            <b/>
            <sz val="9"/>
            <color indexed="81"/>
            <rFont val="宋体"/>
            <family val="3"/>
            <charset val="134"/>
          </rPr>
          <t xml:space="preserve">伪造的匕首
</t>
        </r>
        <r>
          <rPr>
            <b/>
            <sz val="9"/>
            <color indexed="81"/>
            <rFont val="Tahoma"/>
            <family val="2"/>
          </rPr>
          <t>220824-hc-</t>
        </r>
        <r>
          <rPr>
            <b/>
            <sz val="9"/>
            <color indexed="81"/>
            <rFont val="宋体"/>
            <family val="3"/>
            <charset val="134"/>
          </rPr>
          <t>伪造的匕首</t>
        </r>
      </text>
    </comment>
    <comment ref="AN6" authorId="0">
      <text>
        <r>
          <rPr>
            <sz val="9"/>
            <color indexed="81"/>
            <rFont val="Tahoma"/>
            <family val="2"/>
          </rPr>
          <t>210808-hc-</t>
        </r>
        <r>
          <rPr>
            <sz val="9"/>
            <color indexed="81"/>
            <rFont val="宋体"/>
            <family val="3"/>
            <charset val="134"/>
          </rPr>
          <t xml:space="preserve">点燃
</t>
        </r>
        <r>
          <rPr>
            <sz val="9"/>
            <color indexed="81"/>
            <rFont val="Tahoma"/>
            <family val="2"/>
          </rPr>
          <t>210808-hc-</t>
        </r>
        <r>
          <rPr>
            <sz val="9"/>
            <color indexed="81"/>
            <rFont val="宋体"/>
            <family val="3"/>
            <charset val="134"/>
          </rPr>
          <t xml:space="preserve">点燃
</t>
        </r>
        <r>
          <rPr>
            <sz val="9"/>
            <color indexed="81"/>
            <rFont val="Tahoma"/>
            <family val="2"/>
          </rPr>
          <t>210910-hc-</t>
        </r>
        <r>
          <rPr>
            <sz val="9"/>
            <color indexed="81"/>
            <rFont val="宋体"/>
            <family val="3"/>
            <charset val="134"/>
          </rPr>
          <t xml:space="preserve">十字路口哨所
</t>
        </r>
        <r>
          <rPr>
            <sz val="9"/>
            <color indexed="81"/>
            <rFont val="Tahoma"/>
            <family val="2"/>
          </rPr>
          <t>210914-hc-</t>
        </r>
        <r>
          <rPr>
            <sz val="9"/>
            <color indexed="81"/>
            <rFont val="宋体"/>
            <family val="3"/>
            <charset val="134"/>
          </rPr>
          <t xml:space="preserve">锁喉
</t>
        </r>
        <r>
          <rPr>
            <sz val="9"/>
            <color indexed="81"/>
            <rFont val="Tahoma"/>
            <family val="2"/>
          </rPr>
          <t>210914-hc-</t>
        </r>
        <r>
          <rPr>
            <sz val="9"/>
            <color indexed="81"/>
            <rFont val="宋体"/>
            <family val="3"/>
            <charset val="134"/>
          </rPr>
          <t xml:space="preserve">锁喉
</t>
        </r>
        <r>
          <rPr>
            <b/>
            <sz val="9"/>
            <color indexed="81"/>
            <rFont val="Tahoma"/>
            <family val="2"/>
          </rPr>
          <t>211114-hc-</t>
        </r>
        <r>
          <rPr>
            <b/>
            <sz val="9"/>
            <color indexed="81"/>
            <rFont val="宋体"/>
            <family val="3"/>
            <charset val="134"/>
          </rPr>
          <t xml:space="preserve">艾露恩神谕者
</t>
        </r>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r>
          <rPr>
            <sz val="9"/>
            <color indexed="81"/>
            <rFont val="宋体"/>
            <family val="3"/>
            <charset val="134"/>
          </rPr>
          <t xml:space="preserve">
</t>
        </r>
        <r>
          <rPr>
            <sz val="9"/>
            <color indexed="81"/>
            <rFont val="Tahoma"/>
            <family val="2"/>
          </rPr>
          <t>220302-hc-</t>
        </r>
        <r>
          <rPr>
            <sz val="9"/>
            <color indexed="81"/>
            <rFont val="宋体"/>
            <family val="3"/>
            <charset val="134"/>
          </rPr>
          <t>强行透支</t>
        </r>
      </text>
    </comment>
    <comment ref="AO6"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 xml:space="preserve">点燃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AQ6" authorId="0">
      <text>
        <r>
          <rPr>
            <b/>
            <sz val="9"/>
            <color indexed="81"/>
            <rFont val="Tahoma"/>
            <family val="2"/>
          </rPr>
          <t>210616-hc-</t>
        </r>
        <r>
          <rPr>
            <b/>
            <sz val="9"/>
            <color indexed="81"/>
            <rFont val="宋体"/>
            <family val="3"/>
            <charset val="134"/>
          </rPr>
          <t xml:space="preserve">荷塘潜伏者
</t>
        </r>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 xml:space="preserve">超凡之盟
</t>
        </r>
        <r>
          <rPr>
            <b/>
            <sz val="9"/>
            <color indexed="81"/>
            <rFont val="Tahoma"/>
            <family val="2"/>
          </rPr>
          <t>220203-hc-</t>
        </r>
        <r>
          <rPr>
            <b/>
            <sz val="9"/>
            <color indexed="81"/>
            <rFont val="宋体"/>
            <family val="3"/>
            <charset val="134"/>
          </rPr>
          <t>战歌驯兽师</t>
        </r>
      </text>
    </comment>
    <comment ref="AU6" authorId="0">
      <text>
        <r>
          <rPr>
            <b/>
            <sz val="9"/>
            <color indexed="81"/>
            <rFont val="Tahoma"/>
            <family val="2"/>
          </rPr>
          <t>211219-hc-</t>
        </r>
        <r>
          <rPr>
            <b/>
            <sz val="9"/>
            <color indexed="81"/>
            <rFont val="宋体"/>
            <family val="3"/>
            <charset val="134"/>
          </rPr>
          <t xml:space="preserve">战歌驯兽师
</t>
        </r>
        <r>
          <rPr>
            <b/>
            <sz val="9"/>
            <color indexed="81"/>
            <rFont val="Tahoma"/>
            <family val="2"/>
          </rPr>
          <t>211219-hc-</t>
        </r>
        <r>
          <rPr>
            <b/>
            <sz val="9"/>
            <color indexed="81"/>
            <rFont val="宋体"/>
            <family val="3"/>
            <charset val="134"/>
          </rPr>
          <t>战歌驯兽师</t>
        </r>
      </text>
    </comment>
    <comment ref="AW6" authorId="0">
      <text>
        <r>
          <rPr>
            <b/>
            <sz val="9"/>
            <color indexed="81"/>
            <rFont val="Tahoma"/>
            <family val="2"/>
          </rPr>
          <t>210403-hc-</t>
        </r>
        <r>
          <rPr>
            <b/>
            <sz val="9"/>
            <color indexed="81"/>
            <rFont val="宋体"/>
            <family val="3"/>
            <charset val="134"/>
          </rPr>
          <t xml:space="preserve">猜重量
</t>
        </r>
        <r>
          <rPr>
            <b/>
            <sz val="9"/>
            <color indexed="81"/>
            <rFont val="Tahoma"/>
            <family val="2"/>
          </rPr>
          <t>210521-hc-</t>
        </r>
        <r>
          <rPr>
            <b/>
            <sz val="9"/>
            <color indexed="81"/>
            <rFont val="宋体"/>
            <family val="3"/>
            <charset val="134"/>
          </rPr>
          <t>帐篷摧毁者</t>
        </r>
      </text>
    </comment>
    <comment ref="AX6" authorId="0">
      <text>
        <r>
          <rPr>
            <b/>
            <sz val="9"/>
            <color indexed="81"/>
            <rFont val="Tahoma"/>
            <family val="2"/>
          </rPr>
          <t>210523-hc-</t>
        </r>
        <r>
          <rPr>
            <b/>
            <sz val="9"/>
            <color indexed="81"/>
            <rFont val="宋体"/>
            <family val="3"/>
            <charset val="134"/>
          </rPr>
          <t xml:space="preserve">古神在上
</t>
        </r>
        <r>
          <rPr>
            <b/>
            <sz val="9"/>
            <color indexed="81"/>
            <rFont val="Tahoma"/>
            <family val="2"/>
          </rPr>
          <t>220227-hc-</t>
        </r>
        <r>
          <rPr>
            <b/>
            <sz val="9"/>
            <color indexed="81"/>
            <rFont val="宋体"/>
            <family val="3"/>
            <charset val="134"/>
          </rPr>
          <t xml:space="preserve">塞纳里奥结界
</t>
        </r>
        <r>
          <rPr>
            <b/>
            <sz val="9"/>
            <color indexed="81"/>
            <rFont val="Tahoma"/>
            <family val="2"/>
          </rPr>
          <t>220227-hc-</t>
        </r>
        <r>
          <rPr>
            <b/>
            <sz val="9"/>
            <color indexed="81"/>
            <rFont val="宋体"/>
            <family val="3"/>
            <charset val="134"/>
          </rPr>
          <t>猜重量</t>
        </r>
      </text>
    </comment>
    <comment ref="AY6" authorId="0">
      <text>
        <r>
          <rPr>
            <b/>
            <sz val="9"/>
            <color indexed="81"/>
            <rFont val="Tahoma"/>
            <family val="2"/>
          </rPr>
          <t>210426-hc-</t>
        </r>
        <r>
          <rPr>
            <b/>
            <sz val="9"/>
            <color indexed="81"/>
            <rFont val="宋体"/>
            <family val="3"/>
            <charset val="134"/>
          </rPr>
          <t xml:space="preserve">古神在上
</t>
        </r>
        <r>
          <rPr>
            <b/>
            <sz val="9"/>
            <color indexed="81"/>
            <rFont val="Tahoma"/>
            <family val="2"/>
          </rPr>
          <t>210426-hc-</t>
        </r>
        <r>
          <rPr>
            <b/>
            <sz val="9"/>
            <color indexed="81"/>
            <rFont val="宋体"/>
            <family val="3"/>
            <charset val="134"/>
          </rPr>
          <t xml:space="preserve">纳鲁之锤
</t>
        </r>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BA6"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BC6" authorId="0">
      <text>
        <r>
          <rPr>
            <b/>
            <sz val="9"/>
            <color indexed="81"/>
            <rFont val="Tahoma"/>
            <family val="2"/>
          </rPr>
          <t>200809-hc-</t>
        </r>
        <r>
          <rPr>
            <b/>
            <sz val="9"/>
            <color indexed="81"/>
            <rFont val="宋体"/>
            <family val="3"/>
            <charset val="134"/>
          </rPr>
          <t xml:space="preserve">图腾巨怪
</t>
        </r>
        <r>
          <rPr>
            <b/>
            <sz val="9"/>
            <color indexed="81"/>
            <rFont val="Tahoma"/>
            <family val="2"/>
          </rPr>
          <t>200809-hc-</t>
        </r>
        <r>
          <rPr>
            <b/>
            <sz val="9"/>
            <color indexed="81"/>
            <rFont val="宋体"/>
            <family val="3"/>
            <charset val="134"/>
          </rPr>
          <t xml:space="preserve">雕琢符文
</t>
        </r>
        <r>
          <rPr>
            <b/>
            <sz val="9"/>
            <color indexed="81"/>
            <rFont val="Tahoma"/>
            <family val="2"/>
          </rPr>
          <t>200816-hc-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 xml:space="preserve">银色自大狂
</t>
        </r>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 xml:space="preserve">钢铁舞者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优胜劣汰
</t>
        </r>
        <r>
          <rPr>
            <b/>
            <sz val="9"/>
            <color indexed="81"/>
            <rFont val="Tahoma"/>
            <family val="2"/>
          </rPr>
          <t>201108-hc-</t>
        </r>
        <r>
          <rPr>
            <b/>
            <sz val="9"/>
            <color indexed="81"/>
            <rFont val="宋体"/>
            <family val="3"/>
            <charset val="134"/>
          </rPr>
          <t xml:space="preserve">雕琢符文
</t>
        </r>
        <r>
          <rPr>
            <b/>
            <sz val="9"/>
            <color indexed="81"/>
            <rFont val="Tahoma"/>
            <family val="2"/>
          </rPr>
          <t>210124-hc-</t>
        </r>
        <r>
          <rPr>
            <b/>
            <sz val="9"/>
            <color indexed="81"/>
            <rFont val="宋体"/>
            <family val="3"/>
            <charset val="134"/>
          </rPr>
          <t xml:space="preserve">衰变飞弹
</t>
        </r>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BD6" authorId="0">
      <text>
        <r>
          <rPr>
            <b/>
            <sz val="9"/>
            <color indexed="81"/>
            <rFont val="Tahoma"/>
            <family val="2"/>
          </rPr>
          <t>200808-hc-</t>
        </r>
        <r>
          <rPr>
            <b/>
            <sz val="9"/>
            <color indexed="81"/>
            <rFont val="宋体"/>
            <family val="3"/>
            <charset val="134"/>
          </rPr>
          <t xml:space="preserve">引月长弓
</t>
        </r>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 xml:space="preserve">虔诚的学徒
</t>
        </r>
        <r>
          <rPr>
            <b/>
            <sz val="9"/>
            <color indexed="81"/>
            <rFont val="Tahoma"/>
            <family val="2"/>
          </rPr>
          <t>200816-hc-</t>
        </r>
        <r>
          <rPr>
            <b/>
            <sz val="9"/>
            <color indexed="81"/>
            <rFont val="宋体"/>
            <family val="3"/>
            <charset val="134"/>
          </rPr>
          <t xml:space="preserve">银色自大狂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 xml:space="preserve">动物保镖
</t>
        </r>
        <r>
          <rPr>
            <b/>
            <sz val="9"/>
            <color indexed="81"/>
            <rFont val="Tahoma"/>
            <family val="2"/>
          </rPr>
          <t>210503-hc-</t>
        </r>
        <r>
          <rPr>
            <b/>
            <sz val="9"/>
            <color indexed="81"/>
            <rFont val="宋体"/>
            <family val="3"/>
            <charset val="134"/>
          </rPr>
          <t>团伙核心</t>
        </r>
      </text>
    </comment>
    <comment ref="BE6"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BF6" authorId="0">
      <text>
        <r>
          <rPr>
            <b/>
            <sz val="9"/>
            <color indexed="81"/>
            <rFont val="Tahoma"/>
            <family val="2"/>
          </rPr>
          <t>200828-hc-</t>
        </r>
        <r>
          <rPr>
            <b/>
            <sz val="9"/>
            <color indexed="81"/>
            <rFont val="宋体"/>
            <family val="3"/>
            <charset val="134"/>
          </rPr>
          <t xml:space="preserve">秘密通道
</t>
        </r>
        <r>
          <rPr>
            <b/>
            <sz val="9"/>
            <color indexed="81"/>
            <rFont val="Tahoma"/>
            <family val="2"/>
          </rPr>
          <t>201119-hc-</t>
        </r>
        <r>
          <rPr>
            <b/>
            <sz val="9"/>
            <color indexed="81"/>
            <rFont val="宋体"/>
            <family val="3"/>
            <charset val="134"/>
          </rPr>
          <t xml:space="preserve">邪能学说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BG6"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 xml:space="preserve">秘密通道
</t>
        </r>
        <r>
          <rPr>
            <b/>
            <sz val="9"/>
            <color indexed="81"/>
            <rFont val="Tahoma"/>
            <family val="2"/>
          </rPr>
          <t>200901-hc-</t>
        </r>
        <r>
          <rPr>
            <b/>
            <sz val="9"/>
            <color indexed="81"/>
            <rFont val="宋体"/>
            <family val="3"/>
            <charset val="134"/>
          </rPr>
          <t>虔诚的学徒</t>
        </r>
      </text>
    </comment>
    <comment ref="BI6"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 xml:space="preserve">鱼人领军
</t>
        </r>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血骑士</t>
        </r>
      </text>
    </comment>
    <comment ref="BJ6" authorId="0">
      <text>
        <r>
          <rPr>
            <b/>
            <sz val="9"/>
            <rFont val="Tahoma"/>
            <family val="2"/>
          </rPr>
          <t>180130-hc-</t>
        </r>
        <r>
          <rPr>
            <b/>
            <sz val="9"/>
            <rFont val="宋体"/>
            <family val="3"/>
            <charset val="134"/>
          </rPr>
          <t>鱼人领军</t>
        </r>
      </text>
    </comment>
    <comment ref="BK6" authorId="0">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 xml:space="preserve">鱼人领军
</t>
        </r>
        <r>
          <rPr>
            <b/>
            <sz val="9"/>
            <rFont val="Tahoma"/>
            <family val="2"/>
          </rPr>
          <t>180513-hc-</t>
        </r>
        <r>
          <rPr>
            <b/>
            <sz val="9"/>
            <rFont val="宋体"/>
            <family val="3"/>
            <charset val="134"/>
          </rPr>
          <t xml:space="preserve">复仇之怒
</t>
        </r>
        <r>
          <rPr>
            <b/>
            <sz val="9"/>
            <rFont val="Tahoma"/>
            <family val="2"/>
          </rPr>
          <t>180903-hc-</t>
        </r>
        <r>
          <rPr>
            <b/>
            <sz val="9"/>
            <rFont val="宋体"/>
            <family val="3"/>
            <charset val="134"/>
          </rPr>
          <t>血骑士</t>
        </r>
      </text>
    </comment>
    <comment ref="BL6" authorId="0">
      <text>
        <r>
          <rPr>
            <b/>
            <sz val="9"/>
            <rFont val="Tahoma"/>
            <family val="2"/>
          </rPr>
          <t>170505-hc-</t>
        </r>
        <r>
          <rPr>
            <b/>
            <sz val="9"/>
            <rFont val="宋体"/>
            <family val="3"/>
            <charset val="134"/>
          </rPr>
          <t xml:space="preserve">鱼人领军
</t>
        </r>
        <r>
          <rPr>
            <b/>
            <sz val="9"/>
            <rFont val="Tahoma"/>
            <family val="2"/>
          </rPr>
          <t>180121-hc-</t>
        </r>
        <r>
          <rPr>
            <b/>
            <sz val="9"/>
            <rFont val="宋体"/>
            <family val="3"/>
            <charset val="134"/>
          </rPr>
          <t>鱼人领军</t>
        </r>
      </text>
    </comment>
    <comment ref="BM6" authorId="0">
      <text>
        <r>
          <rPr>
            <b/>
            <sz val="9"/>
            <rFont val="Tahoma"/>
            <family val="2"/>
          </rPr>
          <t>180210-hc-</t>
        </r>
        <r>
          <rPr>
            <b/>
            <sz val="9"/>
            <rFont val="宋体"/>
            <family val="3"/>
            <charset val="134"/>
          </rPr>
          <t xml:space="preserve">鱼人领军
</t>
        </r>
        <r>
          <rPr>
            <b/>
            <sz val="9"/>
            <rFont val="Tahoma"/>
            <family val="2"/>
          </rPr>
          <t>180210-hc-</t>
        </r>
        <r>
          <rPr>
            <b/>
            <sz val="9"/>
            <rFont val="宋体"/>
            <family val="3"/>
            <charset val="134"/>
          </rPr>
          <t xml:space="preserve">鱼人领军
</t>
        </r>
        <r>
          <rPr>
            <b/>
            <sz val="9"/>
            <rFont val="Tahoma"/>
            <family val="2"/>
          </rPr>
          <t>180222-hc-</t>
        </r>
        <r>
          <rPr>
            <b/>
            <sz val="9"/>
            <rFont val="宋体"/>
            <family val="3"/>
            <charset val="134"/>
          </rPr>
          <t xml:space="preserve">炎爆术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 xml:space="preserve">山岭巨人
</t>
        </r>
        <r>
          <rPr>
            <b/>
            <sz val="9"/>
            <rFont val="Tahoma"/>
            <family val="2"/>
          </rPr>
          <t>180823-hc-</t>
        </r>
        <r>
          <rPr>
            <b/>
            <sz val="9"/>
            <rFont val="宋体"/>
            <family val="3"/>
            <charset val="134"/>
          </rPr>
          <t>血骑士</t>
        </r>
      </text>
    </comment>
    <comment ref="BO6" authorId="0">
      <text>
        <r>
          <rPr>
            <b/>
            <sz val="9"/>
            <color indexed="81"/>
            <rFont val="Tahoma"/>
            <family val="2"/>
          </rPr>
          <t>200426-hc-</t>
        </r>
        <r>
          <rPr>
            <b/>
            <sz val="9"/>
            <color indexed="81"/>
            <rFont val="宋体"/>
            <family val="3"/>
            <charset val="134"/>
          </rPr>
          <t xml:space="preserve">埃辛诺斯战刃
</t>
        </r>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 xml:space="preserve">战槌挑战者
</t>
        </r>
        <r>
          <rPr>
            <b/>
            <sz val="9"/>
            <color indexed="81"/>
            <rFont val="Tahoma"/>
            <family val="2"/>
          </rPr>
          <t>200524-hc-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 xml:space="preserve">萤火成群
</t>
        </r>
        <r>
          <rPr>
            <b/>
            <sz val="9"/>
            <color indexed="81"/>
            <rFont val="Tahoma"/>
            <family val="2"/>
          </rPr>
          <t>200710-hc-</t>
        </r>
        <r>
          <rPr>
            <b/>
            <sz val="9"/>
            <color indexed="81"/>
            <rFont val="宋体"/>
            <family val="3"/>
            <charset val="134"/>
          </rPr>
          <t xml:space="preserve">赛泰克织巢者
</t>
        </r>
        <r>
          <rPr>
            <b/>
            <sz val="9"/>
            <color indexed="81"/>
            <rFont val="Tahoma"/>
            <family val="2"/>
          </rPr>
          <t>200816-hc-</t>
        </r>
        <r>
          <rPr>
            <b/>
            <sz val="9"/>
            <color indexed="81"/>
            <rFont val="宋体"/>
            <family val="3"/>
            <charset val="134"/>
          </rPr>
          <t>希望圣契</t>
        </r>
      </text>
    </comment>
    <comment ref="BP6"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 xml:space="preserve">偷天换日
</t>
        </r>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200818-hc-</t>
        </r>
        <r>
          <rPr>
            <b/>
            <sz val="9"/>
            <color indexed="81"/>
            <rFont val="宋体"/>
            <family val="3"/>
            <charset val="134"/>
          </rPr>
          <t xml:space="preserve">希望圣契
</t>
        </r>
        <r>
          <rPr>
            <b/>
            <sz val="9"/>
            <color indexed="81"/>
            <rFont val="Tahoma"/>
            <family val="2"/>
          </rPr>
          <t>210403-hc-</t>
        </r>
        <r>
          <rPr>
            <b/>
            <sz val="9"/>
            <color indexed="81"/>
            <rFont val="宋体"/>
            <family val="3"/>
            <charset val="134"/>
          </rPr>
          <t>埃匹希斯冲击</t>
        </r>
      </text>
    </comment>
    <comment ref="BQ6" authorId="0">
      <text>
        <r>
          <rPr>
            <b/>
            <sz val="9"/>
            <color indexed="81"/>
            <rFont val="Tahoma"/>
            <family val="2"/>
          </rPr>
          <t>200509-hc-</t>
        </r>
        <r>
          <rPr>
            <b/>
            <sz val="9"/>
            <color indexed="81"/>
            <rFont val="宋体"/>
            <family val="3"/>
            <charset val="134"/>
          </rPr>
          <t xml:space="preserve">幽光鱼竿
</t>
        </r>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BR6" authorId="0">
      <text>
        <r>
          <rPr>
            <b/>
            <sz val="9"/>
            <color indexed="81"/>
            <rFont val="Tahoma"/>
            <family val="2"/>
          </rPr>
          <t>200412-hc-</t>
        </r>
        <r>
          <rPr>
            <b/>
            <sz val="9"/>
            <color indexed="81"/>
            <rFont val="宋体"/>
            <family val="3"/>
            <charset val="134"/>
          </rPr>
          <t xml:space="preserve">偷天换日
</t>
        </r>
        <r>
          <rPr>
            <b/>
            <sz val="9"/>
            <color indexed="81"/>
            <rFont val="Tahoma"/>
            <family val="2"/>
          </rPr>
          <t>200503-hc-</t>
        </r>
        <r>
          <rPr>
            <b/>
            <sz val="9"/>
            <color indexed="81"/>
            <rFont val="宋体"/>
            <family val="3"/>
            <charset val="134"/>
          </rPr>
          <t xml:space="preserve">幽光鱼竿
</t>
        </r>
        <r>
          <rPr>
            <b/>
            <sz val="9"/>
            <color indexed="81"/>
            <rFont val="Tahoma"/>
            <family val="2"/>
          </rPr>
          <t>200503-hc-</t>
        </r>
        <r>
          <rPr>
            <b/>
            <sz val="9"/>
            <color indexed="81"/>
            <rFont val="宋体"/>
            <family val="3"/>
            <charset val="134"/>
          </rPr>
          <t xml:space="preserve">幽光鱼竿
</t>
        </r>
        <r>
          <rPr>
            <b/>
            <sz val="9"/>
            <color indexed="81"/>
            <rFont val="Tahoma"/>
            <family val="2"/>
          </rPr>
          <t>200508-hc-</t>
        </r>
        <r>
          <rPr>
            <b/>
            <sz val="9"/>
            <color indexed="81"/>
            <rFont val="宋体"/>
            <family val="3"/>
            <charset val="134"/>
          </rPr>
          <t xml:space="preserve">偷天换日
</t>
        </r>
        <r>
          <rPr>
            <b/>
            <sz val="9"/>
            <color indexed="81"/>
            <rFont val="Tahoma"/>
            <family val="2"/>
          </rPr>
          <t>200603-hc-</t>
        </r>
        <r>
          <rPr>
            <b/>
            <sz val="9"/>
            <color indexed="81"/>
            <rFont val="宋体"/>
            <family val="3"/>
            <charset val="134"/>
          </rPr>
          <t>骸骨巨龙</t>
        </r>
      </text>
    </comment>
    <comment ref="BS6" authorId="0">
      <text>
        <r>
          <rPr>
            <b/>
            <sz val="9"/>
            <color indexed="81"/>
            <rFont val="Tahoma"/>
            <family val="2"/>
          </rPr>
          <t>200501-hc-</t>
        </r>
        <r>
          <rPr>
            <b/>
            <sz val="9"/>
            <color indexed="81"/>
            <rFont val="宋体"/>
            <family val="3"/>
            <charset val="134"/>
          </rPr>
          <t xml:space="preserve">埃辛诺斯战刃
</t>
        </r>
        <r>
          <rPr>
            <b/>
            <sz val="9"/>
            <color indexed="81"/>
            <rFont val="Tahoma"/>
            <family val="2"/>
          </rPr>
          <t>200501-hc-</t>
        </r>
        <r>
          <rPr>
            <b/>
            <sz val="9"/>
            <color indexed="81"/>
            <rFont val="宋体"/>
            <family val="3"/>
            <charset val="134"/>
          </rPr>
          <t xml:space="preserve">埃辛诺斯战刃
</t>
        </r>
        <r>
          <rPr>
            <b/>
            <sz val="9"/>
            <color indexed="81"/>
            <rFont val="Tahoma"/>
            <family val="2"/>
          </rPr>
          <t>200517-hc-</t>
        </r>
        <r>
          <rPr>
            <b/>
            <sz val="9"/>
            <color indexed="81"/>
            <rFont val="宋体"/>
            <family val="3"/>
            <charset val="134"/>
          </rPr>
          <t xml:space="preserve">幽光鱼竿
</t>
        </r>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 xml:space="preserve">萤火成群
</t>
        </r>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 xml:space="preserve">赛泰克织巢者
</t>
        </r>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BU6" authorId="0">
      <text>
        <r>
          <rPr>
            <b/>
            <sz val="9"/>
            <color indexed="81"/>
            <rFont val="Tahoma"/>
            <family val="2"/>
          </rPr>
          <t>191215-hc-</t>
        </r>
        <r>
          <rPr>
            <b/>
            <sz val="9"/>
            <color indexed="81"/>
            <rFont val="宋体"/>
            <family val="3"/>
            <charset val="134"/>
          </rPr>
          <t xml:space="preserve">巨龙的兽群
</t>
        </r>
        <r>
          <rPr>
            <b/>
            <sz val="9"/>
            <color indexed="81"/>
            <rFont val="Tahoma"/>
            <family val="2"/>
          </rPr>
          <t>191215-hc-</t>
        </r>
        <r>
          <rPr>
            <b/>
            <sz val="9"/>
            <color indexed="81"/>
            <rFont val="宋体"/>
            <family val="3"/>
            <charset val="134"/>
          </rPr>
          <t xml:space="preserve">巨龙的兽群
</t>
        </r>
        <r>
          <rPr>
            <b/>
            <sz val="9"/>
            <color indexed="81"/>
            <rFont val="Tahoma"/>
            <family val="2"/>
          </rPr>
          <t>191225-hc-</t>
        </r>
        <r>
          <rPr>
            <b/>
            <sz val="9"/>
            <color indexed="81"/>
            <rFont val="宋体"/>
            <family val="3"/>
            <charset val="134"/>
          </rPr>
          <t xml:space="preserve">死金药剂师
</t>
        </r>
        <r>
          <rPr>
            <b/>
            <sz val="9"/>
            <color indexed="81"/>
            <rFont val="Tahoma"/>
            <family val="2"/>
          </rPr>
          <t>191225-hc-</t>
        </r>
        <r>
          <rPr>
            <b/>
            <sz val="9"/>
            <color indexed="81"/>
            <rFont val="宋体"/>
            <family val="3"/>
            <charset val="134"/>
          </rPr>
          <t xml:space="preserve">死金药剂师
</t>
        </r>
        <r>
          <rPr>
            <b/>
            <sz val="9"/>
            <color indexed="81"/>
            <rFont val="Tahoma"/>
            <family val="2"/>
          </rPr>
          <t>191228-hc-</t>
        </r>
        <r>
          <rPr>
            <b/>
            <sz val="9"/>
            <color indexed="81"/>
            <rFont val="宋体"/>
            <family val="3"/>
            <charset val="134"/>
          </rPr>
          <t xml:space="preserve">病毒增援
</t>
        </r>
        <r>
          <rPr>
            <b/>
            <sz val="9"/>
            <color indexed="81"/>
            <rFont val="Tahoma"/>
            <family val="2"/>
          </rPr>
          <t>191228-hc-</t>
        </r>
        <r>
          <rPr>
            <b/>
            <sz val="9"/>
            <color indexed="81"/>
            <rFont val="宋体"/>
            <family val="3"/>
            <charset val="134"/>
          </rPr>
          <t xml:space="preserve">病毒增援
</t>
        </r>
        <r>
          <rPr>
            <b/>
            <sz val="9"/>
            <color indexed="81"/>
            <rFont val="Tahoma"/>
            <family val="2"/>
          </rPr>
          <t>200120-hc-</t>
        </r>
        <r>
          <rPr>
            <b/>
            <sz val="9"/>
            <color indexed="81"/>
            <rFont val="宋体"/>
            <family val="3"/>
            <charset val="134"/>
          </rPr>
          <t xml:space="preserve">森然巨化
</t>
        </r>
        <r>
          <rPr>
            <b/>
            <sz val="9"/>
            <color indexed="81"/>
            <rFont val="Tahoma"/>
            <family val="2"/>
          </rPr>
          <t>200412-hc-</t>
        </r>
        <r>
          <rPr>
            <b/>
            <sz val="9"/>
            <color indexed="81"/>
            <rFont val="宋体"/>
            <family val="3"/>
            <charset val="134"/>
          </rPr>
          <t xml:space="preserve">黑暗天际
</t>
        </r>
        <r>
          <rPr>
            <b/>
            <sz val="9"/>
            <color indexed="81"/>
            <rFont val="Tahoma"/>
            <family val="2"/>
          </rPr>
          <t>200412-hc-</t>
        </r>
        <r>
          <rPr>
            <b/>
            <sz val="9"/>
            <color indexed="81"/>
            <rFont val="宋体"/>
            <family val="3"/>
            <charset val="134"/>
          </rPr>
          <t xml:space="preserve">暗藏的信徒
</t>
        </r>
        <r>
          <rPr>
            <b/>
            <sz val="9"/>
            <color indexed="81"/>
            <rFont val="Tahoma"/>
            <family val="2"/>
          </rPr>
          <t>200710-hc-</t>
        </r>
        <r>
          <rPr>
            <b/>
            <sz val="9"/>
            <color indexed="81"/>
            <rFont val="宋体"/>
            <family val="3"/>
            <charset val="134"/>
          </rPr>
          <t xml:space="preserve">命运编织者
</t>
        </r>
        <r>
          <rPr>
            <b/>
            <sz val="9"/>
            <color indexed="81"/>
            <rFont val="Tahoma"/>
            <family val="2"/>
          </rPr>
          <t>200710-hc-</t>
        </r>
        <r>
          <rPr>
            <b/>
            <sz val="9"/>
            <color indexed="81"/>
            <rFont val="宋体"/>
            <family val="3"/>
            <charset val="134"/>
          </rPr>
          <t xml:space="preserve">命运编织者
</t>
        </r>
        <r>
          <rPr>
            <b/>
            <sz val="9"/>
            <color indexed="81"/>
            <rFont val="Tahoma"/>
            <family val="2"/>
          </rPr>
          <t>200816-hc-</t>
        </r>
        <r>
          <rPr>
            <b/>
            <sz val="9"/>
            <color indexed="81"/>
            <rFont val="宋体"/>
            <family val="3"/>
            <charset val="134"/>
          </rPr>
          <t>光铸远征军</t>
        </r>
      </text>
    </comment>
    <comment ref="BV6" authorId="0">
      <text>
        <r>
          <rPr>
            <b/>
            <sz val="9"/>
            <color indexed="81"/>
            <rFont val="Tahoma"/>
            <family val="2"/>
          </rPr>
          <t>191215-hc-</t>
        </r>
        <r>
          <rPr>
            <b/>
            <sz val="9"/>
            <color indexed="81"/>
            <rFont val="宋体"/>
            <family val="3"/>
            <charset val="134"/>
          </rPr>
          <t xml:space="preserve">巨龙的兽群
</t>
        </r>
        <r>
          <rPr>
            <b/>
            <sz val="9"/>
            <color indexed="81"/>
            <rFont val="Tahoma"/>
            <family val="2"/>
          </rPr>
          <t>200112-hc-</t>
        </r>
        <r>
          <rPr>
            <b/>
            <sz val="9"/>
            <color indexed="81"/>
            <rFont val="宋体"/>
            <family val="3"/>
            <charset val="134"/>
          </rPr>
          <t xml:space="preserve">死金药剂师
</t>
        </r>
        <r>
          <rPr>
            <b/>
            <sz val="9"/>
            <color indexed="81"/>
            <rFont val="Tahoma"/>
            <family val="2"/>
          </rPr>
          <t>200130-hc-</t>
        </r>
        <r>
          <rPr>
            <b/>
            <sz val="9"/>
            <color indexed="81"/>
            <rFont val="宋体"/>
            <family val="3"/>
            <charset val="134"/>
          </rPr>
          <t xml:space="preserve">森然巨化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黑暗天际
</t>
        </r>
        <r>
          <rPr>
            <b/>
            <sz val="9"/>
            <color indexed="81"/>
            <rFont val="Tahoma"/>
            <family val="2"/>
          </rPr>
          <t>200415-hc-</t>
        </r>
        <r>
          <rPr>
            <b/>
            <sz val="9"/>
            <color indexed="81"/>
            <rFont val="宋体"/>
            <family val="3"/>
            <charset val="134"/>
          </rPr>
          <t xml:space="preserve">暗藏的信徒
</t>
        </r>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BW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200130-hc-</t>
        </r>
        <r>
          <rPr>
            <b/>
            <sz val="9"/>
            <color indexed="81"/>
            <rFont val="宋体"/>
            <family val="3"/>
            <charset val="134"/>
          </rPr>
          <t xml:space="preserve">森然巨化
</t>
        </r>
        <r>
          <rPr>
            <b/>
            <sz val="9"/>
            <color indexed="81"/>
            <rFont val="Tahoma"/>
            <family val="2"/>
          </rPr>
          <t>200412-hc-</t>
        </r>
        <r>
          <rPr>
            <b/>
            <sz val="9"/>
            <color indexed="81"/>
            <rFont val="宋体"/>
            <family val="3"/>
            <charset val="134"/>
          </rPr>
          <t>暗藏的信徒</t>
        </r>
      </text>
    </comment>
    <comment ref="BX6" authorId="0">
      <text>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巨龙的兽群
</t>
        </r>
        <r>
          <rPr>
            <b/>
            <sz val="9"/>
            <color indexed="81"/>
            <rFont val="Tahoma"/>
            <family val="2"/>
          </rPr>
          <t>191221-hc-</t>
        </r>
        <r>
          <rPr>
            <b/>
            <sz val="9"/>
            <color indexed="81"/>
            <rFont val="宋体"/>
            <family val="3"/>
            <charset val="134"/>
          </rPr>
          <t xml:space="preserve">暗藏的信徒
</t>
        </r>
        <r>
          <rPr>
            <b/>
            <sz val="9"/>
            <color indexed="81"/>
            <rFont val="Tahoma"/>
            <family val="2"/>
          </rPr>
          <t>200207-hc-</t>
        </r>
        <r>
          <rPr>
            <b/>
            <sz val="9"/>
            <color indexed="81"/>
            <rFont val="宋体"/>
            <family val="3"/>
            <charset val="134"/>
          </rPr>
          <t xml:space="preserve">森然巨化
</t>
        </r>
        <r>
          <rPr>
            <b/>
            <sz val="9"/>
            <color indexed="81"/>
            <rFont val="Tahoma"/>
            <family val="2"/>
          </rPr>
          <t>200207-hc-</t>
        </r>
        <r>
          <rPr>
            <b/>
            <sz val="9"/>
            <color indexed="81"/>
            <rFont val="宋体"/>
            <family val="3"/>
            <charset val="134"/>
          </rPr>
          <t>森然巨化</t>
        </r>
      </text>
    </comment>
    <comment ref="BY6" authorId="0">
      <text>
        <r>
          <rPr>
            <b/>
            <sz val="9"/>
            <color indexed="81"/>
            <rFont val="宋体"/>
            <family val="3"/>
            <charset val="134"/>
          </rPr>
          <t>191221-hc-病毒增援
200112-hc-死金药剂师
200207-hc-森然巨化
200207-hc-森然巨化
200411-hc-黑暗天际
200411-hc-暗藏的信徒
200411-hc-暗藏的信徒
200614-hc-命运编织者
200614-hc-命运编织者</t>
        </r>
      </text>
    </comment>
    <comment ref="CA6" authorId="0">
      <text>
        <r>
          <rPr>
            <b/>
            <sz val="9"/>
            <color indexed="81"/>
            <rFont val="Tahoma"/>
            <family val="2"/>
          </rPr>
          <t>190816-hc-</t>
        </r>
        <r>
          <rPr>
            <b/>
            <sz val="9"/>
            <color indexed="81"/>
            <rFont val="宋体"/>
            <family val="3"/>
            <charset val="134"/>
          </rPr>
          <t xml:space="preserve">鱼人为王
</t>
        </r>
        <r>
          <rPr>
            <b/>
            <sz val="9"/>
            <color indexed="81"/>
            <rFont val="Tahoma"/>
            <family val="2"/>
          </rPr>
          <t>191228-hc-</t>
        </r>
        <r>
          <rPr>
            <b/>
            <sz val="9"/>
            <color indexed="81"/>
            <rFont val="宋体"/>
            <family val="3"/>
            <charset val="134"/>
          </rPr>
          <t xml:space="preserve">电缆长枪
</t>
        </r>
        <r>
          <rPr>
            <b/>
            <sz val="9"/>
            <color indexed="81"/>
            <rFont val="Tahoma"/>
            <family val="2"/>
          </rPr>
          <t>201212-hc-</t>
        </r>
        <r>
          <rPr>
            <b/>
            <sz val="9"/>
            <color indexed="81"/>
            <rFont val="宋体"/>
            <family val="3"/>
            <charset val="134"/>
          </rPr>
          <t>连环腿大师</t>
        </r>
      </text>
    </comment>
    <comment ref="CB6" authorId="0">
      <text>
        <r>
          <rPr>
            <b/>
            <sz val="9"/>
            <color indexed="81"/>
            <rFont val="Tahoma"/>
            <family val="2"/>
          </rPr>
          <t>190830-hc-</t>
        </r>
        <r>
          <rPr>
            <b/>
            <sz val="9"/>
            <color indexed="81"/>
            <rFont val="宋体"/>
            <family val="3"/>
            <charset val="134"/>
          </rPr>
          <t xml:space="preserve">鱼人为王
</t>
        </r>
        <r>
          <rPr>
            <b/>
            <sz val="9"/>
            <color indexed="81"/>
            <rFont val="Tahoma"/>
            <family val="2"/>
          </rPr>
          <t>191229-hc-</t>
        </r>
        <r>
          <rPr>
            <b/>
            <sz val="9"/>
            <color indexed="81"/>
            <rFont val="宋体"/>
            <family val="3"/>
            <charset val="134"/>
          </rPr>
          <t xml:space="preserve">微型木乃伊
</t>
        </r>
        <r>
          <rPr>
            <b/>
            <sz val="9"/>
            <color indexed="81"/>
            <rFont val="Tahoma"/>
            <family val="2"/>
          </rPr>
          <t>200101-hc-</t>
        </r>
        <r>
          <rPr>
            <b/>
            <sz val="9"/>
            <color indexed="81"/>
            <rFont val="宋体"/>
            <family val="3"/>
            <charset val="134"/>
          </rPr>
          <t xml:space="preserve">电缆长枪
</t>
        </r>
        <r>
          <rPr>
            <b/>
            <sz val="9"/>
            <color indexed="81"/>
            <rFont val="Tahoma"/>
            <family val="2"/>
          </rPr>
          <t>200112-hc-</t>
        </r>
        <r>
          <rPr>
            <b/>
            <sz val="9"/>
            <color indexed="81"/>
            <rFont val="宋体"/>
            <family val="3"/>
            <charset val="134"/>
          </rPr>
          <t>电缆长枪</t>
        </r>
      </text>
    </comment>
    <comment ref="CC6"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 xml:space="preserve">鱼人为王
</t>
        </r>
        <r>
          <rPr>
            <b/>
            <sz val="9"/>
            <color indexed="81"/>
            <rFont val="Tahoma"/>
            <family val="2"/>
          </rPr>
          <t>191023-hc-</t>
        </r>
        <r>
          <rPr>
            <b/>
            <sz val="9"/>
            <color indexed="81"/>
            <rFont val="宋体"/>
            <family val="3"/>
            <charset val="134"/>
          </rPr>
          <t xml:space="preserve">接引冥神
</t>
        </r>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 xml:space="preserve">电缆长枪
</t>
        </r>
        <r>
          <rPr>
            <b/>
            <sz val="9"/>
            <color indexed="81"/>
            <rFont val="Tahoma"/>
            <family val="2"/>
          </rPr>
          <t>200112-hc-</t>
        </r>
        <r>
          <rPr>
            <b/>
            <sz val="9"/>
            <color indexed="81"/>
            <rFont val="宋体"/>
            <family val="3"/>
            <charset val="134"/>
          </rPr>
          <t xml:space="preserve">微型木乃伊
</t>
        </r>
        <r>
          <rPr>
            <b/>
            <sz val="9"/>
            <color indexed="81"/>
            <rFont val="Tahoma"/>
            <family val="2"/>
          </rPr>
          <t>201212-hc-</t>
        </r>
        <r>
          <rPr>
            <b/>
            <sz val="9"/>
            <color indexed="81"/>
            <rFont val="宋体"/>
            <family val="3"/>
            <charset val="134"/>
          </rPr>
          <t>连环腿大师</t>
        </r>
      </text>
    </comment>
    <comment ref="CD6" authorId="0">
      <text>
        <r>
          <rPr>
            <b/>
            <sz val="9"/>
            <color indexed="81"/>
            <rFont val="Tahoma"/>
            <family val="2"/>
          </rPr>
          <t>190817-hc-</t>
        </r>
        <r>
          <rPr>
            <b/>
            <sz val="9"/>
            <color indexed="81"/>
            <rFont val="宋体"/>
            <family val="3"/>
            <charset val="134"/>
          </rPr>
          <t xml:space="preserve">鱼人为王
</t>
        </r>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 xml:space="preserve">染病的兀鹫
</t>
        </r>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 xml:space="preserve">接引冥神
</t>
        </r>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CE6" authorId="0">
      <text>
        <r>
          <rPr>
            <b/>
            <sz val="9"/>
            <color indexed="81"/>
            <rFont val="Tahoma"/>
            <family val="2"/>
          </rPr>
          <t>190817-hc-</t>
        </r>
        <r>
          <rPr>
            <b/>
            <sz val="9"/>
            <color indexed="81"/>
            <rFont val="宋体"/>
            <family val="3"/>
            <charset val="134"/>
          </rPr>
          <t xml:space="preserve">鱼人为王
</t>
        </r>
        <r>
          <rPr>
            <b/>
            <sz val="9"/>
            <color indexed="81"/>
            <rFont val="Tahoma"/>
            <family val="2"/>
          </rPr>
          <t>191102-hc-</t>
        </r>
        <r>
          <rPr>
            <b/>
            <sz val="9"/>
            <color indexed="81"/>
            <rFont val="宋体"/>
            <family val="3"/>
            <charset val="134"/>
          </rPr>
          <t xml:space="preserve">接引冥神
</t>
        </r>
        <r>
          <rPr>
            <b/>
            <sz val="9"/>
            <color indexed="81"/>
            <rFont val="Tahoma"/>
            <family val="2"/>
          </rPr>
          <t>200112-hc-</t>
        </r>
        <r>
          <rPr>
            <b/>
            <sz val="9"/>
            <color indexed="81"/>
            <rFont val="宋体"/>
            <family val="3"/>
            <charset val="134"/>
          </rPr>
          <t xml:space="preserve">电缆长枪
</t>
        </r>
        <r>
          <rPr>
            <b/>
            <sz val="9"/>
            <color indexed="81"/>
            <rFont val="Tahoma"/>
            <family val="2"/>
          </rPr>
          <t>200112-hc-</t>
        </r>
        <r>
          <rPr>
            <b/>
            <sz val="9"/>
            <color indexed="81"/>
            <rFont val="宋体"/>
            <family val="3"/>
            <charset val="134"/>
          </rPr>
          <t>微型木乃伊</t>
        </r>
      </text>
    </comment>
    <comment ref="CG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190520-hc-</t>
        </r>
        <r>
          <rPr>
            <b/>
            <sz val="9"/>
            <color indexed="81"/>
            <rFont val="宋体"/>
            <family val="3"/>
            <charset val="134"/>
          </rPr>
          <t xml:space="preserve">魔法飞毯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
缺失：
九命兽魂</t>
        </r>
      </text>
    </comment>
    <comment ref="CH6" authorId="0">
      <text>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190422-hc-</t>
        </r>
        <r>
          <rPr>
            <b/>
            <sz val="9"/>
            <color indexed="81"/>
            <rFont val="宋体"/>
            <family val="3"/>
            <charset val="134"/>
          </rPr>
          <t xml:space="preserve">摇摆矿锄
</t>
        </r>
        <r>
          <rPr>
            <b/>
            <sz val="9"/>
            <color indexed="81"/>
            <rFont val="Tahoma"/>
            <family val="2"/>
          </rPr>
          <t>190422-hc-</t>
        </r>
        <r>
          <rPr>
            <b/>
            <sz val="9"/>
            <color indexed="81"/>
            <rFont val="宋体"/>
            <family val="3"/>
            <charset val="134"/>
          </rPr>
          <t xml:space="preserve">摇摆矿锄
</t>
        </r>
        <r>
          <rPr>
            <b/>
            <sz val="9"/>
            <color indexed="81"/>
            <rFont val="Tahoma"/>
            <family val="2"/>
          </rPr>
          <t>190424-hc-</t>
        </r>
        <r>
          <rPr>
            <b/>
            <sz val="9"/>
            <color indexed="81"/>
            <rFont val="宋体"/>
            <family val="3"/>
            <charset val="134"/>
          </rPr>
          <t xml:space="preserve">梦魇融合怪
</t>
        </r>
        <r>
          <rPr>
            <b/>
            <sz val="9"/>
            <color indexed="81"/>
            <rFont val="Tahoma"/>
            <family val="2"/>
          </rPr>
          <t>190428-hc-</t>
        </r>
        <r>
          <rPr>
            <b/>
            <sz val="9"/>
            <color indexed="81"/>
            <rFont val="宋体"/>
            <family val="3"/>
            <charset val="134"/>
          </rPr>
          <t xml:space="preserve">九命兽魂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圣剑扳手
</t>
        </r>
        <r>
          <rPr>
            <b/>
            <sz val="9"/>
            <color indexed="81"/>
            <rFont val="Tahoma"/>
            <family val="2"/>
          </rPr>
          <t>190517-hc-</t>
        </r>
        <r>
          <rPr>
            <b/>
            <sz val="9"/>
            <color indexed="81"/>
            <rFont val="宋体"/>
            <family val="3"/>
            <charset val="134"/>
          </rPr>
          <t xml:space="preserve">欧米茄毁灭者
</t>
        </r>
      </text>
    </comment>
    <comment ref="CI6" authorId="0">
      <text>
        <r>
          <rPr>
            <b/>
            <sz val="9"/>
            <color indexed="81"/>
            <rFont val="Tahoma"/>
            <family val="2"/>
          </rPr>
          <t>190410-hc-</t>
        </r>
        <r>
          <rPr>
            <b/>
            <sz val="9"/>
            <color indexed="81"/>
            <rFont val="宋体"/>
            <family val="3"/>
            <charset val="134"/>
          </rPr>
          <t xml:space="preserve">九命兽魂
</t>
        </r>
        <r>
          <rPr>
            <b/>
            <sz val="9"/>
            <color indexed="81"/>
            <rFont val="Tahoma"/>
            <family val="2"/>
          </rPr>
          <t>190412-hc-</t>
        </r>
        <r>
          <rPr>
            <b/>
            <sz val="9"/>
            <color indexed="81"/>
            <rFont val="宋体"/>
            <family val="3"/>
            <charset val="134"/>
          </rPr>
          <t xml:space="preserve">魔法飞毯
</t>
        </r>
        <r>
          <rPr>
            <b/>
            <sz val="9"/>
            <color indexed="81"/>
            <rFont val="Tahoma"/>
            <family val="2"/>
          </rPr>
          <t>190415-hc-</t>
        </r>
        <r>
          <rPr>
            <b/>
            <sz val="9"/>
            <color indexed="81"/>
            <rFont val="宋体"/>
            <family val="3"/>
            <charset val="134"/>
          </rPr>
          <t xml:space="preserve">晶歌传送门
</t>
        </r>
        <r>
          <rPr>
            <b/>
            <sz val="9"/>
            <color indexed="81"/>
            <rFont val="Tahoma"/>
            <family val="2"/>
          </rPr>
          <t>190420-hc-</t>
        </r>
        <r>
          <rPr>
            <b/>
            <sz val="9"/>
            <color indexed="81"/>
            <rFont val="宋体"/>
            <family val="3"/>
            <charset val="134"/>
          </rPr>
          <t xml:space="preserve">九命兽魂
</t>
        </r>
        <r>
          <rPr>
            <b/>
            <sz val="9"/>
            <color indexed="81"/>
            <rFont val="Tahoma"/>
            <family val="2"/>
          </rPr>
          <t>190422-hc-</t>
        </r>
        <r>
          <rPr>
            <b/>
            <sz val="9"/>
            <color indexed="81"/>
            <rFont val="宋体"/>
            <family val="3"/>
            <charset val="134"/>
          </rPr>
          <t xml:space="preserve">摇摆矿锄
</t>
        </r>
        <r>
          <rPr>
            <b/>
            <sz val="9"/>
            <color indexed="81"/>
            <rFont val="Tahoma"/>
            <family val="2"/>
          </rPr>
          <t>190526-hc-</t>
        </r>
        <r>
          <rPr>
            <b/>
            <sz val="9"/>
            <color indexed="81"/>
            <rFont val="宋体"/>
            <family val="3"/>
            <charset val="134"/>
          </rPr>
          <t xml:space="preserve">欧米茄毁灭者
</t>
        </r>
        <r>
          <rPr>
            <b/>
            <sz val="9"/>
            <color indexed="81"/>
            <rFont val="Tahoma"/>
            <family val="2"/>
          </rPr>
          <t>190526-hc-</t>
        </r>
        <r>
          <rPr>
            <b/>
            <sz val="9"/>
            <color indexed="81"/>
            <rFont val="宋体"/>
            <family val="3"/>
            <charset val="134"/>
          </rPr>
          <t xml:space="preserve">圣剑扳手
</t>
        </r>
        <r>
          <rPr>
            <b/>
            <sz val="9"/>
            <color indexed="81"/>
            <rFont val="Tahoma"/>
            <family val="2"/>
          </rPr>
          <t>191102-hc-</t>
        </r>
        <r>
          <rPr>
            <b/>
            <sz val="9"/>
            <color indexed="81"/>
            <rFont val="宋体"/>
            <family val="3"/>
            <charset val="134"/>
          </rPr>
          <t xml:space="preserve">法力飓风
</t>
        </r>
        <r>
          <rPr>
            <b/>
            <sz val="9"/>
            <color indexed="81"/>
            <rFont val="Tahoma"/>
            <family val="2"/>
          </rPr>
          <t>191102-hc-</t>
        </r>
        <r>
          <rPr>
            <b/>
            <sz val="9"/>
            <color indexed="81"/>
            <rFont val="宋体"/>
            <family val="3"/>
            <charset val="134"/>
          </rPr>
          <t>法力飓风</t>
        </r>
      </text>
    </comment>
    <comment ref="CJ6" authorId="0">
      <text>
        <r>
          <rPr>
            <b/>
            <sz val="9"/>
            <color indexed="81"/>
            <rFont val="Tahoma"/>
            <family val="2"/>
          </rPr>
          <t>190411-hc-</t>
        </r>
        <r>
          <rPr>
            <b/>
            <sz val="9"/>
            <color indexed="81"/>
            <rFont val="宋体"/>
            <family val="3"/>
            <charset val="134"/>
          </rPr>
          <t xml:space="preserve">摇摆矿锄
</t>
        </r>
        <r>
          <rPr>
            <b/>
            <sz val="9"/>
            <color indexed="81"/>
            <rFont val="Tahoma"/>
            <family val="2"/>
          </rPr>
          <t>190411-hc-</t>
        </r>
        <r>
          <rPr>
            <b/>
            <sz val="9"/>
            <color indexed="81"/>
            <rFont val="宋体"/>
            <family val="3"/>
            <charset val="134"/>
          </rPr>
          <t xml:space="preserve">摇摆矿锄
</t>
        </r>
        <r>
          <rPr>
            <b/>
            <sz val="9"/>
            <color indexed="81"/>
            <rFont val="Tahoma"/>
            <family val="2"/>
          </rPr>
          <t>190415-hc-</t>
        </r>
        <r>
          <rPr>
            <b/>
            <sz val="9"/>
            <color indexed="81"/>
            <rFont val="宋体"/>
            <family val="3"/>
            <charset val="134"/>
          </rPr>
          <t xml:space="preserve">晶歌传送门
</t>
        </r>
        <r>
          <rPr>
            <b/>
            <sz val="9"/>
            <color indexed="81"/>
            <rFont val="Tahoma"/>
            <family val="2"/>
          </rPr>
          <t>190410-hc-</t>
        </r>
        <r>
          <rPr>
            <b/>
            <sz val="9"/>
            <color indexed="81"/>
            <rFont val="宋体"/>
            <family val="3"/>
            <charset val="134"/>
          </rPr>
          <t xml:space="preserve">魔法飞毯
</t>
        </r>
        <r>
          <rPr>
            <b/>
            <sz val="9"/>
            <color indexed="81"/>
            <rFont val="Tahoma"/>
            <family val="2"/>
          </rPr>
          <t>190410-hc-</t>
        </r>
        <r>
          <rPr>
            <b/>
            <sz val="9"/>
            <color indexed="81"/>
            <rFont val="宋体"/>
            <family val="3"/>
            <charset val="134"/>
          </rPr>
          <t xml:space="preserve">魔法飞毯
</t>
        </r>
        <r>
          <rPr>
            <b/>
            <sz val="9"/>
            <color indexed="81"/>
            <rFont val="Tahoma"/>
            <family val="2"/>
          </rPr>
          <t>190514-hc-</t>
        </r>
        <r>
          <rPr>
            <b/>
            <sz val="9"/>
            <color indexed="81"/>
            <rFont val="宋体"/>
            <family val="3"/>
            <charset val="134"/>
          </rPr>
          <t xml:space="preserve">欧米茄毁灭者
</t>
        </r>
        <r>
          <rPr>
            <b/>
            <sz val="9"/>
            <color indexed="81"/>
            <rFont val="Tahoma"/>
            <family val="2"/>
          </rPr>
          <t>190514-hc-</t>
        </r>
        <r>
          <rPr>
            <b/>
            <sz val="9"/>
            <color indexed="81"/>
            <rFont val="宋体"/>
            <family val="3"/>
            <charset val="134"/>
          </rPr>
          <t xml:space="preserve">圣剑扳手
九命兽魂
九命兽魂
</t>
        </r>
      </text>
    </comment>
    <comment ref="CK6" authorId="0">
      <text>
        <r>
          <rPr>
            <b/>
            <sz val="9"/>
            <color indexed="81"/>
            <rFont val="Tahoma"/>
            <family val="2"/>
          </rPr>
          <t>190411-hc-</t>
        </r>
        <r>
          <rPr>
            <b/>
            <sz val="9"/>
            <color indexed="81"/>
            <rFont val="宋体"/>
            <family val="3"/>
            <charset val="134"/>
          </rPr>
          <t xml:space="preserve">晶歌传送门
</t>
        </r>
        <r>
          <rPr>
            <b/>
            <sz val="9"/>
            <color indexed="81"/>
            <rFont val="Tahoma"/>
            <family val="2"/>
          </rPr>
          <t>190413-hc-</t>
        </r>
        <r>
          <rPr>
            <b/>
            <sz val="9"/>
            <color indexed="81"/>
            <rFont val="宋体"/>
            <family val="3"/>
            <charset val="134"/>
          </rPr>
          <t xml:space="preserve">圣剑扳手
</t>
        </r>
        <r>
          <rPr>
            <b/>
            <sz val="9"/>
            <color indexed="81"/>
            <rFont val="Tahoma"/>
            <family val="2"/>
          </rPr>
          <t>190413-hc-</t>
        </r>
        <r>
          <rPr>
            <b/>
            <sz val="9"/>
            <color indexed="81"/>
            <rFont val="宋体"/>
            <family val="3"/>
            <charset val="134"/>
          </rPr>
          <t xml:space="preserve">欧米茄毁灭者
</t>
        </r>
        <r>
          <rPr>
            <b/>
            <sz val="9"/>
            <color indexed="81"/>
            <rFont val="Tahoma"/>
            <family val="2"/>
          </rPr>
          <t>190417-hc-</t>
        </r>
        <r>
          <rPr>
            <b/>
            <sz val="9"/>
            <color indexed="81"/>
            <rFont val="宋体"/>
            <family val="3"/>
            <charset val="134"/>
          </rPr>
          <t xml:space="preserve">摇摆矿锄
</t>
        </r>
        <r>
          <rPr>
            <b/>
            <sz val="9"/>
            <color indexed="81"/>
            <rFont val="Tahoma"/>
            <family val="2"/>
          </rPr>
          <t>190417-hc-</t>
        </r>
        <r>
          <rPr>
            <b/>
            <sz val="9"/>
            <color indexed="81"/>
            <rFont val="宋体"/>
            <family val="3"/>
            <charset val="134"/>
          </rPr>
          <t xml:space="preserve">摇摆矿锄
</t>
        </r>
        <r>
          <rPr>
            <b/>
            <sz val="9"/>
            <color indexed="81"/>
            <rFont val="Tahoma"/>
            <family val="2"/>
          </rPr>
          <t>190505-hc-</t>
        </r>
        <r>
          <rPr>
            <b/>
            <sz val="9"/>
            <color indexed="81"/>
            <rFont val="宋体"/>
            <family val="3"/>
            <charset val="134"/>
          </rPr>
          <t xml:space="preserve">魔法飞毯
</t>
        </r>
        <r>
          <rPr>
            <b/>
            <sz val="9"/>
            <color indexed="81"/>
            <rFont val="Tahoma"/>
            <family val="2"/>
          </rPr>
          <t>190511-hc-</t>
        </r>
        <r>
          <rPr>
            <b/>
            <sz val="9"/>
            <color indexed="81"/>
            <rFont val="宋体"/>
            <family val="3"/>
            <charset val="134"/>
          </rPr>
          <t xml:space="preserve">魔法飞毯
</t>
        </r>
        <r>
          <rPr>
            <b/>
            <sz val="9"/>
            <color indexed="81"/>
            <rFont val="Tahoma"/>
            <family val="2"/>
          </rPr>
          <t>191102-hc-</t>
        </r>
        <r>
          <rPr>
            <b/>
            <sz val="9"/>
            <color indexed="81"/>
            <rFont val="宋体"/>
            <family val="3"/>
            <charset val="134"/>
          </rPr>
          <t>创世之力</t>
        </r>
      </text>
    </comment>
    <comment ref="CM6" authorId="1">
      <text>
        <r>
          <rPr>
            <b/>
            <sz val="9"/>
            <color indexed="81"/>
            <rFont val="宋体"/>
            <family val="3"/>
            <charset val="134"/>
          </rPr>
          <t>190219-hc-燃棘枪兵
190225-hc-主人的召唤
190225-hc-主人的召唤
缺失：
蒙面选手</t>
        </r>
      </text>
    </comment>
    <comment ref="CN6" authorId="1">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 xml:space="preserve">主人的召唤
</t>
        </r>
        <r>
          <rPr>
            <b/>
            <sz val="9"/>
            <color indexed="81"/>
            <rFont val="Tahoma"/>
            <family val="2"/>
          </rPr>
          <t>190412-hc-</t>
        </r>
        <r>
          <rPr>
            <b/>
            <sz val="9"/>
            <color indexed="81"/>
            <rFont val="宋体"/>
            <family val="3"/>
            <charset val="134"/>
          </rPr>
          <t xml:space="preserve">蒙面选手
</t>
        </r>
        <r>
          <rPr>
            <b/>
            <sz val="9"/>
            <color indexed="81"/>
            <rFont val="Tahoma"/>
            <family val="2"/>
          </rPr>
          <t>190412-hc-</t>
        </r>
        <r>
          <rPr>
            <b/>
            <sz val="9"/>
            <color indexed="81"/>
            <rFont val="宋体"/>
            <family val="3"/>
            <charset val="134"/>
          </rPr>
          <t>蒙面选手</t>
        </r>
      </text>
    </comment>
    <comment ref="CO6"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CQ6" authorId="0">
      <text>
        <r>
          <rPr>
            <b/>
            <sz val="9"/>
            <color indexed="81"/>
            <rFont val="Tahoma"/>
            <family val="2"/>
          </rPr>
          <t>190309-hc-</t>
        </r>
        <r>
          <rPr>
            <b/>
            <sz val="9"/>
            <color indexed="81"/>
            <rFont val="宋体"/>
            <family val="3"/>
            <charset val="134"/>
          </rPr>
          <t>主人的召唤</t>
        </r>
      </text>
    </comment>
    <comment ref="CS6" authorId="0">
      <text>
        <r>
          <rPr>
            <b/>
            <sz val="9"/>
            <color indexed="81"/>
            <rFont val="宋体"/>
            <family val="3"/>
            <charset val="134"/>
          </rPr>
          <t>190816-hc-棱彩透镜
190816-hc-棱彩透镜
缺失：
学术剽窃</t>
        </r>
      </text>
    </comment>
    <comment ref="CT6" authorId="0">
      <text>
        <r>
          <rPr>
            <b/>
            <sz val="9"/>
            <color indexed="81"/>
            <rFont val="Tahoma"/>
            <family val="2"/>
          </rPr>
          <t>190411-hc-</t>
        </r>
        <r>
          <rPr>
            <b/>
            <sz val="9"/>
            <color indexed="81"/>
            <rFont val="宋体"/>
            <family val="3"/>
            <charset val="134"/>
          </rPr>
          <t xml:space="preserve">晶化师
</t>
        </r>
        <r>
          <rPr>
            <b/>
            <sz val="9"/>
            <color indexed="81"/>
            <rFont val="Tahoma"/>
            <family val="2"/>
          </rPr>
          <t>190411-hc-</t>
        </r>
        <r>
          <rPr>
            <b/>
            <sz val="9"/>
            <color indexed="81"/>
            <rFont val="宋体"/>
            <family val="3"/>
            <charset val="134"/>
          </rPr>
          <t xml:space="preserve">晶化师
</t>
        </r>
        <r>
          <rPr>
            <b/>
            <sz val="9"/>
            <color indexed="81"/>
            <rFont val="Tahoma"/>
            <family val="2"/>
          </rPr>
          <t>190617-hc-</t>
        </r>
        <r>
          <rPr>
            <b/>
            <sz val="9"/>
            <color indexed="81"/>
            <rFont val="宋体"/>
            <family val="3"/>
            <charset val="134"/>
          </rPr>
          <t xml:space="preserve">棱彩透
</t>
        </r>
        <r>
          <rPr>
            <b/>
            <sz val="9"/>
            <color indexed="81"/>
            <rFont val="Tahoma"/>
            <family val="2"/>
          </rPr>
          <t>191228-hc-</t>
        </r>
        <r>
          <rPr>
            <b/>
            <sz val="9"/>
            <color indexed="81"/>
            <rFont val="宋体"/>
            <family val="3"/>
            <charset val="134"/>
          </rPr>
          <t>吵吵模组</t>
        </r>
      </text>
    </comment>
    <comment ref="CU6"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CV6" authorId="0">
      <text>
        <r>
          <rPr>
            <b/>
            <sz val="9"/>
            <color indexed="81"/>
            <rFont val="Tahoma"/>
            <family val="2"/>
          </rPr>
          <t>190424-hc-</t>
        </r>
        <r>
          <rPr>
            <b/>
            <sz val="9"/>
            <color indexed="81"/>
            <rFont val="宋体"/>
            <family val="3"/>
            <charset val="134"/>
          </rPr>
          <t xml:space="preserve">晶化师
</t>
        </r>
        <r>
          <rPr>
            <b/>
            <sz val="9"/>
            <color indexed="81"/>
            <rFont val="Tahoma"/>
            <family val="2"/>
          </rPr>
          <t>190531-hc-</t>
        </r>
        <r>
          <rPr>
            <b/>
            <sz val="9"/>
            <color indexed="81"/>
            <rFont val="宋体"/>
            <family val="3"/>
            <charset val="134"/>
          </rPr>
          <t xml:space="preserve">蒙面选手
</t>
        </r>
        <r>
          <rPr>
            <b/>
            <sz val="9"/>
            <color indexed="81"/>
            <rFont val="Tahoma"/>
            <family val="2"/>
          </rPr>
          <t>190611-hc-</t>
        </r>
        <r>
          <rPr>
            <b/>
            <sz val="9"/>
            <color indexed="81"/>
            <rFont val="宋体"/>
            <family val="3"/>
            <charset val="134"/>
          </rPr>
          <t xml:space="preserve">亮石技师
</t>
        </r>
        <r>
          <rPr>
            <b/>
            <sz val="9"/>
            <color indexed="81"/>
            <rFont val="Tahoma"/>
            <family val="2"/>
          </rPr>
          <t>190611-hc-</t>
        </r>
        <r>
          <rPr>
            <b/>
            <sz val="9"/>
            <color indexed="81"/>
            <rFont val="宋体"/>
            <family val="3"/>
            <charset val="134"/>
          </rPr>
          <t xml:space="preserve">棱彩透镜
</t>
        </r>
        <r>
          <rPr>
            <b/>
            <sz val="9"/>
            <color indexed="81"/>
            <rFont val="Tahoma"/>
            <family val="2"/>
          </rPr>
          <t>190817-hc-</t>
        </r>
        <r>
          <rPr>
            <b/>
            <sz val="9"/>
            <color indexed="81"/>
            <rFont val="宋体"/>
            <family val="3"/>
            <charset val="134"/>
          </rPr>
          <t>棱彩透镜</t>
        </r>
      </text>
    </comment>
    <comment ref="CW6" authorId="0">
      <text>
        <r>
          <rPr>
            <b/>
            <sz val="9"/>
            <color indexed="81"/>
            <rFont val="Tahoma"/>
            <family val="2"/>
          </rPr>
          <t>160413-hc-</t>
        </r>
        <r>
          <rPr>
            <b/>
            <sz val="9"/>
            <color indexed="81"/>
            <rFont val="宋体"/>
            <family val="3"/>
            <charset val="134"/>
          </rPr>
          <t xml:space="preserve">强能雷象
</t>
        </r>
        <r>
          <rPr>
            <b/>
            <sz val="9"/>
            <color indexed="81"/>
            <rFont val="Tahoma"/>
            <family val="2"/>
          </rPr>
          <t>190817-hc-</t>
        </r>
        <r>
          <rPr>
            <b/>
            <sz val="9"/>
            <color indexed="81"/>
            <rFont val="宋体"/>
            <family val="3"/>
            <charset val="134"/>
          </rPr>
          <t>棱彩透镜</t>
        </r>
      </text>
    </comment>
    <comment ref="CY6" authorId="2">
      <text>
        <r>
          <rPr>
            <sz val="9"/>
            <rFont val="宋体"/>
            <family val="3"/>
            <charset val="134"/>
          </rPr>
          <t>180726-hc-精灵之森
181026-hc-苔藓恐魔
190413-hc-城镇公告员
190413-hc-城镇公告员
190424-hc-梦魇融合怪
190523-hc-捕鼠陷阱
190901-hc-缚沙者
191102-hc-隐秘的智慧
缺失：
巫毒娃娃</t>
        </r>
      </text>
    </comment>
    <comment ref="CZ6" authorId="0">
      <text>
        <r>
          <rPr>
            <b/>
            <sz val="9"/>
            <color indexed="81"/>
            <rFont val="Tahoma"/>
            <family val="2"/>
          </rPr>
          <t>180909-hc-</t>
        </r>
        <r>
          <rPr>
            <b/>
            <sz val="9"/>
            <color indexed="81"/>
            <rFont val="宋体"/>
            <family val="3"/>
            <charset val="134"/>
          </rPr>
          <t xml:space="preserve">精灵之森
</t>
        </r>
        <r>
          <rPr>
            <b/>
            <sz val="9"/>
            <color indexed="81"/>
            <rFont val="Tahoma"/>
            <family val="2"/>
          </rPr>
          <t>180909-hc-</t>
        </r>
        <r>
          <rPr>
            <b/>
            <sz val="9"/>
            <color indexed="81"/>
            <rFont val="宋体"/>
            <family val="3"/>
            <charset val="134"/>
          </rPr>
          <t xml:space="preserve">精灵之森
</t>
        </r>
        <r>
          <rPr>
            <b/>
            <sz val="9"/>
            <color indexed="81"/>
            <rFont val="Tahoma"/>
            <family val="2"/>
          </rPr>
          <t>191102-hc-</t>
        </r>
        <r>
          <rPr>
            <b/>
            <sz val="9"/>
            <color indexed="81"/>
            <rFont val="宋体"/>
            <family val="3"/>
            <charset val="134"/>
          </rPr>
          <t xml:space="preserve">隐秘的智慧
</t>
        </r>
      </text>
    </comment>
    <comment ref="DA6" authorId="1">
      <text>
        <r>
          <rPr>
            <b/>
            <sz val="9"/>
            <color indexed="81"/>
            <rFont val="Tahoma"/>
            <family val="2"/>
          </rPr>
          <t>180930-hc-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分岔路口
</t>
        </r>
        <r>
          <rPr>
            <b/>
            <sz val="9"/>
            <color indexed="81"/>
            <rFont val="Tahoma"/>
            <family val="2"/>
          </rPr>
          <t>180930-hc-</t>
        </r>
        <r>
          <rPr>
            <b/>
            <sz val="9"/>
            <color indexed="81"/>
            <rFont val="宋体"/>
            <family val="3"/>
            <charset val="134"/>
          </rPr>
          <t xml:space="preserve">分岔路口
</t>
        </r>
        <r>
          <rPr>
            <b/>
            <sz val="9"/>
            <color indexed="81"/>
            <rFont val="Tahoma"/>
            <family val="2"/>
          </rPr>
          <t>190511-hc-</t>
        </r>
        <r>
          <rPr>
            <b/>
            <sz val="9"/>
            <color indexed="81"/>
            <rFont val="宋体"/>
            <family val="3"/>
            <charset val="134"/>
          </rPr>
          <t xml:space="preserve">梦魇融合怪
</t>
        </r>
        <r>
          <rPr>
            <b/>
            <sz val="9"/>
            <color indexed="81"/>
            <rFont val="Tahoma"/>
            <family val="2"/>
          </rPr>
          <t>190526-hc-</t>
        </r>
        <r>
          <rPr>
            <b/>
            <sz val="9"/>
            <color indexed="81"/>
            <rFont val="宋体"/>
            <family val="3"/>
            <charset val="134"/>
          </rPr>
          <t xml:space="preserve">强能雷象
</t>
        </r>
        <r>
          <rPr>
            <b/>
            <sz val="9"/>
            <color indexed="81"/>
            <rFont val="Tahoma"/>
            <family val="2"/>
          </rPr>
          <t>190611-hc-</t>
        </r>
        <r>
          <rPr>
            <b/>
            <sz val="9"/>
            <color indexed="81"/>
            <rFont val="宋体"/>
            <family val="3"/>
            <charset val="134"/>
          </rPr>
          <t xml:space="preserve">梦魇融合怪
</t>
        </r>
        <r>
          <rPr>
            <b/>
            <sz val="9"/>
            <color indexed="81"/>
            <rFont val="Tahoma"/>
            <family val="2"/>
          </rPr>
          <t>191016-hc-</t>
        </r>
        <r>
          <rPr>
            <b/>
            <sz val="9"/>
            <color indexed="81"/>
            <rFont val="宋体"/>
            <family val="3"/>
            <charset val="134"/>
          </rPr>
          <t>缚沙者</t>
        </r>
      </text>
    </comment>
    <comment ref="DB6" authorId="0">
      <text>
        <r>
          <rPr>
            <b/>
            <sz val="9"/>
            <color indexed="81"/>
            <rFont val="Tahoma"/>
            <family val="2"/>
          </rPr>
          <t>180619-hc-</t>
        </r>
        <r>
          <rPr>
            <b/>
            <sz val="9"/>
            <color indexed="81"/>
            <rFont val="宋体"/>
            <family val="3"/>
            <charset val="134"/>
          </rPr>
          <t xml:space="preserve">巫术时刻
</t>
        </r>
        <r>
          <rPr>
            <b/>
            <sz val="9"/>
            <color indexed="81"/>
            <rFont val="Tahoma"/>
            <family val="2"/>
          </rPr>
          <t>180919-hc-</t>
        </r>
        <r>
          <rPr>
            <b/>
            <sz val="9"/>
            <color indexed="81"/>
            <rFont val="宋体"/>
            <family val="3"/>
            <charset val="134"/>
          </rPr>
          <t xml:space="preserve">精灵之森
</t>
        </r>
        <r>
          <rPr>
            <b/>
            <sz val="9"/>
            <color indexed="81"/>
            <rFont val="Tahoma"/>
            <family val="2"/>
          </rPr>
          <t>180919-hc-</t>
        </r>
        <r>
          <rPr>
            <b/>
            <sz val="9"/>
            <color indexed="81"/>
            <rFont val="宋体"/>
            <family val="3"/>
            <charset val="134"/>
          </rPr>
          <t xml:space="preserve">精灵之森
</t>
        </r>
        <r>
          <rPr>
            <b/>
            <sz val="9"/>
            <color indexed="81"/>
            <rFont val="Tahoma"/>
            <family val="2"/>
          </rPr>
          <t>180930-hc-</t>
        </r>
        <r>
          <rPr>
            <b/>
            <sz val="9"/>
            <color indexed="81"/>
            <rFont val="宋体"/>
            <family val="3"/>
            <charset val="134"/>
          </rPr>
          <t xml:space="preserve">苔藓恐魔
</t>
        </r>
        <r>
          <rPr>
            <b/>
            <sz val="9"/>
            <color indexed="81"/>
            <rFont val="Tahoma"/>
            <family val="2"/>
          </rPr>
          <t>190505-hc-</t>
        </r>
        <r>
          <rPr>
            <b/>
            <sz val="9"/>
            <color indexed="81"/>
            <rFont val="宋体"/>
            <family val="3"/>
            <charset val="134"/>
          </rPr>
          <t xml:space="preserve">梦魇融合怪
</t>
        </r>
        <r>
          <rPr>
            <b/>
            <sz val="9"/>
            <color indexed="81"/>
            <rFont val="Tahoma"/>
            <family val="2"/>
          </rPr>
          <t>190514-hc-</t>
        </r>
        <r>
          <rPr>
            <b/>
            <sz val="9"/>
            <color indexed="81"/>
            <rFont val="宋体"/>
            <family val="3"/>
            <charset val="134"/>
          </rPr>
          <t xml:space="preserve">城镇公告员
</t>
        </r>
        <r>
          <rPr>
            <b/>
            <sz val="9"/>
            <color indexed="81"/>
            <rFont val="Tahoma"/>
            <family val="2"/>
          </rPr>
          <t>190514-hc-</t>
        </r>
        <r>
          <rPr>
            <b/>
            <sz val="9"/>
            <color indexed="81"/>
            <rFont val="宋体"/>
            <family val="3"/>
            <charset val="134"/>
          </rPr>
          <t xml:space="preserve">城镇公告员
</t>
        </r>
        <r>
          <rPr>
            <b/>
            <sz val="9"/>
            <color indexed="81"/>
            <rFont val="Tahoma"/>
            <family val="2"/>
          </rPr>
          <t>190531-hc-</t>
        </r>
        <r>
          <rPr>
            <b/>
            <sz val="9"/>
            <color indexed="81"/>
            <rFont val="宋体"/>
            <family val="3"/>
            <charset val="134"/>
          </rPr>
          <t>捕鼠陷阱</t>
        </r>
      </text>
    </comment>
    <comment ref="DC6" authorId="0">
      <text>
        <r>
          <rPr>
            <b/>
            <sz val="9"/>
            <color indexed="81"/>
            <rFont val="Tahoma"/>
            <family val="2"/>
          </rPr>
          <t>190210-hc-</t>
        </r>
        <r>
          <rPr>
            <b/>
            <sz val="9"/>
            <color indexed="81"/>
            <rFont val="宋体"/>
            <family val="3"/>
            <charset val="134"/>
          </rPr>
          <t xml:space="preserve">女巫森林灰熊
</t>
        </r>
        <r>
          <rPr>
            <b/>
            <sz val="9"/>
            <color indexed="81"/>
            <rFont val="Tahoma"/>
            <family val="2"/>
          </rPr>
          <t>190411-hc-</t>
        </r>
        <r>
          <rPr>
            <b/>
            <sz val="9"/>
            <color indexed="81"/>
            <rFont val="宋体"/>
            <family val="3"/>
            <charset val="134"/>
          </rPr>
          <t xml:space="preserve">精灵之森
</t>
        </r>
        <r>
          <rPr>
            <b/>
            <sz val="9"/>
            <color indexed="81"/>
            <rFont val="Tahoma"/>
            <family val="2"/>
          </rPr>
          <t>190413-hc-</t>
        </r>
        <r>
          <rPr>
            <b/>
            <sz val="9"/>
            <color indexed="81"/>
            <rFont val="宋体"/>
            <family val="3"/>
            <charset val="134"/>
          </rPr>
          <t xml:space="preserve">城镇公告员
</t>
        </r>
        <r>
          <rPr>
            <b/>
            <sz val="9"/>
            <color indexed="81"/>
            <rFont val="Tahoma"/>
            <family val="2"/>
          </rPr>
          <t>190413-hc-</t>
        </r>
        <r>
          <rPr>
            <b/>
            <sz val="9"/>
            <color indexed="81"/>
            <rFont val="宋体"/>
            <family val="3"/>
            <charset val="134"/>
          </rPr>
          <t xml:space="preserve">城镇公告员
</t>
        </r>
        <r>
          <rPr>
            <b/>
            <sz val="9"/>
            <color indexed="81"/>
            <rFont val="Tahoma"/>
            <family val="2"/>
          </rPr>
          <t>191102-hc-</t>
        </r>
        <r>
          <rPr>
            <b/>
            <sz val="9"/>
            <color indexed="81"/>
            <rFont val="宋体"/>
            <family val="3"/>
            <charset val="134"/>
          </rPr>
          <t>奥术锁师</t>
        </r>
      </text>
    </comment>
    <comment ref="BM7" authorId="1">
      <text>
        <r>
          <rPr>
            <b/>
            <sz val="9"/>
            <color indexed="81"/>
            <rFont val="Tahoma"/>
            <family val="2"/>
          </rPr>
          <t>180719-hc-</t>
        </r>
        <r>
          <rPr>
            <b/>
            <sz val="9"/>
            <color indexed="81"/>
            <rFont val="宋体"/>
            <family val="3"/>
            <charset val="134"/>
          </rPr>
          <t>圣光护卫者</t>
        </r>
      </text>
    </comment>
    <comment ref="BO7" authorId="0">
      <text>
        <r>
          <rPr>
            <b/>
            <sz val="9"/>
            <color indexed="81"/>
            <rFont val="Tahoma"/>
            <family val="2"/>
          </rPr>
          <t>200426-hc-</t>
        </r>
        <r>
          <rPr>
            <b/>
            <sz val="9"/>
            <color indexed="81"/>
            <rFont val="宋体"/>
            <family val="3"/>
            <charset val="134"/>
          </rPr>
          <t xml:space="preserve">愤怒的女祭司
</t>
        </r>
        <r>
          <rPr>
            <b/>
            <sz val="9"/>
            <color indexed="81"/>
            <rFont val="Tahoma"/>
            <family val="2"/>
          </rPr>
          <t>200426-hc-</t>
        </r>
        <r>
          <rPr>
            <b/>
            <sz val="9"/>
            <color indexed="81"/>
            <rFont val="宋体"/>
            <family val="3"/>
            <charset val="134"/>
          </rPr>
          <t>古尔丹之颅</t>
        </r>
      </text>
    </comment>
    <comment ref="BP7" authorId="0">
      <text>
        <r>
          <rPr>
            <b/>
            <sz val="9"/>
            <color indexed="81"/>
            <rFont val="Tahoma"/>
            <family val="2"/>
          </rPr>
          <t>200412-hc-</t>
        </r>
        <r>
          <rPr>
            <b/>
            <sz val="9"/>
            <color indexed="81"/>
            <rFont val="宋体"/>
            <family val="3"/>
            <charset val="134"/>
          </rPr>
          <t xml:space="preserve">铁木树皮
</t>
        </r>
        <r>
          <rPr>
            <b/>
            <sz val="9"/>
            <color indexed="81"/>
            <rFont val="Tahoma"/>
            <family val="2"/>
          </rPr>
          <t>200503-hc-</t>
        </r>
        <r>
          <rPr>
            <b/>
            <sz val="9"/>
            <color indexed="81"/>
            <rFont val="宋体"/>
            <family val="3"/>
            <charset val="134"/>
          </rPr>
          <t>被禁锢的阳鳃鱼人</t>
        </r>
      </text>
    </comment>
    <comment ref="BS7" authorId="0">
      <text>
        <r>
          <rPr>
            <b/>
            <sz val="9"/>
            <color indexed="81"/>
            <rFont val="Tahoma"/>
            <family val="2"/>
          </rPr>
          <t>200501-hc-</t>
        </r>
        <r>
          <rPr>
            <b/>
            <sz val="9"/>
            <color indexed="81"/>
            <rFont val="宋体"/>
            <family val="3"/>
            <charset val="134"/>
          </rPr>
          <t>愤怒的女祭司</t>
        </r>
      </text>
    </comment>
    <comment ref="BU7" authorId="0">
      <text>
        <r>
          <rPr>
            <b/>
            <sz val="9"/>
            <color indexed="81"/>
            <rFont val="Tahoma"/>
            <family val="2"/>
          </rPr>
          <t>191228-hc-</t>
        </r>
        <r>
          <rPr>
            <b/>
            <sz val="9"/>
            <color indexed="81"/>
            <rFont val="宋体"/>
            <family val="3"/>
            <charset val="134"/>
          </rPr>
          <t xml:space="preserve">藏宝匪贼
</t>
        </r>
        <r>
          <rPr>
            <b/>
            <sz val="9"/>
            <color indexed="81"/>
            <rFont val="Tahoma"/>
            <family val="2"/>
          </rPr>
          <t>191228-hc-</t>
        </r>
        <r>
          <rPr>
            <b/>
            <sz val="9"/>
            <color indexed="81"/>
            <rFont val="宋体"/>
            <family val="3"/>
            <charset val="134"/>
          </rPr>
          <t>藏宝匪贼</t>
        </r>
      </text>
    </comment>
    <comment ref="BV7" authorId="0">
      <text>
        <r>
          <rPr>
            <b/>
            <sz val="9"/>
            <color indexed="81"/>
            <rFont val="宋体"/>
            <family val="3"/>
            <charset val="134"/>
          </rPr>
          <t>191215-hc-堕落的元素师
191229-hc-龙骨荒野邪教徒
191229-hc-空中飞爪
191229-hc-空中飞爪
200101-hc-藏宝匪贼
200101-hc-空中炮艇</t>
        </r>
      </text>
    </comment>
    <comment ref="BW7" authorId="0">
      <text>
        <r>
          <rPr>
            <b/>
            <sz val="9"/>
            <color indexed="81"/>
            <rFont val="Tahoma"/>
            <family val="2"/>
          </rPr>
          <t>191221-hc-</t>
        </r>
        <r>
          <rPr>
            <b/>
            <sz val="9"/>
            <color indexed="81"/>
            <rFont val="宋体"/>
            <family val="3"/>
            <charset val="134"/>
          </rPr>
          <t xml:space="preserve">无面腐蚀者
</t>
        </r>
        <r>
          <rPr>
            <b/>
            <sz val="9"/>
            <color indexed="81"/>
            <rFont val="Tahoma"/>
            <family val="2"/>
          </rPr>
          <t>200130-hc-</t>
        </r>
        <r>
          <rPr>
            <b/>
            <sz val="9"/>
            <color indexed="81"/>
            <rFont val="宋体"/>
            <family val="3"/>
            <charset val="134"/>
          </rPr>
          <t xml:space="preserve">梦境吐息
</t>
        </r>
        <r>
          <rPr>
            <b/>
            <sz val="9"/>
            <color indexed="81"/>
            <rFont val="Tahoma"/>
            <family val="2"/>
          </rPr>
          <t>200412-hc-</t>
        </r>
        <r>
          <rPr>
            <b/>
            <sz val="9"/>
            <color indexed="81"/>
            <rFont val="宋体"/>
            <family val="3"/>
            <charset val="134"/>
          </rPr>
          <t>厄运信天翁</t>
        </r>
      </text>
    </comment>
    <comment ref="BX7" authorId="0">
      <text>
        <r>
          <rPr>
            <b/>
            <sz val="9"/>
            <color indexed="81"/>
            <rFont val="宋体"/>
            <family val="3"/>
            <charset val="134"/>
          </rPr>
          <t>191221-hc-藏宝匪贼
191221-hc-空中炮艇
200307-hc-空中飞爪</t>
        </r>
      </text>
    </comment>
    <comment ref="BY7" authorId="0">
      <text>
        <r>
          <rPr>
            <b/>
            <sz val="9"/>
            <color indexed="81"/>
            <rFont val="Tahoma"/>
            <family val="2"/>
          </rPr>
          <t>200112-hc-</t>
        </r>
        <r>
          <rPr>
            <b/>
            <sz val="9"/>
            <color indexed="81"/>
            <rFont val="宋体"/>
            <family val="3"/>
            <charset val="134"/>
          </rPr>
          <t>空中炮艇</t>
        </r>
      </text>
    </comment>
    <comment ref="CA7" authorId="0">
      <text>
        <r>
          <rPr>
            <b/>
            <sz val="9"/>
            <color indexed="81"/>
            <rFont val="Tahoma"/>
            <family val="2"/>
          </rPr>
          <t>190901-hc-</t>
        </r>
        <r>
          <rPr>
            <b/>
            <sz val="9"/>
            <color indexed="81"/>
            <rFont val="宋体"/>
            <family val="3"/>
            <charset val="134"/>
          </rPr>
          <t xml:space="preserve">土狼头领
</t>
        </r>
        <r>
          <rPr>
            <b/>
            <sz val="9"/>
            <color indexed="81"/>
            <rFont val="Tahoma"/>
            <family val="2"/>
          </rPr>
          <t>190911-hc-</t>
        </r>
        <r>
          <rPr>
            <b/>
            <sz val="9"/>
            <color indexed="81"/>
            <rFont val="宋体"/>
            <family val="3"/>
            <charset val="134"/>
          </rPr>
          <t xml:space="preserve">魔古血肉塑造者
</t>
        </r>
        <r>
          <rPr>
            <b/>
            <sz val="9"/>
            <color indexed="81"/>
            <rFont val="Tahoma"/>
            <family val="2"/>
          </rPr>
          <t>190911-hc-</t>
        </r>
        <r>
          <rPr>
            <b/>
            <sz val="9"/>
            <color indexed="81"/>
            <rFont val="宋体"/>
            <family val="3"/>
            <charset val="134"/>
          </rPr>
          <t>奋进的探险者</t>
        </r>
      </text>
    </comment>
    <comment ref="CB7" authorId="0">
      <text>
        <r>
          <rPr>
            <b/>
            <sz val="9"/>
            <color indexed="81"/>
            <rFont val="Tahoma"/>
            <family val="2"/>
          </rPr>
          <t>190913-hc-</t>
        </r>
        <r>
          <rPr>
            <b/>
            <sz val="9"/>
            <color indexed="81"/>
            <rFont val="宋体"/>
            <family val="3"/>
            <charset val="134"/>
          </rPr>
          <t xml:space="preserve">武装胡蜂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CC7"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 xml:space="preserve">奋进的探险者
</t>
        </r>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 xml:space="preserve">尼斐赛特仪祭师
</t>
        </r>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CD7"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 xml:space="preserve">对空奥术法师
</t>
        </r>
        <r>
          <rPr>
            <b/>
            <sz val="9"/>
            <color indexed="81"/>
            <rFont val="Tahoma"/>
            <family val="2"/>
          </rPr>
          <t>191102-hc-</t>
        </r>
        <r>
          <rPr>
            <b/>
            <sz val="9"/>
            <color indexed="81"/>
            <rFont val="宋体"/>
            <family val="3"/>
            <charset val="134"/>
          </rPr>
          <t>魔古血肉塑造者</t>
        </r>
      </text>
    </comment>
    <comment ref="CG7" authorId="0">
      <text>
        <r>
          <rPr>
            <b/>
            <sz val="9"/>
            <color indexed="81"/>
            <rFont val="Tahoma"/>
            <family val="2"/>
          </rPr>
          <t>190411-hc-</t>
        </r>
        <r>
          <rPr>
            <b/>
            <sz val="9"/>
            <color indexed="81"/>
            <rFont val="宋体"/>
            <family val="3"/>
            <charset val="134"/>
          </rPr>
          <t xml:space="preserve">森林的援助
</t>
        </r>
        <r>
          <rPr>
            <b/>
            <sz val="9"/>
            <color indexed="81"/>
            <rFont val="Tahoma"/>
            <family val="2"/>
          </rPr>
          <t>190413-hc-</t>
        </r>
        <r>
          <rPr>
            <b/>
            <sz val="9"/>
            <color indexed="81"/>
            <rFont val="宋体"/>
            <family val="3"/>
            <charset val="134"/>
          </rPr>
          <t xml:space="preserve">发条地精
</t>
        </r>
        <r>
          <rPr>
            <b/>
            <sz val="9"/>
            <color indexed="81"/>
            <rFont val="Tahoma"/>
            <family val="2"/>
          </rPr>
          <t>190501-hc-</t>
        </r>
        <r>
          <rPr>
            <b/>
            <sz val="9"/>
            <color indexed="81"/>
            <rFont val="宋体"/>
            <family val="3"/>
            <charset val="134"/>
          </rPr>
          <t xml:space="preserve">下水道销赃人
</t>
        </r>
        <r>
          <rPr>
            <b/>
            <sz val="9"/>
            <color indexed="81"/>
            <rFont val="Tahoma"/>
            <family val="2"/>
          </rPr>
          <t>190501-hc-</t>
        </r>
        <r>
          <rPr>
            <b/>
            <sz val="9"/>
            <color indexed="81"/>
            <rFont val="宋体"/>
            <family val="3"/>
            <charset val="134"/>
          </rPr>
          <t xml:space="preserve">宿敌
</t>
        </r>
        <r>
          <rPr>
            <b/>
            <sz val="9"/>
            <color indexed="81"/>
            <rFont val="Tahoma"/>
            <family val="2"/>
          </rPr>
          <t>190611-hc-</t>
        </r>
        <r>
          <rPr>
            <b/>
            <sz val="9"/>
            <color indexed="81"/>
            <rFont val="宋体"/>
            <family val="3"/>
            <charset val="134"/>
          </rPr>
          <t xml:space="preserve">神秘之刃
</t>
        </r>
        <r>
          <rPr>
            <b/>
            <sz val="9"/>
            <color indexed="81"/>
            <rFont val="Tahoma"/>
            <family val="2"/>
          </rPr>
          <t>191102-hc-</t>
        </r>
        <r>
          <rPr>
            <b/>
            <sz val="9"/>
            <color indexed="81"/>
            <rFont val="宋体"/>
            <family val="3"/>
            <charset val="134"/>
          </rPr>
          <t xml:space="preserve">魔术戏法
</t>
        </r>
        <r>
          <rPr>
            <b/>
            <sz val="9"/>
            <color indexed="81"/>
            <rFont val="Tahoma"/>
            <family val="2"/>
          </rPr>
          <t>191102-hc-</t>
        </r>
        <r>
          <rPr>
            <b/>
            <sz val="9"/>
            <color indexed="81"/>
            <rFont val="宋体"/>
            <family val="3"/>
            <charset val="134"/>
          </rPr>
          <t>魔术戏法
猛兽出笼</t>
        </r>
      </text>
    </comment>
    <comment ref="CH7" authorId="0">
      <text>
        <r>
          <rPr>
            <b/>
            <sz val="9"/>
            <color indexed="81"/>
            <rFont val="Tahoma"/>
            <family val="2"/>
          </rPr>
          <t>190420-hc-</t>
        </r>
        <r>
          <rPr>
            <b/>
            <sz val="9"/>
            <color indexed="81"/>
            <rFont val="宋体"/>
            <family val="3"/>
            <charset val="134"/>
          </rPr>
          <t xml:space="preserve">森林的援助
</t>
        </r>
        <r>
          <rPr>
            <b/>
            <sz val="9"/>
            <color indexed="81"/>
            <rFont val="Tahoma"/>
            <family val="2"/>
          </rPr>
          <t>190420-hc-</t>
        </r>
        <r>
          <rPr>
            <b/>
            <sz val="9"/>
            <color indexed="81"/>
            <rFont val="宋体"/>
            <family val="3"/>
            <charset val="134"/>
          </rPr>
          <t xml:space="preserve">守卫梦境之路
</t>
        </r>
        <r>
          <rPr>
            <b/>
            <sz val="9"/>
            <color indexed="81"/>
            <rFont val="Tahoma"/>
            <family val="2"/>
          </rPr>
          <t>190424-hc-</t>
        </r>
        <r>
          <rPr>
            <b/>
            <sz val="9"/>
            <color indexed="81"/>
            <rFont val="宋体"/>
            <family val="3"/>
            <charset val="134"/>
          </rPr>
          <t xml:space="preserve">下水道渔人
</t>
        </r>
        <r>
          <rPr>
            <b/>
            <sz val="9"/>
            <color indexed="81"/>
            <rFont val="Tahoma"/>
            <family val="2"/>
          </rPr>
          <t>200412-hc-</t>
        </r>
        <r>
          <rPr>
            <b/>
            <sz val="9"/>
            <color indexed="81"/>
            <rFont val="宋体"/>
            <family val="3"/>
            <charset val="134"/>
          </rPr>
          <t>特殊坐骑商人</t>
        </r>
      </text>
    </comment>
    <comment ref="CI7" authorId="0">
      <text>
        <r>
          <rPr>
            <b/>
            <sz val="9"/>
            <color indexed="81"/>
            <rFont val="Tahoma"/>
            <family val="2"/>
          </rPr>
          <t>190415-hc-</t>
        </r>
        <r>
          <rPr>
            <b/>
            <sz val="9"/>
            <color indexed="81"/>
            <rFont val="宋体"/>
            <family val="3"/>
            <charset val="134"/>
          </rPr>
          <t xml:space="preserve">森林的援助
</t>
        </r>
        <r>
          <rPr>
            <b/>
            <sz val="9"/>
            <color indexed="81"/>
            <rFont val="Tahoma"/>
            <family val="2"/>
          </rPr>
          <t>190415-hc-</t>
        </r>
        <r>
          <rPr>
            <b/>
            <sz val="9"/>
            <color indexed="81"/>
            <rFont val="宋体"/>
            <family val="3"/>
            <charset val="134"/>
          </rPr>
          <t xml:space="preserve">森林的援助
</t>
        </r>
        <r>
          <rPr>
            <b/>
            <sz val="9"/>
            <color indexed="81"/>
            <rFont val="Tahoma"/>
            <family val="2"/>
          </rPr>
          <t>190422-hc-</t>
        </r>
        <r>
          <rPr>
            <b/>
            <sz val="9"/>
            <color indexed="81"/>
            <rFont val="宋体"/>
            <family val="3"/>
            <charset val="134"/>
          </rPr>
          <t xml:space="preserve">下水道销赃人
</t>
        </r>
        <r>
          <rPr>
            <b/>
            <sz val="9"/>
            <color indexed="81"/>
            <rFont val="Tahoma"/>
            <family val="2"/>
          </rPr>
          <t>190511-hc-</t>
        </r>
        <r>
          <rPr>
            <b/>
            <sz val="9"/>
            <color indexed="81"/>
            <rFont val="宋体"/>
            <family val="3"/>
            <charset val="134"/>
          </rPr>
          <t xml:space="preserve">下水道渔人
</t>
        </r>
        <r>
          <rPr>
            <b/>
            <sz val="9"/>
            <color indexed="81"/>
            <rFont val="Tahoma"/>
            <family val="2"/>
          </rPr>
          <t>190426-hc-</t>
        </r>
        <r>
          <rPr>
            <b/>
            <sz val="9"/>
            <color indexed="81"/>
            <rFont val="宋体"/>
            <family val="3"/>
            <charset val="134"/>
          </rPr>
          <t>发条地精</t>
        </r>
      </text>
    </comment>
    <comment ref="CJ7" authorId="0">
      <text>
        <r>
          <rPr>
            <b/>
            <sz val="9"/>
            <color indexed="81"/>
            <rFont val="Tahoma"/>
            <family val="2"/>
          </rPr>
          <t>190411-hc-</t>
        </r>
        <r>
          <rPr>
            <b/>
            <sz val="9"/>
            <color indexed="81"/>
            <rFont val="宋体"/>
            <family val="3"/>
            <charset val="134"/>
          </rPr>
          <t xml:space="preserve">宿敌
</t>
        </r>
        <r>
          <rPr>
            <b/>
            <sz val="9"/>
            <color indexed="81"/>
            <rFont val="Tahoma"/>
            <family val="2"/>
          </rPr>
          <t>190411-hc-</t>
        </r>
        <r>
          <rPr>
            <b/>
            <sz val="9"/>
            <color indexed="81"/>
            <rFont val="宋体"/>
            <family val="3"/>
            <charset val="134"/>
          </rPr>
          <t xml:space="preserve">宿敌
</t>
        </r>
        <r>
          <rPr>
            <b/>
            <sz val="9"/>
            <color indexed="81"/>
            <rFont val="Tahoma"/>
            <family val="2"/>
          </rPr>
          <t>190527-hc-</t>
        </r>
        <r>
          <rPr>
            <b/>
            <sz val="9"/>
            <color indexed="81"/>
            <rFont val="宋体"/>
            <family val="3"/>
            <charset val="134"/>
          </rPr>
          <t>量产型恐吓机
咒术师的召唤
咒术师的召唤</t>
        </r>
      </text>
    </comment>
    <comment ref="CK7" authorId="0">
      <text>
        <r>
          <rPr>
            <b/>
            <sz val="9"/>
            <color indexed="81"/>
            <rFont val="Tahoma"/>
            <family val="2"/>
          </rPr>
          <t>190411-hc-</t>
        </r>
        <r>
          <rPr>
            <b/>
            <sz val="9"/>
            <color indexed="81"/>
            <rFont val="宋体"/>
            <family val="3"/>
            <charset val="134"/>
          </rPr>
          <t xml:space="preserve">守卫梦境之路
</t>
        </r>
        <r>
          <rPr>
            <b/>
            <sz val="9"/>
            <color indexed="81"/>
            <rFont val="Tahoma"/>
            <family val="2"/>
          </rPr>
          <t>190413-hc-</t>
        </r>
        <r>
          <rPr>
            <b/>
            <sz val="9"/>
            <color indexed="81"/>
            <rFont val="宋体"/>
            <family val="3"/>
            <charset val="134"/>
          </rPr>
          <t xml:space="preserve">发条地精
</t>
        </r>
        <r>
          <rPr>
            <b/>
            <sz val="9"/>
            <color indexed="81"/>
            <rFont val="Tahoma"/>
            <family val="2"/>
          </rPr>
          <t>190417-hc-</t>
        </r>
        <r>
          <rPr>
            <b/>
            <sz val="9"/>
            <color indexed="81"/>
            <rFont val="宋体"/>
            <family val="3"/>
            <charset val="134"/>
          </rPr>
          <t xml:space="preserve">宿敌
</t>
        </r>
        <r>
          <rPr>
            <b/>
            <sz val="9"/>
            <color indexed="81"/>
            <rFont val="Tahoma"/>
            <family val="2"/>
          </rPr>
          <t>190417-hc-</t>
        </r>
        <r>
          <rPr>
            <b/>
            <sz val="9"/>
            <color indexed="81"/>
            <rFont val="宋体"/>
            <family val="3"/>
            <charset val="134"/>
          </rPr>
          <t xml:space="preserve">宿敌
</t>
        </r>
        <r>
          <rPr>
            <b/>
            <sz val="9"/>
            <color indexed="81"/>
            <rFont val="Tahoma"/>
            <family val="2"/>
          </rPr>
          <t>190423-hc-</t>
        </r>
        <r>
          <rPr>
            <b/>
            <sz val="9"/>
            <color indexed="81"/>
            <rFont val="宋体"/>
            <family val="3"/>
            <charset val="134"/>
          </rPr>
          <t xml:space="preserve">下水道渔人
</t>
        </r>
        <r>
          <rPr>
            <b/>
            <sz val="9"/>
            <color indexed="81"/>
            <rFont val="Tahoma"/>
            <family val="2"/>
          </rPr>
          <t>190423-hc-</t>
        </r>
        <r>
          <rPr>
            <b/>
            <sz val="9"/>
            <color indexed="81"/>
            <rFont val="宋体"/>
            <family val="3"/>
            <charset val="134"/>
          </rPr>
          <t xml:space="preserve">下水道渔人
</t>
        </r>
        <r>
          <rPr>
            <b/>
            <sz val="9"/>
            <color indexed="81"/>
            <rFont val="Tahoma"/>
            <family val="2"/>
          </rPr>
          <t>190611-hc-</t>
        </r>
        <r>
          <rPr>
            <b/>
            <sz val="9"/>
            <color indexed="81"/>
            <rFont val="宋体"/>
            <family val="3"/>
            <charset val="134"/>
          </rPr>
          <t>冒险号角</t>
        </r>
      </text>
    </comment>
    <comment ref="CN7" authorId="0">
      <text>
        <r>
          <rPr>
            <b/>
            <sz val="9"/>
            <color indexed="81"/>
            <rFont val="Tahoma"/>
            <family val="2"/>
          </rPr>
          <t>190424-hc-</t>
        </r>
        <r>
          <rPr>
            <b/>
            <sz val="9"/>
            <color indexed="81"/>
            <rFont val="宋体"/>
            <family val="3"/>
            <charset val="134"/>
          </rPr>
          <t>鱼人大厨</t>
        </r>
      </text>
    </comment>
    <comment ref="CO7" authorId="0">
      <text>
        <r>
          <rPr>
            <b/>
            <sz val="9"/>
            <color indexed="81"/>
            <rFont val="Tahoma"/>
            <family val="2"/>
          </rPr>
          <t>190415-hc-</t>
        </r>
        <r>
          <rPr>
            <b/>
            <sz val="9"/>
            <color indexed="81"/>
            <rFont val="宋体"/>
            <family val="3"/>
            <charset val="134"/>
          </rPr>
          <t xml:space="preserve">神灵印记
</t>
        </r>
        <r>
          <rPr>
            <b/>
            <sz val="9"/>
            <color indexed="81"/>
            <rFont val="Tahoma"/>
            <family val="2"/>
          </rPr>
          <t>190511-hc-</t>
        </r>
        <r>
          <rPr>
            <b/>
            <sz val="9"/>
            <color indexed="81"/>
            <rFont val="宋体"/>
            <family val="3"/>
            <charset val="134"/>
          </rPr>
          <t xml:space="preserve">鱼人大厨
</t>
        </r>
        <r>
          <rPr>
            <b/>
            <sz val="9"/>
            <color indexed="81"/>
            <rFont val="Tahoma"/>
            <family val="2"/>
          </rPr>
          <t>200112-hc-</t>
        </r>
        <r>
          <rPr>
            <b/>
            <sz val="9"/>
            <color indexed="81"/>
            <rFont val="宋体"/>
            <family val="3"/>
            <charset val="134"/>
          </rPr>
          <t>火树巫医</t>
        </r>
      </text>
    </comment>
    <comment ref="CP7" authorId="0">
      <text>
        <r>
          <rPr>
            <b/>
            <sz val="9"/>
            <color indexed="81"/>
            <rFont val="Tahoma"/>
            <family val="2"/>
          </rPr>
          <t>130327-hc-</t>
        </r>
        <r>
          <rPr>
            <b/>
            <sz val="9"/>
            <color indexed="81"/>
            <rFont val="宋体"/>
            <family val="3"/>
            <charset val="134"/>
          </rPr>
          <t xml:space="preserve">火焰狂人
</t>
        </r>
        <r>
          <rPr>
            <b/>
            <sz val="9"/>
            <color indexed="81"/>
            <rFont val="Tahoma"/>
            <family val="2"/>
          </rPr>
          <t>190415-hc-</t>
        </r>
        <r>
          <rPr>
            <b/>
            <sz val="9"/>
            <color indexed="81"/>
            <rFont val="宋体"/>
            <family val="3"/>
            <charset val="134"/>
          </rPr>
          <t xml:space="preserve">神灵印记
</t>
        </r>
        <r>
          <rPr>
            <b/>
            <sz val="9"/>
            <color indexed="81"/>
            <rFont val="Tahoma"/>
            <family val="2"/>
          </rPr>
          <t>190415-hc-</t>
        </r>
        <r>
          <rPr>
            <b/>
            <sz val="9"/>
            <color indexed="81"/>
            <rFont val="宋体"/>
            <family val="3"/>
            <charset val="134"/>
          </rPr>
          <t xml:space="preserve">神灵印记
</t>
        </r>
        <r>
          <rPr>
            <b/>
            <sz val="9"/>
            <color indexed="81"/>
            <rFont val="Tahoma"/>
            <family val="2"/>
          </rPr>
          <t>190507-hc-</t>
        </r>
        <r>
          <rPr>
            <b/>
            <sz val="9"/>
            <color indexed="81"/>
            <rFont val="宋体"/>
            <family val="3"/>
            <charset val="134"/>
          </rPr>
          <t xml:space="preserve">群体狂乱
</t>
        </r>
        <r>
          <rPr>
            <b/>
            <sz val="9"/>
            <color indexed="81"/>
            <rFont val="Tahoma"/>
            <family val="2"/>
          </rPr>
          <t>190507-hc-</t>
        </r>
        <r>
          <rPr>
            <b/>
            <sz val="9"/>
            <color indexed="81"/>
            <rFont val="宋体"/>
            <family val="3"/>
            <charset val="134"/>
          </rPr>
          <t>群体狂乱</t>
        </r>
      </text>
    </comment>
    <comment ref="CQ7" authorId="0">
      <text>
        <r>
          <rPr>
            <b/>
            <sz val="9"/>
            <color indexed="81"/>
            <rFont val="Tahoma"/>
            <family val="2"/>
          </rPr>
          <t>190411-hc-</t>
        </r>
        <r>
          <rPr>
            <b/>
            <sz val="9"/>
            <color indexed="81"/>
            <rFont val="宋体"/>
            <family val="3"/>
            <charset val="134"/>
          </rPr>
          <t>神灵印记</t>
        </r>
      </text>
    </comment>
    <comment ref="CT7" authorId="0">
      <text>
        <r>
          <rPr>
            <b/>
            <sz val="9"/>
            <color indexed="81"/>
            <rFont val="Tahoma"/>
            <family val="2"/>
          </rPr>
          <t>180902-hc-</t>
        </r>
        <r>
          <rPr>
            <b/>
            <sz val="9"/>
            <color indexed="81"/>
            <rFont val="宋体"/>
            <family val="3"/>
            <charset val="134"/>
          </rPr>
          <t xml:space="preserve">欢乐的发明家
</t>
        </r>
        <r>
          <rPr>
            <b/>
            <sz val="9"/>
            <color indexed="81"/>
            <rFont val="Tahoma"/>
            <family val="2"/>
          </rPr>
          <t>190428-hc-</t>
        </r>
        <r>
          <rPr>
            <b/>
            <sz val="9"/>
            <color indexed="81"/>
            <rFont val="宋体"/>
            <family val="3"/>
            <charset val="134"/>
          </rPr>
          <t>烟火技师</t>
        </r>
      </text>
    </comment>
    <comment ref="CU7" authorId="1">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 xml:space="preserve">欢乐的发明家
</t>
        </r>
        <r>
          <rPr>
            <b/>
            <sz val="9"/>
            <color indexed="81"/>
            <rFont val="Tahoma"/>
            <family val="2"/>
          </rPr>
          <t>200112-hc-</t>
        </r>
        <r>
          <rPr>
            <b/>
            <sz val="9"/>
            <color indexed="81"/>
            <rFont val="宋体"/>
            <family val="3"/>
            <charset val="134"/>
          </rPr>
          <t>水晶学</t>
        </r>
      </text>
    </comment>
    <comment ref="CW7" authorId="1">
      <text>
        <r>
          <rPr>
            <b/>
            <sz val="9"/>
            <color indexed="81"/>
            <rFont val="Tahoma"/>
            <family val="2"/>
          </rPr>
          <t>180918-hc-</t>
        </r>
        <r>
          <rPr>
            <b/>
            <sz val="9"/>
            <color indexed="81"/>
            <rFont val="宋体"/>
            <family val="3"/>
            <charset val="134"/>
          </rPr>
          <t xml:space="preserve">灵魂灌注
</t>
        </r>
        <r>
          <rPr>
            <b/>
            <sz val="9"/>
            <color indexed="81"/>
            <rFont val="Tahoma"/>
            <family val="2"/>
          </rPr>
          <t>190413-hc-</t>
        </r>
        <r>
          <rPr>
            <b/>
            <sz val="9"/>
            <color indexed="81"/>
            <rFont val="宋体"/>
            <family val="3"/>
            <charset val="134"/>
          </rPr>
          <t>掷弹机器人</t>
        </r>
      </text>
    </comment>
    <comment ref="CY7" authorId="0">
      <text>
        <r>
          <rPr>
            <b/>
            <sz val="9"/>
            <rFont val="宋体"/>
            <family val="3"/>
            <charset val="134"/>
          </rPr>
          <t>180611-hc-民兵指挥官
缺失：
疯帽客</t>
        </r>
      </text>
    </comment>
    <comment ref="CZ7" authorId="1">
      <text>
        <r>
          <rPr>
            <b/>
            <sz val="9"/>
            <color indexed="81"/>
            <rFont val="Tahoma"/>
            <family val="2"/>
          </rPr>
          <t>180704-hc-</t>
        </r>
        <r>
          <rPr>
            <b/>
            <sz val="9"/>
            <color indexed="81"/>
            <rFont val="宋体"/>
            <family val="3"/>
            <charset val="134"/>
          </rPr>
          <t>大地之力</t>
        </r>
      </text>
    </comment>
    <comment ref="DA7" authorId="0">
      <text>
        <r>
          <rPr>
            <b/>
            <sz val="9"/>
            <color indexed="81"/>
            <rFont val="Tahoma"/>
            <family val="2"/>
          </rPr>
          <t>180620-hc-</t>
        </r>
        <r>
          <rPr>
            <b/>
            <sz val="9"/>
            <color indexed="81"/>
            <rFont val="宋体"/>
            <family val="3"/>
            <charset val="134"/>
          </rPr>
          <t xml:space="preserve">吸血蚊
</t>
        </r>
        <r>
          <rPr>
            <b/>
            <sz val="9"/>
            <color indexed="81"/>
            <rFont val="Tahoma"/>
            <family val="2"/>
          </rPr>
          <t>180620-hc-</t>
        </r>
        <r>
          <rPr>
            <b/>
            <sz val="9"/>
            <color indexed="81"/>
            <rFont val="宋体"/>
            <family val="3"/>
            <charset val="134"/>
          </rPr>
          <t>吸血蚊</t>
        </r>
      </text>
    </comment>
    <comment ref="DB7"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 xml:space="preserve">阴燃电鳗
</t>
        </r>
        <r>
          <rPr>
            <b/>
            <sz val="9"/>
            <color indexed="81"/>
            <rFont val="Tahoma"/>
            <family val="2"/>
          </rPr>
          <t>190820-hc-</t>
        </r>
        <r>
          <rPr>
            <b/>
            <sz val="9"/>
            <color indexed="81"/>
            <rFont val="宋体"/>
            <family val="3"/>
            <charset val="134"/>
          </rPr>
          <t>民兵指挥官</t>
        </r>
      </text>
    </comment>
    <comment ref="BW8" authorId="0">
      <text>
        <r>
          <rPr>
            <b/>
            <sz val="9"/>
            <color indexed="81"/>
            <rFont val="Tahoma"/>
            <family val="2"/>
          </rPr>
          <t>191221-67-ok</t>
        </r>
      </text>
    </comment>
    <comment ref="BX8" authorId="0">
      <text>
        <r>
          <rPr>
            <b/>
            <sz val="9"/>
            <color indexed="81"/>
            <rFont val="Tahoma"/>
            <family val="2"/>
          </rPr>
          <t>200307-hc-</t>
        </r>
        <r>
          <rPr>
            <b/>
            <sz val="9"/>
            <color indexed="81"/>
            <rFont val="宋体"/>
            <family val="3"/>
            <charset val="134"/>
          </rPr>
          <t>锐鳞骑士</t>
        </r>
      </text>
    </comment>
    <comment ref="BY8" authorId="0">
      <text>
        <r>
          <rPr>
            <b/>
            <sz val="9"/>
            <color indexed="81"/>
            <rFont val="Tahoma"/>
            <family val="2"/>
          </rPr>
          <t>200112-hc-</t>
        </r>
        <r>
          <rPr>
            <b/>
            <sz val="9"/>
            <color indexed="81"/>
            <rFont val="宋体"/>
            <family val="3"/>
            <charset val="134"/>
          </rPr>
          <t xml:space="preserve">空降歹徒
</t>
        </r>
        <r>
          <rPr>
            <b/>
            <sz val="9"/>
            <color indexed="81"/>
            <rFont val="Tahoma"/>
            <family val="2"/>
          </rPr>
          <t>200207-hc-</t>
        </r>
        <r>
          <rPr>
            <b/>
            <sz val="9"/>
            <color indexed="81"/>
            <rFont val="宋体"/>
            <family val="3"/>
            <charset val="134"/>
          </rPr>
          <t>辟法灵龙</t>
        </r>
      </text>
    </comment>
    <comment ref="CA8" authorId="0">
      <text>
        <r>
          <rPr>
            <b/>
            <sz val="9"/>
            <color indexed="81"/>
            <rFont val="Tahoma"/>
            <family val="2"/>
          </rPr>
          <t>190816-hc-</t>
        </r>
        <r>
          <rPr>
            <b/>
            <sz val="9"/>
            <color indexed="81"/>
            <rFont val="宋体"/>
            <family val="3"/>
            <charset val="134"/>
          </rPr>
          <t xml:space="preserve">鱼人木乃伊
</t>
        </r>
        <r>
          <rPr>
            <b/>
            <sz val="9"/>
            <color indexed="81"/>
            <rFont val="Tahoma"/>
            <family val="2"/>
          </rPr>
          <t>190830-57-</t>
        </r>
        <r>
          <rPr>
            <b/>
            <sz val="9"/>
            <color indexed="81"/>
            <rFont val="宋体"/>
            <family val="3"/>
            <charset val="134"/>
          </rPr>
          <t>普通</t>
        </r>
        <r>
          <rPr>
            <b/>
            <sz val="9"/>
            <color indexed="81"/>
            <rFont val="Tahoma"/>
            <family val="2"/>
          </rPr>
          <t>-</t>
        </r>
        <r>
          <rPr>
            <b/>
            <sz val="9"/>
            <color indexed="81"/>
            <rFont val="宋体"/>
            <family val="3"/>
            <charset val="134"/>
          </rPr>
          <t>全</t>
        </r>
      </text>
    </comment>
    <comment ref="CB8"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 xml:space="preserve">蜂群来袭
</t>
        </r>
        <r>
          <rPr>
            <b/>
            <sz val="9"/>
            <color indexed="81"/>
            <rFont val="Tahoma"/>
            <family val="2"/>
          </rPr>
          <t>200131-hc-</t>
        </r>
        <r>
          <rPr>
            <b/>
            <sz val="9"/>
            <color indexed="81"/>
            <rFont val="宋体"/>
            <family val="3"/>
            <charset val="134"/>
          </rPr>
          <t>绿洲涌动者</t>
        </r>
      </text>
    </comment>
    <comment ref="CC8"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 xml:space="preserve">邪恶交易
</t>
        </r>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 xml:space="preserve">鱼人投手
</t>
        </r>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 xml:space="preserve">怪盗图腾
</t>
        </r>
        <r>
          <rPr>
            <b/>
            <sz val="9"/>
            <color indexed="81"/>
            <rFont val="Tahoma"/>
            <family val="2"/>
          </rPr>
          <t>191023-hc-</t>
        </r>
        <r>
          <rPr>
            <b/>
            <sz val="9"/>
            <color indexed="81"/>
            <rFont val="宋体"/>
            <family val="3"/>
            <charset val="134"/>
          </rPr>
          <t>受伤的托维尔人</t>
        </r>
      </text>
    </comment>
    <comment ref="CD8" authorId="0">
      <text>
        <r>
          <rPr>
            <b/>
            <sz val="9"/>
            <color indexed="81"/>
            <rFont val="Tahoma"/>
            <family val="2"/>
          </rPr>
          <t>190906-hc-</t>
        </r>
        <r>
          <rPr>
            <b/>
            <sz val="9"/>
            <color indexed="81"/>
            <rFont val="宋体"/>
            <family val="3"/>
            <charset val="134"/>
          </rPr>
          <t>蜂群来袭</t>
        </r>
      </text>
    </comment>
    <comment ref="CE8" authorId="0">
      <text>
        <r>
          <rPr>
            <b/>
            <sz val="9"/>
            <color indexed="81"/>
            <rFont val="Tahoma"/>
            <family val="2"/>
          </rPr>
          <t>190817-hc-</t>
        </r>
        <r>
          <rPr>
            <b/>
            <sz val="9"/>
            <color indexed="81"/>
            <rFont val="宋体"/>
            <family val="3"/>
            <charset val="134"/>
          </rPr>
          <t xml:space="preserve">鱼人木乃伊
</t>
        </r>
        <r>
          <rPr>
            <b/>
            <sz val="9"/>
            <color indexed="81"/>
            <rFont val="Tahoma"/>
            <family val="2"/>
          </rPr>
          <t>191208-76-</t>
        </r>
        <r>
          <rPr>
            <b/>
            <sz val="9"/>
            <color indexed="81"/>
            <rFont val="宋体"/>
            <family val="3"/>
            <charset val="134"/>
          </rPr>
          <t>普通</t>
        </r>
        <r>
          <rPr>
            <b/>
            <sz val="9"/>
            <color indexed="81"/>
            <rFont val="Tahoma"/>
            <family val="2"/>
          </rPr>
          <t>-</t>
        </r>
        <r>
          <rPr>
            <b/>
            <sz val="9"/>
            <color indexed="81"/>
            <rFont val="宋体"/>
            <family val="3"/>
            <charset val="134"/>
          </rPr>
          <t>全</t>
        </r>
      </text>
    </comment>
    <comment ref="CH8" authorId="0">
      <text>
        <r>
          <rPr>
            <b/>
            <sz val="9"/>
            <color indexed="81"/>
            <rFont val="Tahoma"/>
            <family val="2"/>
          </rPr>
          <t>190410-hc-</t>
        </r>
        <r>
          <rPr>
            <b/>
            <sz val="9"/>
            <color indexed="81"/>
            <rFont val="宋体"/>
            <family val="3"/>
            <charset val="134"/>
          </rPr>
          <t xml:space="preserve">怪盗天才
</t>
        </r>
        <r>
          <rPr>
            <b/>
            <sz val="9"/>
            <color indexed="81"/>
            <rFont val="Tahoma"/>
            <family val="2"/>
          </rPr>
          <t>190412-hc-</t>
        </r>
        <r>
          <rPr>
            <b/>
            <sz val="9"/>
            <color indexed="81"/>
            <rFont val="宋体"/>
            <family val="3"/>
            <charset val="134"/>
          </rPr>
          <t xml:space="preserve">夺日者间谍
</t>
        </r>
        <r>
          <rPr>
            <b/>
            <sz val="9"/>
            <color indexed="81"/>
            <rFont val="Tahoma"/>
            <family val="2"/>
          </rPr>
          <t>190512-ok</t>
        </r>
      </text>
    </comment>
    <comment ref="CI8" authorId="0">
      <text>
        <r>
          <rPr>
            <b/>
            <sz val="9"/>
            <color indexed="81"/>
            <rFont val="Tahoma"/>
            <family val="2"/>
          </rPr>
          <t>190511-hc-</t>
        </r>
        <r>
          <rPr>
            <b/>
            <sz val="9"/>
            <color indexed="81"/>
            <rFont val="宋体"/>
            <family val="3"/>
            <charset val="134"/>
          </rPr>
          <t>鱼人之魂</t>
        </r>
      </text>
    </comment>
    <comment ref="CJ8" authorId="0">
      <text>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怪盗恶霸
</t>
        </r>
        <r>
          <rPr>
            <b/>
            <sz val="9"/>
            <color indexed="81"/>
            <rFont val="Tahoma"/>
            <family val="2"/>
          </rPr>
          <t>190411-hc-</t>
        </r>
        <r>
          <rPr>
            <b/>
            <sz val="9"/>
            <color indexed="81"/>
            <rFont val="宋体"/>
            <family val="3"/>
            <charset val="134"/>
          </rPr>
          <t xml:space="preserve">荆棘帮蟊贼
</t>
        </r>
        <r>
          <rPr>
            <b/>
            <sz val="9"/>
            <color indexed="81"/>
            <rFont val="Tahoma"/>
            <family val="2"/>
          </rPr>
          <t>190411-hc-</t>
        </r>
        <r>
          <rPr>
            <b/>
            <sz val="9"/>
            <color indexed="81"/>
            <rFont val="宋体"/>
            <family val="3"/>
            <charset val="134"/>
          </rPr>
          <t xml:space="preserve">怪盗布缆鼠
</t>
        </r>
        <r>
          <rPr>
            <b/>
            <sz val="9"/>
            <color indexed="81"/>
            <rFont val="Tahoma"/>
            <family val="2"/>
          </rPr>
          <t>190415-hc-</t>
        </r>
        <r>
          <rPr>
            <b/>
            <sz val="9"/>
            <color indexed="81"/>
            <rFont val="宋体"/>
            <family val="3"/>
            <charset val="134"/>
          </rPr>
          <t xml:space="preserve">远古祝福
</t>
        </r>
        <r>
          <rPr>
            <b/>
            <sz val="9"/>
            <color indexed="81"/>
            <rFont val="Tahoma"/>
            <family val="2"/>
          </rPr>
          <t>190504-62-</t>
        </r>
        <r>
          <rPr>
            <b/>
            <sz val="9"/>
            <color indexed="81"/>
            <rFont val="宋体"/>
            <family val="3"/>
            <charset val="134"/>
          </rPr>
          <t>普通</t>
        </r>
        <r>
          <rPr>
            <b/>
            <sz val="9"/>
            <color indexed="81"/>
            <rFont val="Tahoma"/>
            <family val="2"/>
          </rPr>
          <t>-</t>
        </r>
        <r>
          <rPr>
            <b/>
            <sz val="9"/>
            <color indexed="81"/>
            <rFont val="宋体"/>
            <family val="3"/>
            <charset val="134"/>
          </rPr>
          <t>全</t>
        </r>
      </text>
    </comment>
    <comment ref="CK8" authorId="0">
      <text>
        <r>
          <rPr>
            <b/>
            <sz val="9"/>
            <color indexed="81"/>
            <rFont val="Tahoma"/>
            <family val="2"/>
          </rPr>
          <t>190411-hc-</t>
        </r>
        <r>
          <rPr>
            <b/>
            <sz val="9"/>
            <color indexed="81"/>
            <rFont val="宋体"/>
            <family val="3"/>
            <charset val="134"/>
          </rPr>
          <t>橡果人</t>
        </r>
      </text>
    </comment>
    <comment ref="CN8" authorId="1">
      <text>
        <r>
          <rPr>
            <b/>
            <sz val="9"/>
            <color indexed="81"/>
            <rFont val="Tahoma"/>
            <family val="2"/>
          </rPr>
          <t>190127-79-ok</t>
        </r>
      </text>
    </comment>
    <comment ref="CP8" authorId="0">
      <text>
        <r>
          <rPr>
            <b/>
            <sz val="9"/>
            <color indexed="81"/>
            <rFont val="Tahoma"/>
            <family val="2"/>
          </rPr>
          <t>190228-77-ok</t>
        </r>
      </text>
    </comment>
    <comment ref="CQ8" authorId="0">
      <text>
        <r>
          <rPr>
            <b/>
            <sz val="9"/>
            <color indexed="81"/>
            <rFont val="Tahoma"/>
            <family val="2"/>
          </rPr>
          <t>190127-69-ok</t>
        </r>
      </text>
    </comment>
    <comment ref="CS8" authorId="0">
      <text>
        <r>
          <rPr>
            <b/>
            <sz val="9"/>
            <color indexed="81"/>
            <rFont val="Tahoma"/>
            <family val="2"/>
          </rPr>
          <t>181002-105-ok</t>
        </r>
      </text>
    </comment>
    <comment ref="CT8" authorId="0">
      <text>
        <r>
          <rPr>
            <b/>
            <sz val="9"/>
            <color indexed="81"/>
            <rFont val="Tahoma"/>
            <family val="2"/>
          </rPr>
          <t xml:space="preserve">181004-76-ok
</t>
        </r>
      </text>
    </comment>
    <comment ref="CU8" authorId="1">
      <text>
        <r>
          <rPr>
            <b/>
            <sz val="9"/>
            <color indexed="81"/>
            <rFont val="Tahoma"/>
            <family val="2"/>
          </rPr>
          <t>181011-75-ok</t>
        </r>
      </text>
    </comment>
    <comment ref="CW8" authorId="1">
      <text>
        <r>
          <rPr>
            <b/>
            <sz val="9"/>
            <color indexed="81"/>
            <rFont val="Tahoma"/>
            <family val="2"/>
          </rPr>
          <t>181021-79-ok</t>
        </r>
      </text>
    </comment>
    <comment ref="CY8" authorId="0">
      <text>
        <r>
          <rPr>
            <b/>
            <sz val="9"/>
            <color indexed="81"/>
            <rFont val="Tahoma"/>
            <family val="2"/>
          </rPr>
          <t>180528-79-ok</t>
        </r>
        <r>
          <rPr>
            <sz val="9"/>
            <color indexed="81"/>
            <rFont val="Tahoma"/>
            <family val="2"/>
          </rPr>
          <t xml:space="preserve">
</t>
        </r>
      </text>
    </comment>
    <comment ref="CZ8" authorId="1">
      <text>
        <r>
          <rPr>
            <b/>
            <sz val="9"/>
            <color indexed="81"/>
            <rFont val="Tahoma"/>
            <family val="2"/>
          </rPr>
          <t>180704-hc-</t>
        </r>
        <r>
          <rPr>
            <b/>
            <sz val="9"/>
            <color indexed="81"/>
            <rFont val="宋体"/>
            <family val="3"/>
            <charset val="134"/>
          </rPr>
          <t xml:space="preserve">闪狐
</t>
        </r>
        <r>
          <rPr>
            <b/>
            <sz val="9"/>
            <color indexed="81"/>
            <rFont val="Tahoma"/>
            <family val="2"/>
          </rPr>
          <t>180528-80+ok</t>
        </r>
      </text>
    </comment>
    <comment ref="DA8" authorId="0">
      <text>
        <r>
          <rPr>
            <b/>
            <sz val="9"/>
            <color indexed="81"/>
            <rFont val="Tahoma"/>
            <family val="2"/>
          </rPr>
          <t>180505-hc-</t>
        </r>
        <r>
          <rPr>
            <b/>
            <sz val="9"/>
            <color indexed="81"/>
            <rFont val="宋体"/>
            <family val="3"/>
            <charset val="134"/>
          </rPr>
          <t xml:space="preserve">凶恶的鳞皮兽
</t>
        </r>
        <r>
          <rPr>
            <b/>
            <sz val="9"/>
            <color indexed="81"/>
            <rFont val="Tahoma"/>
            <family val="2"/>
          </rPr>
          <t>180624-73-ok</t>
        </r>
      </text>
    </comment>
    <comment ref="N11" authorId="0">
      <text>
        <r>
          <rPr>
            <b/>
            <sz val="9"/>
            <color indexed="81"/>
            <rFont val="Tahoma"/>
            <family val="2"/>
          </rPr>
          <t>221207-52-</t>
        </r>
        <r>
          <rPr>
            <b/>
            <sz val="9"/>
            <color indexed="81"/>
            <rFont val="宋体"/>
            <family val="3"/>
            <charset val="134"/>
          </rPr>
          <t>凋零毒牙</t>
        </r>
      </text>
    </comment>
    <comment ref="O11" authorId="0">
      <text>
        <r>
          <rPr>
            <b/>
            <sz val="9"/>
            <color indexed="81"/>
            <rFont val="Tahoma"/>
            <family val="2"/>
          </rPr>
          <t>221207-29-</t>
        </r>
        <r>
          <rPr>
            <b/>
            <sz val="9"/>
            <color indexed="81"/>
            <rFont val="宋体"/>
            <family val="3"/>
            <charset val="134"/>
          </rPr>
          <t>凋零毒牙</t>
        </r>
      </text>
    </comment>
    <comment ref="P16" authorId="0">
      <text>
        <r>
          <rPr>
            <b/>
            <sz val="9"/>
            <color indexed="81"/>
            <rFont val="Tahoma"/>
            <family val="2"/>
          </rPr>
          <t>221207-52-</t>
        </r>
        <r>
          <rPr>
            <b/>
            <sz val="9"/>
            <color indexed="81"/>
            <rFont val="宋体"/>
            <family val="3"/>
            <charset val="134"/>
          </rPr>
          <t>亚历山德罗斯·莫格莱尼</t>
        </r>
      </text>
    </comment>
    <comment ref="M23" authorId="0">
      <text>
        <r>
          <rPr>
            <b/>
            <sz val="9"/>
            <color indexed="81"/>
            <rFont val="Tahoma"/>
            <family val="2"/>
          </rPr>
          <t>221207-18-</t>
        </r>
        <r>
          <rPr>
            <b/>
            <sz val="9"/>
            <color indexed="81"/>
            <rFont val="宋体"/>
            <family val="3"/>
            <charset val="134"/>
          </rPr>
          <t>被遗忘的费勒林</t>
        </r>
      </text>
    </comment>
    <comment ref="N23" authorId="0">
      <text>
        <r>
          <rPr>
            <b/>
            <sz val="9"/>
            <color indexed="81"/>
            <rFont val="Tahoma"/>
            <family val="2"/>
          </rPr>
          <t>221207-48-</t>
        </r>
        <r>
          <rPr>
            <b/>
            <sz val="9"/>
            <color indexed="81"/>
            <rFont val="宋体"/>
            <family val="3"/>
            <charset val="134"/>
          </rPr>
          <t>被遗忘的费勒林</t>
        </r>
      </text>
    </comment>
    <comment ref="N34" authorId="0">
      <text>
        <r>
          <rPr>
            <b/>
            <sz val="9"/>
            <color indexed="81"/>
            <rFont val="Tahoma"/>
            <family val="2"/>
          </rPr>
          <t>221207-52-</t>
        </r>
        <r>
          <rPr>
            <b/>
            <sz val="9"/>
            <color indexed="81"/>
            <rFont val="宋体"/>
            <family val="3"/>
            <charset val="134"/>
          </rPr>
          <t>纳多克斯长老</t>
        </r>
      </text>
    </comment>
    <comment ref="M38" authorId="0">
      <text>
        <r>
          <rPr>
            <b/>
            <sz val="9"/>
            <color indexed="81"/>
            <rFont val="Tahoma"/>
            <family val="2"/>
          </rPr>
          <t>221207-JL-</t>
        </r>
        <r>
          <rPr>
            <b/>
            <sz val="9"/>
            <color indexed="81"/>
            <rFont val="宋体"/>
            <family val="3"/>
            <charset val="134"/>
          </rPr>
          <t>阿努布雷坎</t>
        </r>
        <r>
          <rPr>
            <b/>
            <sz val="9"/>
            <color indexed="81"/>
            <rFont val="Tahoma"/>
            <family val="2"/>
          </rPr>
          <t>(</t>
        </r>
        <r>
          <rPr>
            <b/>
            <sz val="9"/>
            <color indexed="81"/>
            <rFont val="宋体"/>
            <family val="3"/>
            <charset val="134"/>
          </rPr>
          <t>分解</t>
        </r>
        <r>
          <rPr>
            <b/>
            <sz val="9"/>
            <color indexed="81"/>
            <rFont val="Tahoma"/>
            <family val="2"/>
          </rPr>
          <t>)</t>
        </r>
      </text>
    </comment>
    <comment ref="N48" authorId="0">
      <text>
        <r>
          <rPr>
            <b/>
            <sz val="9"/>
            <color indexed="81"/>
            <rFont val="Tahoma"/>
            <family val="2"/>
          </rPr>
          <t>221207-  8-</t>
        </r>
        <r>
          <rPr>
            <b/>
            <sz val="9"/>
            <color indexed="81"/>
            <rFont val="宋体"/>
            <family val="3"/>
            <charset val="134"/>
          </rPr>
          <t>奎尔萨拉斯的希望</t>
        </r>
      </text>
    </comment>
    <comment ref="O48" authorId="0">
      <text>
        <r>
          <rPr>
            <b/>
            <sz val="9"/>
            <color indexed="81"/>
            <rFont val="Tahoma"/>
            <family val="2"/>
          </rPr>
          <t>221207-  7-</t>
        </r>
        <r>
          <rPr>
            <b/>
            <sz val="9"/>
            <color indexed="81"/>
            <rFont val="宋体"/>
            <family val="3"/>
            <charset val="134"/>
          </rPr>
          <t>奎尔萨拉斯的希望</t>
        </r>
      </text>
    </comment>
    <comment ref="P48" authorId="0">
      <text>
        <r>
          <rPr>
            <b/>
            <sz val="9"/>
            <color indexed="81"/>
            <rFont val="Tahoma"/>
            <family val="2"/>
          </rPr>
          <t>221207-28-</t>
        </r>
        <r>
          <rPr>
            <b/>
            <sz val="9"/>
            <color indexed="81"/>
            <rFont val="宋体"/>
            <family val="3"/>
            <charset val="134"/>
          </rPr>
          <t>奎尔萨拉斯的希望</t>
        </r>
      </text>
    </comment>
    <comment ref="Q48" authorId="0">
      <text>
        <r>
          <rPr>
            <b/>
            <sz val="9"/>
            <color indexed="81"/>
            <rFont val="Tahoma"/>
            <family val="2"/>
          </rPr>
          <t>221207-12-</t>
        </r>
        <r>
          <rPr>
            <b/>
            <sz val="9"/>
            <color indexed="81"/>
            <rFont val="宋体"/>
            <family val="3"/>
            <charset val="134"/>
          </rPr>
          <t>奎尔萨拉斯的希望</t>
        </r>
      </text>
    </comment>
    <comment ref="M56" authorId="0">
      <text>
        <r>
          <rPr>
            <b/>
            <sz val="9"/>
            <color indexed="81"/>
            <rFont val="Tahoma"/>
            <family val="2"/>
          </rPr>
          <t>221207- 6-</t>
        </r>
        <r>
          <rPr>
            <b/>
            <sz val="9"/>
            <color indexed="81"/>
            <rFont val="宋体"/>
            <family val="3"/>
            <charset val="134"/>
          </rPr>
          <t>维萨鲁斯</t>
        </r>
      </text>
    </comment>
    <comment ref="M58" authorId="0">
      <text>
        <r>
          <rPr>
            <b/>
            <sz val="9"/>
            <color indexed="81"/>
            <rFont val="Tahoma"/>
            <family val="2"/>
          </rPr>
          <t>221210-jl-</t>
        </r>
        <r>
          <rPr>
            <b/>
            <sz val="9"/>
            <color indexed="81"/>
            <rFont val="宋体"/>
            <family val="3"/>
            <charset val="134"/>
          </rPr>
          <t>大法师罗曼斯</t>
        </r>
      </text>
    </comment>
    <comment ref="O58" authorId="0">
      <text>
        <r>
          <rPr>
            <b/>
            <sz val="9"/>
            <color indexed="81"/>
            <rFont val="Tahoma"/>
            <family val="2"/>
          </rPr>
          <t>221210-19-</t>
        </r>
        <r>
          <rPr>
            <b/>
            <sz val="9"/>
            <color indexed="81"/>
            <rFont val="宋体"/>
            <family val="3"/>
            <charset val="134"/>
          </rPr>
          <t>大法师罗曼斯</t>
        </r>
      </text>
    </comment>
    <comment ref="M63" authorId="0">
      <text>
        <r>
          <rPr>
            <b/>
            <sz val="9"/>
            <color indexed="81"/>
            <rFont val="Tahoma"/>
            <family val="2"/>
          </rPr>
          <t>221222-HC-</t>
        </r>
        <r>
          <rPr>
            <b/>
            <sz val="9"/>
            <color indexed="81"/>
            <rFont val="宋体"/>
            <family val="3"/>
            <charset val="134"/>
          </rPr>
          <t>血骑士领袖莉亚德琳</t>
        </r>
      </text>
    </comment>
    <comment ref="O63" authorId="0">
      <text>
        <r>
          <rPr>
            <b/>
            <sz val="9"/>
            <color indexed="81"/>
            <rFont val="Tahoma"/>
            <family val="2"/>
          </rPr>
          <t>221222-HC-</t>
        </r>
        <r>
          <rPr>
            <b/>
            <sz val="9"/>
            <color indexed="81"/>
            <rFont val="宋体"/>
            <family val="3"/>
            <charset val="134"/>
          </rPr>
          <t>血骑士领袖莉亚德琳</t>
        </r>
      </text>
    </comment>
    <comment ref="Q63" authorId="0">
      <text>
        <r>
          <rPr>
            <b/>
            <sz val="9"/>
            <color indexed="81"/>
            <rFont val="Tahoma"/>
            <family val="2"/>
          </rPr>
          <t>221222-HC-</t>
        </r>
        <r>
          <rPr>
            <b/>
            <sz val="9"/>
            <color indexed="81"/>
            <rFont val="宋体"/>
            <family val="3"/>
            <charset val="134"/>
          </rPr>
          <t>血骑士领袖莉亚德琳</t>
        </r>
      </text>
    </comment>
    <comment ref="M67" authorId="0">
      <text>
        <r>
          <rPr>
            <b/>
            <sz val="9"/>
            <color indexed="81"/>
            <rFont val="Tahoma"/>
            <family val="2"/>
          </rPr>
          <t>221222-HC-</t>
        </r>
        <r>
          <rPr>
            <b/>
            <sz val="9"/>
            <color indexed="81"/>
            <rFont val="宋体"/>
            <family val="3"/>
            <charset val="134"/>
          </rPr>
          <t>鲜血远征军</t>
        </r>
      </text>
    </comment>
    <comment ref="O67" authorId="0">
      <text>
        <r>
          <rPr>
            <b/>
            <sz val="9"/>
            <color indexed="81"/>
            <rFont val="Tahoma"/>
            <family val="2"/>
          </rPr>
          <t>221222-HC-</t>
        </r>
        <r>
          <rPr>
            <b/>
            <sz val="9"/>
            <color indexed="81"/>
            <rFont val="宋体"/>
            <family val="3"/>
            <charset val="134"/>
          </rPr>
          <t>鲜血远征军</t>
        </r>
      </text>
    </comment>
    <comment ref="P67" authorId="0">
      <text>
        <r>
          <rPr>
            <b/>
            <sz val="9"/>
            <color indexed="81"/>
            <rFont val="Tahoma"/>
            <family val="2"/>
          </rPr>
          <t>221222-HC-</t>
        </r>
        <r>
          <rPr>
            <b/>
            <sz val="9"/>
            <color indexed="81"/>
            <rFont val="宋体"/>
            <family val="3"/>
            <charset val="134"/>
          </rPr>
          <t>鲜血远征军</t>
        </r>
      </text>
    </comment>
    <comment ref="Q67" authorId="0">
      <text>
        <r>
          <rPr>
            <b/>
            <sz val="9"/>
            <color indexed="81"/>
            <rFont val="Tahoma"/>
            <family val="2"/>
          </rPr>
          <t>221222-HC-</t>
        </r>
        <r>
          <rPr>
            <b/>
            <sz val="9"/>
            <color indexed="81"/>
            <rFont val="宋体"/>
            <family val="3"/>
            <charset val="134"/>
          </rPr>
          <t>鲜血远征军</t>
        </r>
      </text>
    </comment>
    <comment ref="Q68" authorId="0">
      <text>
        <r>
          <rPr>
            <b/>
            <sz val="9"/>
            <color indexed="81"/>
            <rFont val="Tahoma"/>
            <family val="2"/>
          </rPr>
          <t>221207-48-</t>
        </r>
        <r>
          <rPr>
            <b/>
            <sz val="9"/>
            <color indexed="81"/>
            <rFont val="宋体"/>
            <family val="3"/>
            <charset val="134"/>
          </rPr>
          <t>阿纳克洛斯</t>
        </r>
      </text>
    </comment>
    <comment ref="Q78" authorId="0">
      <text>
        <r>
          <rPr>
            <b/>
            <sz val="9"/>
            <color indexed="81"/>
            <rFont val="Tahoma"/>
            <family val="2"/>
          </rPr>
          <t>221219-JL-</t>
        </r>
        <r>
          <rPr>
            <b/>
            <sz val="9"/>
            <color indexed="81"/>
            <rFont val="宋体"/>
            <family val="3"/>
            <charset val="134"/>
          </rPr>
          <t>女武神席瓦娜</t>
        </r>
      </text>
    </comment>
    <comment ref="P79" authorId="0">
      <text>
        <r>
          <rPr>
            <b/>
            <sz val="9"/>
            <color indexed="81"/>
            <rFont val="Tahoma"/>
            <family val="2"/>
          </rPr>
          <t>221207-36-</t>
        </r>
        <r>
          <rPr>
            <b/>
            <sz val="9"/>
            <color indexed="81"/>
            <rFont val="宋体"/>
            <family val="3"/>
            <charset val="134"/>
          </rPr>
          <t>殒命暗影</t>
        </r>
      </text>
    </comment>
    <comment ref="M83" authorId="0">
      <text>
        <r>
          <rPr>
            <b/>
            <sz val="9"/>
            <color indexed="81"/>
            <rFont val="Tahoma"/>
            <family val="2"/>
          </rPr>
          <t>230120-HC-</t>
        </r>
        <r>
          <rPr>
            <b/>
            <sz val="9"/>
            <color indexed="81"/>
            <rFont val="宋体"/>
            <family val="3"/>
            <charset val="134"/>
          </rPr>
          <t>药剂大师普崔塞德</t>
        </r>
      </text>
    </comment>
    <comment ref="P83" authorId="0">
      <text>
        <r>
          <rPr>
            <b/>
            <sz val="9"/>
            <color indexed="81"/>
            <rFont val="Tahoma"/>
            <family val="2"/>
          </rPr>
          <t>221207-JL-</t>
        </r>
        <r>
          <rPr>
            <b/>
            <sz val="9"/>
            <color indexed="81"/>
            <rFont val="宋体"/>
            <family val="3"/>
            <charset val="134"/>
          </rPr>
          <t>药剂大师普崔塞德</t>
        </r>
      </text>
    </comment>
    <comment ref="N95" authorId="0">
      <text>
        <r>
          <rPr>
            <b/>
            <sz val="9"/>
            <color indexed="81"/>
            <rFont val="Tahoma"/>
            <family val="2"/>
          </rPr>
          <t>221207-  8-</t>
        </r>
        <r>
          <rPr>
            <b/>
            <sz val="9"/>
            <color indexed="81"/>
            <rFont val="宋体"/>
            <family val="3"/>
            <charset val="134"/>
          </rPr>
          <t>腐鳃</t>
        </r>
      </text>
    </comment>
    <comment ref="O95" authorId="0">
      <text>
        <r>
          <rPr>
            <b/>
            <sz val="9"/>
            <color indexed="81"/>
            <rFont val="Tahoma"/>
            <family val="2"/>
          </rPr>
          <t>230105-JL-</t>
        </r>
        <r>
          <rPr>
            <b/>
            <sz val="9"/>
            <color indexed="81"/>
            <rFont val="宋体"/>
            <family val="3"/>
            <charset val="134"/>
          </rPr>
          <t>腐鳃</t>
        </r>
      </text>
    </comment>
    <comment ref="Q95" authorId="0">
      <text>
        <r>
          <rPr>
            <b/>
            <sz val="9"/>
            <color indexed="81"/>
            <rFont val="Tahoma"/>
            <family val="2"/>
          </rPr>
          <t>221207-  1-</t>
        </r>
        <r>
          <rPr>
            <b/>
            <sz val="9"/>
            <color indexed="81"/>
            <rFont val="宋体"/>
            <family val="3"/>
            <charset val="134"/>
          </rPr>
          <t>腐鳃</t>
        </r>
      </text>
    </comment>
    <comment ref="M97" authorId="0">
      <text>
        <r>
          <rPr>
            <b/>
            <sz val="9"/>
            <color indexed="81"/>
            <rFont val="Tahoma"/>
            <family val="2"/>
          </rPr>
          <t>221207-40-</t>
        </r>
        <r>
          <rPr>
            <b/>
            <sz val="9"/>
            <color indexed="81"/>
            <rFont val="宋体"/>
            <family val="3"/>
            <charset val="134"/>
          </rPr>
          <t>达库鲁大王</t>
        </r>
      </text>
    </comment>
    <comment ref="O97" authorId="0">
      <text>
        <r>
          <rPr>
            <b/>
            <sz val="9"/>
            <color indexed="81"/>
            <rFont val="Tahoma"/>
            <family val="2"/>
          </rPr>
          <t>221207-JL-</t>
        </r>
        <r>
          <rPr>
            <b/>
            <sz val="9"/>
            <color indexed="81"/>
            <rFont val="宋体"/>
            <family val="3"/>
            <charset val="134"/>
          </rPr>
          <t>达库鲁大王</t>
        </r>
      </text>
    </comment>
    <comment ref="N99" authorId="0">
      <text>
        <r>
          <rPr>
            <b/>
            <sz val="9"/>
            <color indexed="81"/>
            <rFont val="Tahoma"/>
            <family val="2"/>
          </rPr>
          <t>221220-JL-</t>
        </r>
        <r>
          <rPr>
            <b/>
            <sz val="9"/>
            <color indexed="81"/>
            <rFont val="宋体"/>
            <family val="3"/>
            <charset val="134"/>
          </rPr>
          <t>噬魂者</t>
        </r>
      </text>
    </comment>
    <comment ref="O99" authorId="0">
      <text>
        <r>
          <rPr>
            <b/>
            <sz val="9"/>
            <color indexed="81"/>
            <rFont val="Tahoma"/>
            <family val="2"/>
          </rPr>
          <t>221207-46-</t>
        </r>
        <r>
          <rPr>
            <b/>
            <sz val="9"/>
            <color indexed="81"/>
            <rFont val="宋体"/>
            <family val="3"/>
            <charset val="134"/>
          </rPr>
          <t>噬魂者</t>
        </r>
      </text>
    </comment>
    <comment ref="Q112" authorId="0">
      <text>
        <r>
          <rPr>
            <b/>
            <sz val="9"/>
            <color indexed="81"/>
            <rFont val="Tahoma"/>
            <family val="2"/>
          </rPr>
          <t>230108-JL-</t>
        </r>
        <r>
          <rPr>
            <b/>
            <sz val="9"/>
            <color indexed="81"/>
            <rFont val="宋体"/>
            <family val="3"/>
            <charset val="134"/>
          </rPr>
          <t>巨盾卫士阿斯维顿</t>
        </r>
      </text>
    </comment>
    <comment ref="O115" authorId="0">
      <text>
        <r>
          <rPr>
            <b/>
            <sz val="9"/>
            <color indexed="81"/>
            <rFont val="Tahoma"/>
            <family val="2"/>
          </rPr>
          <t>221207-pt-</t>
        </r>
        <r>
          <rPr>
            <b/>
            <sz val="9"/>
            <color indexed="81"/>
            <rFont val="宋体"/>
            <family val="3"/>
            <charset val="134"/>
          </rPr>
          <t>索利贝洛尔</t>
        </r>
      </text>
    </comment>
    <comment ref="P127" authorId="0">
      <text>
        <r>
          <rPr>
            <b/>
            <sz val="9"/>
            <color indexed="81"/>
            <rFont val="Tahoma"/>
            <family val="2"/>
          </rPr>
          <t>221207-  4-</t>
        </r>
        <r>
          <rPr>
            <b/>
            <sz val="9"/>
            <color indexed="81"/>
            <rFont val="宋体"/>
            <family val="3"/>
            <charset val="134"/>
          </rPr>
          <t>阿斯塔洛·血誓</t>
        </r>
      </text>
    </comment>
    <comment ref="M150" authorId="0">
      <text>
        <r>
          <rPr>
            <b/>
            <sz val="9"/>
            <color indexed="81"/>
            <rFont val="Tahoma"/>
            <family val="2"/>
          </rPr>
          <t>221201-jl-</t>
        </r>
        <r>
          <rPr>
            <b/>
            <sz val="9"/>
            <color indexed="81"/>
            <rFont val="宋体"/>
            <family val="3"/>
            <charset val="134"/>
          </rPr>
          <t>洛瑟玛·塞隆</t>
        </r>
      </text>
    </comment>
    <comment ref="N150" authorId="0">
      <text>
        <r>
          <rPr>
            <b/>
            <sz val="9"/>
            <color indexed="81"/>
            <rFont val="Tahoma"/>
            <family val="2"/>
          </rPr>
          <t>221201-jl-</t>
        </r>
        <r>
          <rPr>
            <b/>
            <sz val="9"/>
            <color indexed="81"/>
            <rFont val="宋体"/>
            <family val="3"/>
            <charset val="134"/>
          </rPr>
          <t>洛瑟玛·塞隆</t>
        </r>
      </text>
    </comment>
    <comment ref="O150" authorId="0">
      <text>
        <r>
          <rPr>
            <b/>
            <sz val="9"/>
            <color indexed="81"/>
            <rFont val="Tahoma"/>
            <family val="2"/>
          </rPr>
          <t>221201-jl-</t>
        </r>
        <r>
          <rPr>
            <b/>
            <sz val="9"/>
            <color indexed="81"/>
            <rFont val="宋体"/>
            <family val="3"/>
            <charset val="134"/>
          </rPr>
          <t>洛瑟玛·塞隆</t>
        </r>
      </text>
    </comment>
    <comment ref="P150" authorId="0">
      <text>
        <r>
          <rPr>
            <b/>
            <sz val="9"/>
            <color indexed="81"/>
            <rFont val="Tahoma"/>
            <family val="2"/>
          </rPr>
          <t>221201-jl-</t>
        </r>
        <r>
          <rPr>
            <b/>
            <sz val="9"/>
            <color indexed="81"/>
            <rFont val="宋体"/>
            <family val="3"/>
            <charset val="134"/>
          </rPr>
          <t>洛瑟玛·塞隆</t>
        </r>
      </text>
    </comment>
    <comment ref="Q150" authorId="0">
      <text>
        <r>
          <rPr>
            <b/>
            <sz val="9"/>
            <color indexed="81"/>
            <rFont val="Tahoma"/>
            <family val="2"/>
          </rPr>
          <t>221201-jl-</t>
        </r>
        <r>
          <rPr>
            <b/>
            <sz val="9"/>
            <color indexed="81"/>
            <rFont val="宋体"/>
            <family val="3"/>
            <charset val="134"/>
          </rPr>
          <t>洛瑟玛·塞隆</t>
        </r>
      </text>
    </comment>
    <comment ref="O151" authorId="0">
      <text>
        <r>
          <rPr>
            <b/>
            <sz val="9"/>
            <color indexed="81"/>
            <rFont val="Tahoma"/>
            <family val="2"/>
          </rPr>
          <t>221207-33-</t>
        </r>
        <r>
          <rPr>
            <b/>
            <sz val="9"/>
            <color indexed="81"/>
            <rFont val="宋体"/>
            <family val="3"/>
            <charset val="134"/>
          </rPr>
          <t>无敌</t>
        </r>
      </text>
    </comment>
    <comment ref="M152" authorId="0">
      <text>
        <r>
          <rPr>
            <b/>
            <sz val="9"/>
            <color indexed="81"/>
            <rFont val="Tahoma"/>
            <family val="2"/>
          </rPr>
          <t>221201-zs-</t>
        </r>
        <r>
          <rPr>
            <b/>
            <sz val="9"/>
            <color indexed="81"/>
            <rFont val="宋体"/>
            <family val="3"/>
            <charset val="134"/>
          </rPr>
          <t>太阳之井</t>
        </r>
      </text>
    </comment>
    <comment ref="N152" authorId="0">
      <text>
        <r>
          <rPr>
            <b/>
            <sz val="9"/>
            <color indexed="81"/>
            <rFont val="Tahoma"/>
            <family val="2"/>
          </rPr>
          <t>221201-zs-</t>
        </r>
        <r>
          <rPr>
            <b/>
            <sz val="9"/>
            <color indexed="81"/>
            <rFont val="宋体"/>
            <family val="3"/>
            <charset val="134"/>
          </rPr>
          <t>太阳之井</t>
        </r>
      </text>
    </comment>
    <comment ref="O152" authorId="0">
      <text>
        <r>
          <rPr>
            <b/>
            <sz val="9"/>
            <color indexed="81"/>
            <rFont val="Tahoma"/>
            <family val="2"/>
          </rPr>
          <t>221201-zs-</t>
        </r>
        <r>
          <rPr>
            <b/>
            <sz val="9"/>
            <color indexed="81"/>
            <rFont val="宋体"/>
            <family val="3"/>
            <charset val="134"/>
          </rPr>
          <t>太阳之井</t>
        </r>
      </text>
    </comment>
    <comment ref="P152" authorId="0">
      <text>
        <r>
          <rPr>
            <b/>
            <sz val="9"/>
            <color indexed="81"/>
            <rFont val="Tahoma"/>
            <family val="2"/>
          </rPr>
          <t>221201-zs-</t>
        </r>
        <r>
          <rPr>
            <b/>
            <sz val="9"/>
            <color indexed="81"/>
            <rFont val="宋体"/>
            <family val="3"/>
            <charset val="134"/>
          </rPr>
          <t>太阳之井</t>
        </r>
      </text>
    </comment>
    <comment ref="Q152" authorId="0">
      <text>
        <r>
          <rPr>
            <b/>
            <sz val="9"/>
            <color indexed="81"/>
            <rFont val="Tahoma"/>
            <family val="2"/>
          </rPr>
          <t>221201-zs-</t>
        </r>
        <r>
          <rPr>
            <b/>
            <sz val="9"/>
            <color indexed="81"/>
            <rFont val="宋体"/>
            <family val="3"/>
            <charset val="134"/>
          </rPr>
          <t>太阳之井</t>
        </r>
      </text>
    </comment>
    <comment ref="O161" authorId="0">
      <text>
        <r>
          <rPr>
            <b/>
            <sz val="9"/>
            <color indexed="81"/>
            <rFont val="Tahoma"/>
            <family val="2"/>
          </rPr>
          <t>220914-59-</t>
        </r>
        <r>
          <rPr>
            <b/>
            <sz val="9"/>
            <color indexed="81"/>
            <rFont val="宋体"/>
            <family val="3"/>
            <charset val="134"/>
          </rPr>
          <t>贪食的克里克西斯</t>
        </r>
      </text>
    </comment>
    <comment ref="P161" authorId="0">
      <text>
        <r>
          <rPr>
            <b/>
            <sz val="9"/>
            <color indexed="81"/>
            <rFont val="Tahoma"/>
            <family val="2"/>
          </rPr>
          <t>220825-zs-</t>
        </r>
        <r>
          <rPr>
            <b/>
            <sz val="9"/>
            <color indexed="81"/>
            <rFont val="宋体"/>
            <family val="3"/>
            <charset val="134"/>
          </rPr>
          <t>贪食的克里克西斯</t>
        </r>
      </text>
    </comment>
    <comment ref="M163" authorId="0">
      <text>
        <r>
          <rPr>
            <b/>
            <sz val="9"/>
            <color indexed="81"/>
            <rFont val="Tahoma"/>
            <family val="2"/>
          </rPr>
          <t>220803-5-</t>
        </r>
        <r>
          <rPr>
            <b/>
            <sz val="9"/>
            <color indexed="81"/>
            <rFont val="宋体"/>
            <family val="3"/>
            <charset val="134"/>
          </rPr>
          <t>圣物匠赛</t>
        </r>
        <r>
          <rPr>
            <b/>
            <sz val="9"/>
            <color indexed="81"/>
            <rFont val="Tahoma"/>
            <family val="2"/>
          </rPr>
          <t>·</t>
        </r>
        <r>
          <rPr>
            <b/>
            <sz val="9"/>
            <color indexed="81"/>
            <rFont val="宋体"/>
            <family val="3"/>
            <charset val="134"/>
          </rPr>
          <t>墨克斯</t>
        </r>
      </text>
    </comment>
    <comment ref="Q168" authorId="0">
      <text>
        <r>
          <rPr>
            <b/>
            <sz val="9"/>
            <color indexed="81"/>
            <rFont val="Tahoma"/>
            <family val="2"/>
          </rPr>
          <t>220904-hc-</t>
        </r>
        <r>
          <rPr>
            <b/>
            <sz val="9"/>
            <color indexed="81"/>
            <rFont val="宋体"/>
            <family val="3"/>
            <charset val="134"/>
          </rPr>
          <t>孀花播种者</t>
        </r>
      </text>
    </comment>
    <comment ref="N170" authorId="0">
      <text>
        <r>
          <rPr>
            <b/>
            <sz val="9"/>
            <color indexed="81"/>
            <rFont val="Tahoma"/>
            <family val="2"/>
          </rPr>
          <t>220825-zs-</t>
        </r>
        <r>
          <rPr>
            <b/>
            <sz val="9"/>
            <color indexed="81"/>
            <rFont val="宋体"/>
            <family val="3"/>
            <charset val="134"/>
          </rPr>
          <t>灌木巨龙托匹奥</t>
        </r>
      </text>
    </comment>
    <comment ref="O170" authorId="0">
      <text>
        <r>
          <rPr>
            <b/>
            <sz val="9"/>
            <color indexed="81"/>
            <rFont val="Tahoma"/>
            <family val="2"/>
          </rPr>
          <t>220803-  1-</t>
        </r>
        <r>
          <rPr>
            <b/>
            <sz val="9"/>
            <color indexed="81"/>
            <rFont val="宋体"/>
            <family val="3"/>
            <charset val="134"/>
          </rPr>
          <t>灌木巨龙托匹奥</t>
        </r>
      </text>
    </comment>
    <comment ref="P170" authorId="0">
      <text>
        <r>
          <rPr>
            <b/>
            <sz val="9"/>
            <color indexed="81"/>
            <rFont val="Tahoma"/>
            <family val="2"/>
          </rPr>
          <t>220803-33-</t>
        </r>
        <r>
          <rPr>
            <b/>
            <sz val="9"/>
            <color indexed="81"/>
            <rFont val="宋体"/>
            <family val="3"/>
            <charset val="134"/>
          </rPr>
          <t>灌木巨龙托匹奥</t>
        </r>
      </text>
    </comment>
    <comment ref="M172" authorId="0">
      <text>
        <r>
          <rPr>
            <b/>
            <sz val="9"/>
            <color indexed="81"/>
            <rFont val="Tahoma"/>
            <family val="2"/>
          </rPr>
          <t>220803-38-</t>
        </r>
        <r>
          <rPr>
            <b/>
            <sz val="9"/>
            <color indexed="81"/>
            <rFont val="宋体"/>
            <family val="3"/>
            <charset val="134"/>
          </rPr>
          <t>法夜朝臣瑟赛莉</t>
        </r>
      </text>
    </comment>
    <comment ref="Q172" authorId="0">
      <text>
        <r>
          <rPr>
            <b/>
            <sz val="9"/>
            <color indexed="81"/>
            <rFont val="Tahoma"/>
            <family val="2"/>
          </rPr>
          <t>220807-zs-</t>
        </r>
        <r>
          <rPr>
            <b/>
            <sz val="9"/>
            <color indexed="81"/>
            <rFont val="宋体"/>
            <family val="3"/>
            <charset val="134"/>
          </rPr>
          <t>法夜朝臣瑟赛莉</t>
        </r>
      </text>
    </comment>
    <comment ref="M180" authorId="0">
      <text>
        <r>
          <rPr>
            <b/>
            <sz val="9"/>
            <color indexed="81"/>
            <rFont val="Tahoma"/>
            <family val="2"/>
          </rPr>
          <t>220806-zs-</t>
        </r>
        <r>
          <rPr>
            <b/>
            <sz val="9"/>
            <color indexed="81"/>
            <rFont val="宋体"/>
            <family val="3"/>
            <charset val="134"/>
          </rPr>
          <t>豪宅管家俄里翁</t>
        </r>
      </text>
    </comment>
    <comment ref="Q180" authorId="0">
      <text>
        <r>
          <rPr>
            <b/>
            <sz val="9"/>
            <color indexed="81"/>
            <rFont val="Tahoma"/>
            <family val="2"/>
          </rPr>
          <t>220825-zs-</t>
        </r>
        <r>
          <rPr>
            <b/>
            <sz val="9"/>
            <color indexed="81"/>
            <rFont val="宋体"/>
            <family val="3"/>
            <charset val="134"/>
          </rPr>
          <t>豪宅管家俄里翁</t>
        </r>
      </text>
    </comment>
    <comment ref="Q183" authorId="0">
      <text>
        <r>
          <rPr>
            <b/>
            <sz val="9"/>
            <color indexed="81"/>
            <rFont val="Tahoma"/>
            <family val="2"/>
          </rPr>
          <t>220904-56-</t>
        </r>
        <r>
          <rPr>
            <b/>
            <sz val="9"/>
            <color indexed="81"/>
            <rFont val="宋体"/>
            <family val="3"/>
            <charset val="134"/>
          </rPr>
          <t>天定之灾克尔苏加德</t>
        </r>
      </text>
    </comment>
    <comment ref="O191" authorId="0">
      <text>
        <r>
          <rPr>
            <b/>
            <sz val="9"/>
            <color indexed="81"/>
            <rFont val="Tahoma"/>
            <family val="2"/>
          </rPr>
          <t>220825-zs-</t>
        </r>
        <r>
          <rPr>
            <b/>
            <sz val="9"/>
            <color indexed="81"/>
            <rFont val="宋体"/>
            <family val="3"/>
            <charset val="134"/>
          </rPr>
          <t>艾拉隆</t>
        </r>
      </text>
    </comment>
    <comment ref="P191" authorId="0">
      <text>
        <r>
          <rPr>
            <b/>
            <sz val="9"/>
            <color indexed="81"/>
            <rFont val="Tahoma"/>
            <family val="2"/>
          </rPr>
          <t>220803-zs-</t>
        </r>
        <r>
          <rPr>
            <b/>
            <sz val="9"/>
            <color indexed="81"/>
            <rFont val="宋体"/>
            <family val="3"/>
            <charset val="134"/>
          </rPr>
          <t>艾拉隆</t>
        </r>
      </text>
    </comment>
    <comment ref="M192" authorId="0">
      <text>
        <r>
          <rPr>
            <b/>
            <sz val="9"/>
            <color indexed="81"/>
            <rFont val="Tahoma"/>
            <family val="2"/>
          </rPr>
          <t>220803-45-</t>
        </r>
        <r>
          <rPr>
            <b/>
            <sz val="9"/>
            <color indexed="81"/>
            <rFont val="宋体"/>
            <family val="3"/>
            <charset val="134"/>
          </rPr>
          <t>猎手阿尔迪莫</t>
        </r>
      </text>
    </comment>
    <comment ref="N192" authorId="0">
      <text>
        <r>
          <rPr>
            <b/>
            <sz val="9"/>
            <color indexed="81"/>
            <rFont val="Tahoma"/>
            <family val="2"/>
          </rPr>
          <t>220917-57-</t>
        </r>
        <r>
          <rPr>
            <b/>
            <sz val="9"/>
            <color indexed="81"/>
            <rFont val="宋体"/>
            <family val="3"/>
            <charset val="134"/>
          </rPr>
          <t>猎手阿尔迪莫</t>
        </r>
      </text>
    </comment>
    <comment ref="P192" authorId="0">
      <text>
        <r>
          <rPr>
            <b/>
            <sz val="9"/>
            <color indexed="81"/>
            <rFont val="Tahoma"/>
            <family val="2"/>
          </rPr>
          <t>220820-55-</t>
        </r>
        <r>
          <rPr>
            <b/>
            <sz val="9"/>
            <color indexed="81"/>
            <rFont val="宋体"/>
            <family val="3"/>
            <charset val="134"/>
          </rPr>
          <t>猎手阿尔迪莫</t>
        </r>
      </text>
    </comment>
    <comment ref="N198" authorId="0">
      <text>
        <r>
          <rPr>
            <b/>
            <sz val="9"/>
            <color indexed="81"/>
            <rFont val="Tahoma"/>
            <family val="2"/>
          </rPr>
          <t>220803-35-</t>
        </r>
        <r>
          <rPr>
            <b/>
            <sz val="9"/>
            <color indexed="81"/>
            <rFont val="宋体"/>
            <family val="3"/>
            <charset val="134"/>
          </rPr>
          <t>嫉妒收割者</t>
        </r>
      </text>
    </comment>
    <comment ref="O198" authorId="0">
      <text>
        <r>
          <rPr>
            <b/>
            <sz val="9"/>
            <color indexed="81"/>
            <rFont val="Tahoma"/>
            <family val="2"/>
          </rPr>
          <t>220803-49-</t>
        </r>
        <r>
          <rPr>
            <b/>
            <sz val="9"/>
            <color indexed="81"/>
            <rFont val="宋体"/>
            <family val="3"/>
            <charset val="134"/>
          </rPr>
          <t>嫉妒收割者</t>
        </r>
      </text>
    </comment>
    <comment ref="N199" authorId="0">
      <text>
        <r>
          <rPr>
            <b/>
            <sz val="9"/>
            <color indexed="81"/>
            <rFont val="Tahoma"/>
            <family val="2"/>
          </rPr>
          <t>220803-  7-</t>
        </r>
        <r>
          <rPr>
            <b/>
            <sz val="9"/>
            <color indexed="81"/>
            <rFont val="宋体"/>
            <family val="3"/>
            <charset val="134"/>
          </rPr>
          <t>裴拉戈斯</t>
        </r>
      </text>
    </comment>
    <comment ref="M202" authorId="0">
      <text>
        <r>
          <rPr>
            <b/>
            <sz val="9"/>
            <color indexed="81"/>
            <rFont val="Tahoma"/>
            <family val="2"/>
          </rPr>
          <t>221112-hc-</t>
        </r>
        <r>
          <rPr>
            <b/>
            <sz val="9"/>
            <color indexed="81"/>
            <rFont val="宋体"/>
            <family val="3"/>
            <charset val="134"/>
          </rPr>
          <t xml:space="preserve">晋升者之赐
</t>
        </r>
        <r>
          <rPr>
            <b/>
            <sz val="9"/>
            <color indexed="81"/>
            <rFont val="Tahoma"/>
            <family val="2"/>
          </rPr>
          <t>221112-hc-</t>
        </r>
        <r>
          <rPr>
            <b/>
            <sz val="9"/>
            <color indexed="81"/>
            <rFont val="宋体"/>
            <family val="3"/>
            <charset val="134"/>
          </rPr>
          <t>晋升者之赐</t>
        </r>
      </text>
    </comment>
    <comment ref="N202" authorId="0">
      <text>
        <r>
          <rPr>
            <b/>
            <sz val="9"/>
            <color indexed="81"/>
            <rFont val="Tahoma"/>
            <family val="2"/>
          </rPr>
          <t>221112-hc-</t>
        </r>
        <r>
          <rPr>
            <b/>
            <sz val="9"/>
            <color indexed="81"/>
            <rFont val="宋体"/>
            <family val="3"/>
            <charset val="134"/>
          </rPr>
          <t xml:space="preserve">晋升者之赐
</t>
        </r>
        <r>
          <rPr>
            <b/>
            <sz val="9"/>
            <color indexed="81"/>
            <rFont val="Tahoma"/>
            <family val="2"/>
          </rPr>
          <t>221112-hc-</t>
        </r>
        <r>
          <rPr>
            <b/>
            <sz val="9"/>
            <color indexed="81"/>
            <rFont val="宋体"/>
            <family val="3"/>
            <charset val="134"/>
          </rPr>
          <t>晋升者之赐</t>
        </r>
      </text>
    </comment>
    <comment ref="M218" authorId="0">
      <text>
        <r>
          <rPr>
            <b/>
            <sz val="9"/>
            <color indexed="81"/>
            <rFont val="Tahoma"/>
            <family val="2"/>
          </rPr>
          <t>221009-hc-</t>
        </r>
        <r>
          <rPr>
            <b/>
            <sz val="9"/>
            <color indexed="81"/>
            <rFont val="宋体"/>
            <family val="3"/>
            <charset val="134"/>
          </rPr>
          <t>始源之潮</t>
        </r>
      </text>
    </comment>
    <comment ref="N220" authorId="0">
      <text>
        <r>
          <rPr>
            <b/>
            <sz val="9"/>
            <color indexed="81"/>
            <rFont val="Tahoma"/>
            <family val="2"/>
          </rPr>
          <t>221205-XX-</t>
        </r>
        <r>
          <rPr>
            <b/>
            <sz val="9"/>
            <color indexed="81"/>
            <rFont val="宋体"/>
            <family val="3"/>
            <charset val="134"/>
          </rPr>
          <t>锻石师</t>
        </r>
      </text>
    </comment>
    <comment ref="O220" authorId="0">
      <text>
        <r>
          <rPr>
            <b/>
            <sz val="9"/>
            <color indexed="81"/>
            <rFont val="Tahoma"/>
            <family val="2"/>
          </rPr>
          <t>220806-zs-</t>
        </r>
        <r>
          <rPr>
            <b/>
            <sz val="9"/>
            <color indexed="81"/>
            <rFont val="宋体"/>
            <family val="3"/>
            <charset val="134"/>
          </rPr>
          <t>锻石师</t>
        </r>
      </text>
    </comment>
    <comment ref="M221" authorId="0">
      <text>
        <r>
          <rPr>
            <b/>
            <sz val="9"/>
            <color indexed="81"/>
            <rFont val="Tahoma"/>
            <family val="2"/>
          </rPr>
          <t>220806-zs-</t>
        </r>
        <r>
          <rPr>
            <b/>
            <sz val="9"/>
            <color indexed="81"/>
            <rFont val="宋体"/>
            <family val="3"/>
            <charset val="134"/>
          </rPr>
          <t>瓦丝琪女男爵</t>
        </r>
      </text>
    </comment>
    <comment ref="M229" authorId="0">
      <text>
        <r>
          <rPr>
            <b/>
            <sz val="9"/>
            <color indexed="81"/>
            <rFont val="Tahoma"/>
            <family val="2"/>
          </rPr>
          <t>220803-45-</t>
        </r>
        <r>
          <rPr>
            <b/>
            <sz val="9"/>
            <color indexed="81"/>
            <rFont val="宋体"/>
            <family val="3"/>
            <charset val="134"/>
          </rPr>
          <t>执事者斯图尔特</t>
        </r>
      </text>
    </comment>
    <comment ref="O229" authorId="0">
      <text>
        <r>
          <rPr>
            <b/>
            <sz val="9"/>
            <color indexed="81"/>
            <rFont val="Tahoma"/>
            <family val="2"/>
          </rPr>
          <t>220803-14-</t>
        </r>
        <r>
          <rPr>
            <b/>
            <sz val="9"/>
            <color indexed="81"/>
            <rFont val="宋体"/>
            <family val="3"/>
            <charset val="134"/>
          </rPr>
          <t>执事者斯图尔特</t>
        </r>
      </text>
    </comment>
    <comment ref="M233" authorId="0">
      <text>
        <r>
          <rPr>
            <b/>
            <sz val="9"/>
            <color indexed="81"/>
            <rFont val="Tahoma"/>
            <family val="2"/>
          </rPr>
          <t>221224-HC-</t>
        </r>
        <r>
          <rPr>
            <b/>
            <sz val="9"/>
            <color indexed="81"/>
            <rFont val="宋体"/>
            <family val="3"/>
            <charset val="134"/>
          </rPr>
          <t>女伯爵</t>
        </r>
      </text>
    </comment>
    <comment ref="O233" authorId="0">
      <text>
        <r>
          <rPr>
            <b/>
            <sz val="9"/>
            <color indexed="81"/>
            <rFont val="Tahoma"/>
            <family val="2"/>
          </rPr>
          <t>221205-XX-</t>
        </r>
        <r>
          <rPr>
            <b/>
            <sz val="9"/>
            <color indexed="81"/>
            <rFont val="宋体"/>
            <family val="3"/>
            <charset val="134"/>
          </rPr>
          <t>女伯爵</t>
        </r>
      </text>
    </comment>
    <comment ref="Q233" authorId="0">
      <text>
        <r>
          <rPr>
            <b/>
            <sz val="9"/>
            <color indexed="81"/>
            <rFont val="Tahoma"/>
            <family val="2"/>
          </rPr>
          <t>221224-HC-</t>
        </r>
        <r>
          <rPr>
            <b/>
            <sz val="9"/>
            <color indexed="81"/>
            <rFont val="宋体"/>
            <family val="3"/>
            <charset val="134"/>
          </rPr>
          <t>女伯爵</t>
        </r>
      </text>
    </comment>
    <comment ref="N236" authorId="0">
      <text>
        <r>
          <rPr>
            <b/>
            <sz val="9"/>
            <color indexed="81"/>
            <rFont val="Tahoma"/>
            <family val="2"/>
          </rPr>
          <t>220810-hc-</t>
        </r>
        <r>
          <rPr>
            <b/>
            <sz val="9"/>
            <color indexed="81"/>
            <rFont val="宋体"/>
            <family val="3"/>
            <charset val="134"/>
          </rPr>
          <t>灾祸降临</t>
        </r>
      </text>
    </comment>
    <comment ref="O236" authorId="0">
      <text>
        <r>
          <rPr>
            <b/>
            <sz val="9"/>
            <color indexed="81"/>
            <rFont val="Tahoma"/>
            <family val="2"/>
          </rPr>
          <t>220810-hc-</t>
        </r>
        <r>
          <rPr>
            <b/>
            <sz val="9"/>
            <color indexed="81"/>
            <rFont val="宋体"/>
            <family val="3"/>
            <charset val="134"/>
          </rPr>
          <t>灾祸降临</t>
        </r>
      </text>
    </comment>
    <comment ref="P236" authorId="0">
      <text>
        <r>
          <rPr>
            <b/>
            <sz val="9"/>
            <color indexed="81"/>
            <rFont val="Tahoma"/>
            <family val="2"/>
          </rPr>
          <t>220810-hc-</t>
        </r>
        <r>
          <rPr>
            <b/>
            <sz val="9"/>
            <color indexed="81"/>
            <rFont val="宋体"/>
            <family val="3"/>
            <charset val="134"/>
          </rPr>
          <t>灾祸降临</t>
        </r>
      </text>
    </comment>
    <comment ref="M243" authorId="0">
      <text>
        <r>
          <rPr>
            <b/>
            <sz val="9"/>
            <color indexed="81"/>
            <rFont val="Tahoma"/>
            <family val="2"/>
          </rPr>
          <t>220803-25-</t>
        </r>
        <r>
          <rPr>
            <b/>
            <sz val="9"/>
            <color indexed="81"/>
            <rFont val="宋体"/>
            <family val="3"/>
            <charset val="134"/>
          </rPr>
          <t>小鬼大王拉法姆</t>
        </r>
      </text>
    </comment>
    <comment ref="N243" authorId="0">
      <text>
        <r>
          <rPr>
            <b/>
            <sz val="9"/>
            <color indexed="81"/>
            <rFont val="Tahoma"/>
            <family val="2"/>
          </rPr>
          <t>221016-hc-</t>
        </r>
        <r>
          <rPr>
            <b/>
            <sz val="9"/>
            <color indexed="81"/>
            <rFont val="宋体"/>
            <family val="3"/>
            <charset val="134"/>
          </rPr>
          <t>小鬼大王拉法姆</t>
        </r>
      </text>
    </comment>
    <comment ref="O243" authorId="0">
      <text>
        <r>
          <rPr>
            <b/>
            <sz val="9"/>
            <color indexed="81"/>
            <rFont val="Tahoma"/>
            <family val="2"/>
          </rPr>
          <t>220803- 5-</t>
        </r>
        <r>
          <rPr>
            <b/>
            <sz val="9"/>
            <color indexed="81"/>
            <rFont val="宋体"/>
            <family val="3"/>
            <charset val="134"/>
          </rPr>
          <t>小鬼大王拉法姆</t>
        </r>
      </text>
    </comment>
    <comment ref="P243" authorId="0">
      <text>
        <r>
          <rPr>
            <b/>
            <sz val="9"/>
            <color indexed="81"/>
            <rFont val="Tahoma"/>
            <family val="2"/>
          </rPr>
          <t>221016-hc-</t>
        </r>
        <r>
          <rPr>
            <b/>
            <sz val="9"/>
            <color indexed="81"/>
            <rFont val="宋体"/>
            <family val="3"/>
            <charset val="134"/>
          </rPr>
          <t>小鬼大王拉法姆</t>
        </r>
      </text>
    </comment>
    <comment ref="Q243" authorId="0">
      <text>
        <r>
          <rPr>
            <b/>
            <sz val="9"/>
            <color indexed="81"/>
            <rFont val="Tahoma"/>
            <family val="2"/>
          </rPr>
          <t>220803-34-</t>
        </r>
        <r>
          <rPr>
            <b/>
            <sz val="9"/>
            <color indexed="81"/>
            <rFont val="宋体"/>
            <family val="3"/>
            <charset val="134"/>
          </rPr>
          <t>小鬼大王拉法姆</t>
        </r>
      </text>
    </comment>
    <comment ref="M252" authorId="0">
      <text>
        <r>
          <rPr>
            <b/>
            <sz val="9"/>
            <color indexed="81"/>
            <rFont val="Tahoma"/>
            <family val="2"/>
          </rPr>
          <t>220822-zs-</t>
        </r>
        <r>
          <rPr>
            <b/>
            <sz val="9"/>
            <color indexed="81"/>
            <rFont val="宋体"/>
            <family val="3"/>
            <charset val="134"/>
          </rPr>
          <t>屠戮者奥格拉</t>
        </r>
      </text>
    </comment>
    <comment ref="Q252" authorId="0">
      <text>
        <r>
          <rPr>
            <b/>
            <sz val="9"/>
            <color indexed="81"/>
            <rFont val="Tahoma"/>
            <family val="2"/>
          </rPr>
          <t>220803- 1-</t>
        </r>
        <r>
          <rPr>
            <b/>
            <sz val="9"/>
            <color indexed="81"/>
            <rFont val="宋体"/>
            <family val="3"/>
            <charset val="134"/>
          </rPr>
          <t>屠戮者奥格拉</t>
        </r>
      </text>
    </comment>
    <comment ref="Q253" authorId="0">
      <text>
        <r>
          <rPr>
            <b/>
            <sz val="9"/>
            <color indexed="81"/>
            <rFont val="Tahoma"/>
            <family val="2"/>
          </rPr>
          <t>220803-26-</t>
        </r>
        <r>
          <rPr>
            <b/>
            <sz val="9"/>
            <color indexed="81"/>
            <rFont val="宋体"/>
            <family val="3"/>
            <charset val="134"/>
          </rPr>
          <t>活体利刃蕾茉妮雅</t>
        </r>
      </text>
    </comment>
    <comment ref="P268" authorId="0">
      <text>
        <r>
          <rPr>
            <b/>
            <sz val="9"/>
            <color indexed="81"/>
            <rFont val="Tahoma"/>
            <family val="2"/>
          </rPr>
          <t>220813-54-</t>
        </r>
        <r>
          <rPr>
            <b/>
            <sz val="9"/>
            <color indexed="81"/>
            <rFont val="宋体"/>
            <family val="3"/>
            <charset val="134"/>
          </rPr>
          <t>摩洛克·福尔摩斯</t>
        </r>
      </text>
    </comment>
    <comment ref="M269" authorId="0">
      <text>
        <r>
          <rPr>
            <b/>
            <sz val="9"/>
            <color indexed="81"/>
            <rFont val="Tahoma"/>
            <family val="2"/>
          </rPr>
          <t>220715-zs-</t>
        </r>
        <r>
          <rPr>
            <b/>
            <sz val="9"/>
            <color indexed="81"/>
            <rFont val="宋体"/>
            <family val="3"/>
            <charset val="134"/>
          </rPr>
          <t>雷纳索尔王子</t>
        </r>
      </text>
    </comment>
    <comment ref="N269" authorId="0">
      <text>
        <r>
          <rPr>
            <b/>
            <sz val="9"/>
            <color indexed="81"/>
            <rFont val="Tahoma"/>
            <family val="2"/>
          </rPr>
          <t>220715-zs-</t>
        </r>
        <r>
          <rPr>
            <b/>
            <sz val="9"/>
            <color indexed="81"/>
            <rFont val="宋体"/>
            <family val="3"/>
            <charset val="134"/>
          </rPr>
          <t>雷纳索尔王子</t>
        </r>
      </text>
    </comment>
    <comment ref="O269" authorId="0">
      <text>
        <r>
          <rPr>
            <b/>
            <sz val="9"/>
            <color indexed="81"/>
            <rFont val="Tahoma"/>
            <family val="2"/>
          </rPr>
          <t>220715-zs-</t>
        </r>
        <r>
          <rPr>
            <b/>
            <sz val="9"/>
            <color indexed="81"/>
            <rFont val="宋体"/>
            <family val="3"/>
            <charset val="134"/>
          </rPr>
          <t>雷纳索尔王子</t>
        </r>
      </text>
    </comment>
    <comment ref="P269" authorId="0">
      <text>
        <r>
          <rPr>
            <b/>
            <sz val="9"/>
            <color indexed="81"/>
            <rFont val="Tahoma"/>
            <family val="2"/>
          </rPr>
          <t>220715-zs-</t>
        </r>
        <r>
          <rPr>
            <b/>
            <sz val="9"/>
            <color indexed="81"/>
            <rFont val="宋体"/>
            <family val="3"/>
            <charset val="134"/>
          </rPr>
          <t>雷纳索尔王子</t>
        </r>
      </text>
    </comment>
    <comment ref="Q269" authorId="0">
      <text>
        <r>
          <rPr>
            <b/>
            <sz val="9"/>
            <color indexed="81"/>
            <rFont val="Tahoma"/>
            <family val="2"/>
          </rPr>
          <t>220715-zs-</t>
        </r>
        <r>
          <rPr>
            <b/>
            <sz val="9"/>
            <color indexed="81"/>
            <rFont val="宋体"/>
            <family val="3"/>
            <charset val="134"/>
          </rPr>
          <t>雷纳索尔王子</t>
        </r>
      </text>
    </comment>
    <comment ref="M272" authorId="0">
      <text>
        <r>
          <rPr>
            <b/>
            <sz val="9"/>
            <color indexed="81"/>
            <rFont val="Tahoma"/>
            <family val="2"/>
          </rPr>
          <t>220806-hc-</t>
        </r>
        <r>
          <rPr>
            <b/>
            <sz val="9"/>
            <color indexed="81"/>
            <rFont val="宋体"/>
            <family val="3"/>
            <charset val="134"/>
          </rPr>
          <t>癫狂公爵西塔尔</t>
        </r>
      </text>
    </comment>
    <comment ref="N272" authorId="0">
      <text>
        <r>
          <rPr>
            <b/>
            <sz val="9"/>
            <color indexed="81"/>
            <rFont val="Tahoma"/>
            <family val="2"/>
          </rPr>
          <t>220806-hc-</t>
        </r>
        <r>
          <rPr>
            <b/>
            <sz val="9"/>
            <color indexed="81"/>
            <rFont val="宋体"/>
            <family val="3"/>
            <charset val="134"/>
          </rPr>
          <t>癫狂公爵西塔尔</t>
        </r>
      </text>
    </comment>
    <comment ref="O272" authorId="0">
      <text>
        <r>
          <rPr>
            <b/>
            <sz val="9"/>
            <color indexed="81"/>
            <rFont val="Tahoma"/>
            <family val="2"/>
          </rPr>
          <t>220806-hc-</t>
        </r>
        <r>
          <rPr>
            <b/>
            <sz val="9"/>
            <color indexed="81"/>
            <rFont val="宋体"/>
            <family val="3"/>
            <charset val="134"/>
          </rPr>
          <t>癫狂公爵西塔尔</t>
        </r>
      </text>
    </comment>
    <comment ref="P272" authorId="0">
      <text>
        <r>
          <rPr>
            <b/>
            <sz val="9"/>
            <color indexed="81"/>
            <rFont val="Tahoma"/>
            <family val="2"/>
          </rPr>
          <t>220806-hc-</t>
        </r>
        <r>
          <rPr>
            <b/>
            <sz val="9"/>
            <color indexed="81"/>
            <rFont val="宋体"/>
            <family val="3"/>
            <charset val="134"/>
          </rPr>
          <t>癫狂公爵西塔尔</t>
        </r>
      </text>
    </comment>
    <comment ref="Q272" authorId="0">
      <text>
        <r>
          <rPr>
            <b/>
            <sz val="9"/>
            <color indexed="81"/>
            <rFont val="Tahoma"/>
            <family val="2"/>
          </rPr>
          <t>220806-hc-</t>
        </r>
        <r>
          <rPr>
            <b/>
            <sz val="9"/>
            <color indexed="81"/>
            <rFont val="宋体"/>
            <family val="3"/>
            <charset val="134"/>
          </rPr>
          <t>癫狂公爵西塔尔</t>
        </r>
      </text>
    </comment>
    <comment ref="P281" authorId="0">
      <text>
        <r>
          <rPr>
            <b/>
            <sz val="9"/>
            <color indexed="81"/>
            <rFont val="Tahoma"/>
            <family val="2"/>
          </rPr>
          <t>220803-  6-</t>
        </r>
        <r>
          <rPr>
            <b/>
            <sz val="9"/>
            <color indexed="81"/>
            <rFont val="宋体"/>
            <family val="3"/>
            <charset val="134"/>
          </rPr>
          <t>逐罪者凯尔萨斯</t>
        </r>
      </text>
    </comment>
    <comment ref="Q286" authorId="0">
      <text>
        <r>
          <rPr>
            <b/>
            <sz val="9"/>
            <color indexed="81"/>
            <rFont val="Tahoma"/>
            <family val="2"/>
          </rPr>
          <t>220904-hc-</t>
        </r>
        <r>
          <rPr>
            <b/>
            <sz val="9"/>
            <color indexed="81"/>
            <rFont val="宋体"/>
            <family val="3"/>
            <charset val="134"/>
          </rPr>
          <t>贪食的吞噬者</t>
        </r>
      </text>
    </comment>
    <comment ref="M288" authorId="0">
      <text>
        <r>
          <rPr>
            <b/>
            <sz val="9"/>
            <color indexed="81"/>
            <rFont val="Tahoma"/>
            <family val="2"/>
          </rPr>
          <t>220803-zs-</t>
        </r>
        <r>
          <rPr>
            <b/>
            <sz val="9"/>
            <color indexed="81"/>
            <rFont val="宋体"/>
            <family val="3"/>
            <charset val="134"/>
          </rPr>
          <t>德纳修斯大帝</t>
        </r>
      </text>
    </comment>
    <comment ref="N288" authorId="0">
      <text>
        <r>
          <rPr>
            <b/>
            <sz val="9"/>
            <color indexed="81"/>
            <rFont val="Tahoma"/>
            <family val="2"/>
          </rPr>
          <t>220803-zs-</t>
        </r>
        <r>
          <rPr>
            <b/>
            <sz val="9"/>
            <color indexed="81"/>
            <rFont val="宋体"/>
            <family val="3"/>
            <charset val="134"/>
          </rPr>
          <t>德纳修斯大帝</t>
        </r>
      </text>
    </comment>
    <comment ref="O288" authorId="0">
      <text>
        <r>
          <rPr>
            <b/>
            <sz val="9"/>
            <color indexed="81"/>
            <rFont val="Tahoma"/>
            <family val="2"/>
          </rPr>
          <t>220803-zs-</t>
        </r>
        <r>
          <rPr>
            <b/>
            <sz val="9"/>
            <color indexed="81"/>
            <rFont val="宋体"/>
            <family val="3"/>
            <charset val="134"/>
          </rPr>
          <t>德纳修斯大帝</t>
        </r>
      </text>
    </comment>
    <comment ref="P288" authorId="0">
      <text>
        <r>
          <rPr>
            <b/>
            <sz val="9"/>
            <color indexed="81"/>
            <rFont val="Tahoma"/>
            <family val="2"/>
          </rPr>
          <t>220803-zs-</t>
        </r>
        <r>
          <rPr>
            <b/>
            <sz val="9"/>
            <color indexed="81"/>
            <rFont val="宋体"/>
            <family val="3"/>
            <charset val="134"/>
          </rPr>
          <t>德纳修斯大帝</t>
        </r>
      </text>
    </comment>
    <comment ref="Q288" authorId="0">
      <text>
        <r>
          <rPr>
            <b/>
            <sz val="9"/>
            <color indexed="81"/>
            <rFont val="Tahoma"/>
            <family val="2"/>
          </rPr>
          <t>220803-zs-</t>
        </r>
        <r>
          <rPr>
            <b/>
            <sz val="9"/>
            <color indexed="81"/>
            <rFont val="宋体"/>
            <family val="3"/>
            <charset val="134"/>
          </rPr>
          <t>德纳修斯大帝</t>
        </r>
      </text>
    </comment>
    <comment ref="M292" authorId="0">
      <text>
        <r>
          <rPr>
            <b/>
            <sz val="9"/>
            <color indexed="81"/>
            <rFont val="Tahoma"/>
            <family val="2"/>
          </rPr>
          <t>220429-JL-</t>
        </r>
        <r>
          <rPr>
            <b/>
            <sz val="9"/>
            <color indexed="81"/>
            <rFont val="宋体"/>
            <family val="3"/>
            <charset val="134"/>
          </rPr>
          <t>赛丝诺女士</t>
        </r>
      </text>
    </comment>
    <comment ref="P292" authorId="0">
      <text>
        <r>
          <rPr>
            <b/>
            <sz val="9"/>
            <color indexed="81"/>
            <rFont val="Tahoma"/>
            <family val="2"/>
          </rPr>
          <t>221216-XX-</t>
        </r>
        <r>
          <rPr>
            <b/>
            <sz val="9"/>
            <color indexed="81"/>
            <rFont val="宋体"/>
            <family val="3"/>
            <charset val="134"/>
          </rPr>
          <t>赛丝诺女士</t>
        </r>
      </text>
    </comment>
    <comment ref="N309" authorId="0">
      <text>
        <r>
          <rPr>
            <b/>
            <sz val="9"/>
            <color indexed="81"/>
            <rFont val="Tahoma"/>
            <family val="2"/>
          </rPr>
          <t>220413-  3-</t>
        </r>
        <r>
          <rPr>
            <b/>
            <sz val="9"/>
            <color indexed="81"/>
            <rFont val="宋体"/>
            <family val="3"/>
            <charset val="134"/>
          </rPr>
          <t>异端纳迦海德拉</t>
        </r>
      </text>
    </comment>
    <comment ref="O309" authorId="0">
      <text>
        <r>
          <rPr>
            <b/>
            <sz val="9"/>
            <color indexed="81"/>
            <rFont val="Tahoma"/>
            <family val="2"/>
          </rPr>
          <t>220413-JL-</t>
        </r>
        <r>
          <rPr>
            <b/>
            <sz val="9"/>
            <color indexed="81"/>
            <rFont val="宋体"/>
            <family val="3"/>
            <charset val="134"/>
          </rPr>
          <t>异端纳迦海德拉</t>
        </r>
      </text>
    </comment>
    <comment ref="N311" authorId="0">
      <text>
        <r>
          <rPr>
            <b/>
            <sz val="9"/>
            <color indexed="81"/>
            <rFont val="Tahoma"/>
            <family val="2"/>
          </rPr>
          <t>220506-JL-</t>
        </r>
        <r>
          <rPr>
            <b/>
            <sz val="9"/>
            <color indexed="81"/>
            <rFont val="宋体"/>
            <family val="3"/>
            <charset val="134"/>
          </rPr>
          <t>可拉克</t>
        </r>
      </text>
    </comment>
    <comment ref="P311" authorId="0">
      <text>
        <r>
          <rPr>
            <b/>
            <sz val="9"/>
            <color indexed="81"/>
            <rFont val="Tahoma"/>
            <family val="2"/>
          </rPr>
          <t>220506-JL-</t>
        </r>
        <r>
          <rPr>
            <b/>
            <sz val="9"/>
            <color indexed="81"/>
            <rFont val="宋体"/>
            <family val="3"/>
            <charset val="134"/>
          </rPr>
          <t>可拉克</t>
        </r>
      </text>
    </comment>
    <comment ref="Q311" authorId="0">
      <text>
        <r>
          <rPr>
            <b/>
            <sz val="9"/>
            <color indexed="81"/>
            <rFont val="Tahoma"/>
            <family val="2"/>
          </rPr>
          <t>220413-42-</t>
        </r>
        <r>
          <rPr>
            <b/>
            <sz val="9"/>
            <color indexed="81"/>
            <rFont val="宋体"/>
            <family val="3"/>
            <charset val="134"/>
          </rPr>
          <t>可拉克</t>
        </r>
      </text>
    </comment>
    <comment ref="M318" authorId="0">
      <text>
        <r>
          <rPr>
            <b/>
            <sz val="9"/>
            <color indexed="81"/>
            <rFont val="Tahoma"/>
            <family val="2"/>
          </rPr>
          <t>220413-9-</t>
        </r>
        <r>
          <rPr>
            <b/>
            <sz val="9"/>
            <color indexed="81"/>
            <rFont val="宋体"/>
            <family val="3"/>
            <charset val="134"/>
          </rPr>
          <t>拉伊·纳兹亚</t>
        </r>
      </text>
    </comment>
    <comment ref="N318" authorId="0">
      <text>
        <r>
          <rPr>
            <b/>
            <sz val="9"/>
            <color indexed="81"/>
            <rFont val="Tahoma"/>
            <family val="2"/>
          </rPr>
          <t>220416-JL-</t>
        </r>
        <r>
          <rPr>
            <b/>
            <sz val="9"/>
            <color indexed="81"/>
            <rFont val="宋体"/>
            <family val="3"/>
            <charset val="134"/>
          </rPr>
          <t>拉伊·纳兹亚</t>
        </r>
      </text>
    </comment>
    <comment ref="O324" authorId="0">
      <text>
        <r>
          <rPr>
            <b/>
            <sz val="9"/>
            <color indexed="81"/>
            <rFont val="Tahoma"/>
            <family val="2"/>
          </rPr>
          <t>220413-JL-</t>
        </r>
        <r>
          <rPr>
            <b/>
            <sz val="9"/>
            <color indexed="81"/>
            <rFont val="宋体"/>
            <family val="3"/>
            <charset val="134"/>
          </rPr>
          <t>海卓拉顿</t>
        </r>
      </text>
    </comment>
    <comment ref="P324" authorId="0">
      <text>
        <r>
          <rPr>
            <b/>
            <sz val="9"/>
            <color indexed="81"/>
            <rFont val="Tahoma"/>
            <family val="2"/>
          </rPr>
          <t>220413-  7-</t>
        </r>
        <r>
          <rPr>
            <b/>
            <sz val="9"/>
            <color indexed="81"/>
            <rFont val="宋体"/>
            <family val="3"/>
            <charset val="134"/>
          </rPr>
          <t>海卓拉顿</t>
        </r>
      </text>
    </comment>
    <comment ref="M336" authorId="0">
      <text>
        <r>
          <rPr>
            <b/>
            <sz val="9"/>
            <color indexed="81"/>
            <rFont val="Tahoma"/>
            <family val="2"/>
          </rPr>
          <t>220413-2-</t>
        </r>
        <r>
          <rPr>
            <b/>
            <sz val="9"/>
            <color indexed="81"/>
            <rFont val="宋体"/>
            <family val="3"/>
            <charset val="134"/>
          </rPr>
          <t>指挥官西瓦拉</t>
        </r>
      </text>
    </comment>
    <comment ref="M337" authorId="0">
      <text>
        <r>
          <rPr>
            <b/>
            <sz val="9"/>
            <color indexed="81"/>
            <rFont val="Tahoma"/>
            <family val="2"/>
          </rPr>
          <t>220520-59-</t>
        </r>
        <r>
          <rPr>
            <b/>
            <sz val="9"/>
            <color indexed="81"/>
            <rFont val="宋体"/>
            <family val="3"/>
            <charset val="134"/>
          </rPr>
          <t>盖亚，巨力机甲</t>
        </r>
      </text>
    </comment>
    <comment ref="M342" authorId="0">
      <text>
        <r>
          <rPr>
            <b/>
            <sz val="9"/>
            <color indexed="81"/>
            <rFont val="Tahoma"/>
            <family val="2"/>
          </rPr>
          <t>220530-hc-</t>
        </r>
        <r>
          <rPr>
            <b/>
            <sz val="9"/>
            <color indexed="81"/>
            <rFont val="宋体"/>
            <family val="3"/>
            <charset val="134"/>
          </rPr>
          <t>雷达探测</t>
        </r>
      </text>
    </comment>
    <comment ref="N342" authorId="0">
      <text>
        <r>
          <rPr>
            <b/>
            <sz val="9"/>
            <color indexed="81"/>
            <rFont val="Tahoma"/>
            <family val="2"/>
          </rPr>
          <t>220525-hc-</t>
        </r>
        <r>
          <rPr>
            <b/>
            <sz val="9"/>
            <color indexed="81"/>
            <rFont val="宋体"/>
            <family val="3"/>
            <charset val="134"/>
          </rPr>
          <t xml:space="preserve">雷达探测
</t>
        </r>
        <r>
          <rPr>
            <b/>
            <sz val="9"/>
            <color indexed="81"/>
            <rFont val="Tahoma"/>
            <family val="2"/>
          </rPr>
          <t>220525-hc-</t>
        </r>
        <r>
          <rPr>
            <b/>
            <sz val="9"/>
            <color indexed="81"/>
            <rFont val="宋体"/>
            <family val="3"/>
            <charset val="134"/>
          </rPr>
          <t>雷达探测</t>
        </r>
      </text>
    </comment>
    <comment ref="O342" authorId="0">
      <text>
        <r>
          <rPr>
            <b/>
            <sz val="9"/>
            <color indexed="81"/>
            <rFont val="Tahoma"/>
            <family val="2"/>
          </rPr>
          <t>220601-hc-</t>
        </r>
        <r>
          <rPr>
            <b/>
            <sz val="9"/>
            <color indexed="81"/>
            <rFont val="宋体"/>
            <family val="3"/>
            <charset val="134"/>
          </rPr>
          <t xml:space="preserve">雷达探测
</t>
        </r>
        <r>
          <rPr>
            <b/>
            <sz val="9"/>
            <color indexed="81"/>
            <rFont val="Tahoma"/>
            <family val="2"/>
          </rPr>
          <t>220601-hc-</t>
        </r>
        <r>
          <rPr>
            <b/>
            <sz val="9"/>
            <color indexed="81"/>
            <rFont val="宋体"/>
            <family val="3"/>
            <charset val="134"/>
          </rPr>
          <t>雷达探测</t>
        </r>
      </text>
    </comment>
    <comment ref="P342" authorId="0">
      <text>
        <r>
          <rPr>
            <b/>
            <sz val="9"/>
            <color indexed="81"/>
            <rFont val="Tahoma"/>
            <family val="2"/>
          </rPr>
          <t>220525-hc-</t>
        </r>
        <r>
          <rPr>
            <b/>
            <sz val="9"/>
            <color indexed="81"/>
            <rFont val="宋体"/>
            <family val="3"/>
            <charset val="134"/>
          </rPr>
          <t xml:space="preserve">雷达探测
</t>
        </r>
        <r>
          <rPr>
            <b/>
            <sz val="9"/>
            <color indexed="81"/>
            <rFont val="Tahoma"/>
            <family val="2"/>
          </rPr>
          <t>220525-hc-</t>
        </r>
        <r>
          <rPr>
            <b/>
            <sz val="9"/>
            <color indexed="81"/>
            <rFont val="宋体"/>
            <family val="3"/>
            <charset val="134"/>
          </rPr>
          <t>雷达探测</t>
        </r>
      </text>
    </comment>
    <comment ref="M344" authorId="0">
      <text>
        <r>
          <rPr>
            <b/>
            <sz val="9"/>
            <color indexed="81"/>
            <rFont val="Tahoma"/>
            <family val="2"/>
          </rPr>
          <t>220413-50-</t>
        </r>
        <r>
          <rPr>
            <b/>
            <sz val="9"/>
            <color indexed="81"/>
            <rFont val="宋体"/>
            <family val="3"/>
            <charset val="134"/>
          </rPr>
          <t>克托里·光刃</t>
        </r>
      </text>
    </comment>
    <comment ref="O344" authorId="0">
      <text>
        <r>
          <rPr>
            <b/>
            <sz val="9"/>
            <color indexed="81"/>
            <rFont val="Tahoma"/>
            <family val="2"/>
          </rPr>
          <t>220413-20-</t>
        </r>
        <r>
          <rPr>
            <b/>
            <sz val="9"/>
            <color indexed="81"/>
            <rFont val="宋体"/>
            <family val="3"/>
            <charset val="134"/>
          </rPr>
          <t>克托里·光刃</t>
        </r>
      </text>
    </comment>
    <comment ref="Q344" authorId="0">
      <text>
        <r>
          <rPr>
            <b/>
            <sz val="9"/>
            <color indexed="81"/>
            <rFont val="Tahoma"/>
            <family val="2"/>
          </rPr>
          <t>221219-XX-</t>
        </r>
        <r>
          <rPr>
            <b/>
            <sz val="9"/>
            <color indexed="81"/>
            <rFont val="宋体"/>
            <family val="3"/>
            <charset val="134"/>
          </rPr>
          <t>克托里·光刃</t>
        </r>
      </text>
    </comment>
    <comment ref="N348" authorId="0">
      <text>
        <r>
          <rPr>
            <b/>
            <sz val="9"/>
            <color indexed="81"/>
            <rFont val="Tahoma"/>
            <family val="2"/>
          </rPr>
          <t>220413-34-</t>
        </r>
        <r>
          <rPr>
            <b/>
            <sz val="9"/>
            <color indexed="81"/>
            <rFont val="宋体"/>
            <family val="3"/>
            <charset val="134"/>
          </rPr>
          <t>海兽号</t>
        </r>
      </text>
    </comment>
    <comment ref="O348" authorId="0">
      <text>
        <r>
          <rPr>
            <b/>
            <sz val="9"/>
            <color indexed="81"/>
            <rFont val="Tahoma"/>
            <family val="2"/>
          </rPr>
          <t>221205-XX-</t>
        </r>
        <r>
          <rPr>
            <b/>
            <sz val="9"/>
            <color indexed="81"/>
            <rFont val="宋体"/>
            <family val="3"/>
            <charset val="134"/>
          </rPr>
          <t>海兽号</t>
        </r>
      </text>
    </comment>
    <comment ref="P348" authorId="0">
      <text>
        <r>
          <rPr>
            <b/>
            <sz val="9"/>
            <color indexed="81"/>
            <rFont val="Tahoma"/>
            <family val="2"/>
          </rPr>
          <t>220416-JL-</t>
        </r>
        <r>
          <rPr>
            <b/>
            <sz val="9"/>
            <color indexed="81"/>
            <rFont val="宋体"/>
            <family val="3"/>
            <charset val="134"/>
          </rPr>
          <t>海兽号</t>
        </r>
      </text>
    </comment>
    <comment ref="Q348" authorId="0">
      <text>
        <r>
          <rPr>
            <b/>
            <sz val="9"/>
            <color indexed="81"/>
            <rFont val="Tahoma"/>
            <family val="2"/>
          </rPr>
          <t>220803-XX-</t>
        </r>
        <r>
          <rPr>
            <b/>
            <sz val="9"/>
            <color indexed="81"/>
            <rFont val="宋体"/>
            <family val="3"/>
            <charset val="134"/>
          </rPr>
          <t>海兽号</t>
        </r>
      </text>
    </comment>
    <comment ref="M355" authorId="0">
      <text>
        <r>
          <rPr>
            <b/>
            <sz val="9"/>
            <color indexed="81"/>
            <rFont val="Tahoma"/>
            <family val="2"/>
          </rPr>
          <t>221112-hc-</t>
        </r>
        <r>
          <rPr>
            <b/>
            <sz val="9"/>
            <color indexed="81"/>
            <rFont val="宋体"/>
            <family val="3"/>
            <charset val="134"/>
          </rPr>
          <t>女祭司瓦丽丝琪</t>
        </r>
      </text>
    </comment>
    <comment ref="N355" authorId="0">
      <text>
        <r>
          <rPr>
            <b/>
            <sz val="9"/>
            <color indexed="81"/>
            <rFont val="Tahoma"/>
            <family val="2"/>
          </rPr>
          <t>221112-hc-</t>
        </r>
        <r>
          <rPr>
            <b/>
            <sz val="9"/>
            <color indexed="81"/>
            <rFont val="宋体"/>
            <family val="3"/>
            <charset val="134"/>
          </rPr>
          <t>女祭司瓦丽丝琪</t>
        </r>
      </text>
    </comment>
    <comment ref="Q355" authorId="0">
      <text>
        <r>
          <rPr>
            <b/>
            <sz val="9"/>
            <color indexed="81"/>
            <rFont val="Tahoma"/>
            <family val="2"/>
          </rPr>
          <t>220413-10-</t>
        </r>
        <r>
          <rPr>
            <b/>
            <sz val="9"/>
            <color indexed="81"/>
            <rFont val="宋体"/>
            <family val="3"/>
            <charset val="134"/>
          </rPr>
          <t>女祭司瓦丽丝琪</t>
        </r>
      </text>
    </comment>
    <comment ref="M357" authorId="0">
      <text>
        <r>
          <rPr>
            <b/>
            <sz val="9"/>
            <color indexed="81"/>
            <rFont val="Tahoma"/>
            <family val="2"/>
          </rPr>
          <t>221112-hc-</t>
        </r>
        <r>
          <rPr>
            <b/>
            <sz val="9"/>
            <color indexed="81"/>
            <rFont val="宋体"/>
            <family val="3"/>
            <charset val="134"/>
          </rPr>
          <t xml:space="preserve">毒蛇假发
</t>
        </r>
        <r>
          <rPr>
            <b/>
            <sz val="9"/>
            <color indexed="81"/>
            <rFont val="Tahoma"/>
            <family val="2"/>
          </rPr>
          <t>221112-hc-</t>
        </r>
        <r>
          <rPr>
            <b/>
            <sz val="9"/>
            <color indexed="81"/>
            <rFont val="宋体"/>
            <family val="3"/>
            <charset val="134"/>
          </rPr>
          <t>毒蛇假发</t>
        </r>
      </text>
    </comment>
    <comment ref="M362" authorId="0">
      <text>
        <r>
          <rPr>
            <b/>
            <sz val="9"/>
            <color indexed="81"/>
            <rFont val="Tahoma"/>
            <family val="2"/>
          </rPr>
          <t>220501-57-</t>
        </r>
        <r>
          <rPr>
            <b/>
            <sz val="9"/>
            <color indexed="81"/>
            <rFont val="宋体"/>
            <family val="3"/>
            <charset val="134"/>
          </rPr>
          <t>黑水巨鳗</t>
        </r>
      </text>
    </comment>
    <comment ref="M372" authorId="0">
      <text>
        <r>
          <rPr>
            <b/>
            <sz val="9"/>
            <color indexed="81"/>
            <rFont val="Tahoma"/>
            <family val="2"/>
          </rPr>
          <t>220608-hc-</t>
        </r>
        <r>
          <rPr>
            <b/>
            <sz val="9"/>
            <color indexed="81"/>
            <rFont val="宋体"/>
            <family val="3"/>
            <charset val="134"/>
          </rPr>
          <t>艾萨拉的舰船</t>
        </r>
      </text>
    </comment>
    <comment ref="M375" authorId="0">
      <text>
        <r>
          <rPr>
            <b/>
            <sz val="9"/>
            <color indexed="81"/>
            <rFont val="Tahoma"/>
            <family val="2"/>
          </rPr>
          <t>220413-32-</t>
        </r>
        <r>
          <rPr>
            <b/>
            <sz val="9"/>
            <color indexed="81"/>
            <rFont val="宋体"/>
            <family val="3"/>
            <charset val="134"/>
          </rPr>
          <t>可拉巴托亚</t>
        </r>
      </text>
    </comment>
    <comment ref="M384" authorId="0">
      <text>
        <r>
          <rPr>
            <b/>
            <sz val="9"/>
            <color indexed="81"/>
            <rFont val="Tahoma"/>
            <family val="2"/>
          </rPr>
          <t>220417-JL-</t>
        </r>
        <r>
          <rPr>
            <b/>
            <sz val="9"/>
            <color indexed="81"/>
            <rFont val="宋体"/>
            <family val="3"/>
            <charset val="134"/>
          </rPr>
          <t>艾萨拉之辉</t>
        </r>
      </text>
    </comment>
    <comment ref="N388" authorId="0">
      <text>
        <r>
          <rPr>
            <b/>
            <sz val="9"/>
            <color indexed="81"/>
            <rFont val="Tahoma"/>
            <family val="2"/>
          </rPr>
          <t>220501-56-</t>
        </r>
        <r>
          <rPr>
            <b/>
            <sz val="9"/>
            <color indexed="81"/>
            <rFont val="宋体"/>
            <family val="3"/>
            <charset val="134"/>
          </rPr>
          <t>暴食巨鳗格拉格</t>
        </r>
      </text>
    </comment>
    <comment ref="O388" authorId="0">
      <text>
        <r>
          <rPr>
            <b/>
            <sz val="9"/>
            <color indexed="81"/>
            <rFont val="Tahoma"/>
            <family val="2"/>
          </rPr>
          <t>220423-53-</t>
        </r>
        <r>
          <rPr>
            <b/>
            <sz val="9"/>
            <color indexed="81"/>
            <rFont val="宋体"/>
            <family val="3"/>
            <charset val="134"/>
          </rPr>
          <t>暴食巨鳗格拉格</t>
        </r>
      </text>
    </comment>
    <comment ref="O402" authorId="0">
      <text>
        <r>
          <rPr>
            <b/>
            <sz val="9"/>
            <color indexed="81"/>
            <rFont val="Tahoma"/>
            <family val="2"/>
          </rPr>
          <t>221225-XX-</t>
        </r>
        <r>
          <rPr>
            <b/>
            <sz val="9"/>
            <color indexed="81"/>
            <rFont val="宋体"/>
            <family val="3"/>
            <charset val="134"/>
          </rPr>
          <t>老巨鳍</t>
        </r>
      </text>
    </comment>
    <comment ref="Q412" authorId="0">
      <text>
        <r>
          <rPr>
            <b/>
            <sz val="9"/>
            <color indexed="81"/>
            <rFont val="Tahoma"/>
            <family val="2"/>
          </rPr>
          <t>220423-JL-</t>
        </r>
        <r>
          <rPr>
            <b/>
            <sz val="9"/>
            <color indexed="81"/>
            <rFont val="宋体"/>
            <family val="3"/>
            <charset val="134"/>
          </rPr>
          <t>艾什凡女勋爵</t>
        </r>
      </text>
    </comment>
    <comment ref="N414" authorId="0">
      <text>
        <r>
          <rPr>
            <b/>
            <sz val="9"/>
            <color indexed="81"/>
            <rFont val="Tahoma"/>
            <family val="2"/>
          </rPr>
          <t>221219-XX-</t>
        </r>
        <r>
          <rPr>
            <b/>
            <sz val="9"/>
            <color indexed="81"/>
            <rFont val="宋体"/>
            <family val="3"/>
            <charset val="134"/>
          </rPr>
          <t>奈利，超巨蛇颈龙</t>
        </r>
      </text>
    </comment>
    <comment ref="Q414" authorId="0">
      <text>
        <r>
          <rPr>
            <b/>
            <sz val="9"/>
            <color indexed="81"/>
            <rFont val="Tahoma"/>
            <family val="2"/>
          </rPr>
          <t>220505-JL-</t>
        </r>
        <r>
          <rPr>
            <b/>
            <sz val="9"/>
            <color indexed="81"/>
            <rFont val="宋体"/>
            <family val="3"/>
            <charset val="134"/>
          </rPr>
          <t>奈利，超巨蛇颈龙</t>
        </r>
      </text>
    </comment>
    <comment ref="M423" authorId="0">
      <text>
        <r>
          <rPr>
            <b/>
            <sz val="9"/>
            <color indexed="81"/>
            <rFont val="Tahoma"/>
            <family val="2"/>
          </rPr>
          <t>220413-47-</t>
        </r>
        <r>
          <rPr>
            <b/>
            <sz val="9"/>
            <color indexed="81"/>
            <rFont val="宋体"/>
            <family val="3"/>
            <charset val="134"/>
          </rPr>
          <t>海中向导芬利爵士</t>
        </r>
      </text>
    </comment>
    <comment ref="N423" authorId="0">
      <text>
        <r>
          <rPr>
            <b/>
            <sz val="9"/>
            <color indexed="81"/>
            <rFont val="Tahoma"/>
            <family val="2"/>
          </rPr>
          <t>220710-hc-</t>
        </r>
        <r>
          <rPr>
            <b/>
            <sz val="9"/>
            <color indexed="81"/>
            <rFont val="宋体"/>
            <family val="3"/>
            <charset val="134"/>
          </rPr>
          <t>海中向导芬利爵士</t>
        </r>
      </text>
    </comment>
    <comment ref="O423" authorId="0">
      <text>
        <r>
          <rPr>
            <b/>
            <sz val="9"/>
            <color indexed="81"/>
            <rFont val="Tahoma"/>
            <family val="2"/>
          </rPr>
          <t>220413-9-</t>
        </r>
        <r>
          <rPr>
            <b/>
            <sz val="9"/>
            <color indexed="81"/>
            <rFont val="宋体"/>
            <family val="3"/>
            <charset val="134"/>
          </rPr>
          <t>海中向导芬利爵士</t>
        </r>
      </text>
    </comment>
    <comment ref="P423" authorId="0">
      <text>
        <r>
          <rPr>
            <b/>
            <sz val="9"/>
            <color indexed="81"/>
            <rFont val="Tahoma"/>
            <family val="2"/>
          </rPr>
          <t>220413-23-</t>
        </r>
        <r>
          <rPr>
            <b/>
            <sz val="9"/>
            <color indexed="81"/>
            <rFont val="宋体"/>
            <family val="3"/>
            <charset val="134"/>
          </rPr>
          <t>海中向导芬利爵士</t>
        </r>
      </text>
    </comment>
    <comment ref="Q423" authorId="0">
      <text>
        <r>
          <rPr>
            <b/>
            <sz val="9"/>
            <color indexed="81"/>
            <rFont val="Tahoma"/>
            <family val="2"/>
          </rPr>
          <t>220413-1-</t>
        </r>
        <r>
          <rPr>
            <b/>
            <sz val="9"/>
            <color indexed="81"/>
            <rFont val="宋体"/>
            <family val="3"/>
            <charset val="134"/>
          </rPr>
          <t>海中向导芬利爵士</t>
        </r>
      </text>
    </comment>
    <comment ref="N428" authorId="0">
      <text>
        <r>
          <rPr>
            <b/>
            <sz val="9"/>
            <color indexed="81"/>
            <rFont val="Tahoma"/>
            <family val="2"/>
          </rPr>
          <t>220414-hc-</t>
        </r>
        <r>
          <rPr>
            <b/>
            <sz val="9"/>
            <color indexed="81"/>
            <rFont val="宋体"/>
            <family val="3"/>
            <charset val="134"/>
          </rPr>
          <t xml:space="preserve">深海融合怪
</t>
        </r>
      </text>
    </comment>
    <comment ref="O428" authorId="0">
      <text>
        <r>
          <rPr>
            <b/>
            <sz val="9"/>
            <color indexed="81"/>
            <rFont val="Tahoma"/>
            <family val="2"/>
          </rPr>
          <t>220414-hc-</t>
        </r>
        <r>
          <rPr>
            <b/>
            <sz val="9"/>
            <color indexed="81"/>
            <rFont val="宋体"/>
            <family val="3"/>
            <charset val="134"/>
          </rPr>
          <t xml:space="preserve">深海融合怪
</t>
        </r>
        <r>
          <rPr>
            <b/>
            <sz val="9"/>
            <color indexed="81"/>
            <rFont val="Tahoma"/>
            <family val="2"/>
          </rPr>
          <t>220414-hc-</t>
        </r>
        <r>
          <rPr>
            <b/>
            <sz val="9"/>
            <color indexed="81"/>
            <rFont val="宋体"/>
            <family val="3"/>
            <charset val="134"/>
          </rPr>
          <t>深海融合怪</t>
        </r>
      </text>
    </comment>
    <comment ref="P428" authorId="0">
      <text>
        <r>
          <rPr>
            <b/>
            <sz val="9"/>
            <color indexed="81"/>
            <rFont val="Tahoma"/>
            <family val="2"/>
          </rPr>
          <t>220414-hc-</t>
        </r>
        <r>
          <rPr>
            <b/>
            <sz val="9"/>
            <color indexed="81"/>
            <rFont val="宋体"/>
            <family val="3"/>
            <charset val="134"/>
          </rPr>
          <t xml:space="preserve">深海融合怪
</t>
        </r>
        <r>
          <rPr>
            <b/>
            <sz val="9"/>
            <color indexed="81"/>
            <rFont val="Tahoma"/>
            <family val="2"/>
          </rPr>
          <t>220414-hc-</t>
        </r>
        <r>
          <rPr>
            <b/>
            <sz val="9"/>
            <color indexed="81"/>
            <rFont val="宋体"/>
            <family val="3"/>
            <charset val="134"/>
          </rPr>
          <t>深海融合怪</t>
        </r>
      </text>
    </comment>
    <comment ref="Q428" authorId="0">
      <text>
        <r>
          <rPr>
            <b/>
            <sz val="9"/>
            <color indexed="81"/>
            <rFont val="Tahoma"/>
            <family val="2"/>
          </rPr>
          <t>220414-hc-</t>
        </r>
        <r>
          <rPr>
            <b/>
            <sz val="9"/>
            <color indexed="81"/>
            <rFont val="宋体"/>
            <family val="3"/>
            <charset val="134"/>
          </rPr>
          <t xml:space="preserve">深海融合怪
</t>
        </r>
      </text>
    </comment>
    <comment ref="M435" authorId="0">
      <text>
        <r>
          <rPr>
            <b/>
            <sz val="9"/>
            <color indexed="81"/>
            <rFont val="Tahoma"/>
            <family val="2"/>
          </rPr>
          <t>220710-hc-</t>
        </r>
        <r>
          <rPr>
            <b/>
            <sz val="9"/>
            <color indexed="81"/>
            <rFont val="宋体"/>
            <family val="3"/>
            <charset val="134"/>
          </rPr>
          <t xml:space="preserve">掩息海星
</t>
        </r>
        <r>
          <rPr>
            <b/>
            <sz val="9"/>
            <color indexed="81"/>
            <rFont val="Tahoma"/>
            <family val="2"/>
          </rPr>
          <t>220710-hc-</t>
        </r>
        <r>
          <rPr>
            <b/>
            <sz val="9"/>
            <color indexed="81"/>
            <rFont val="宋体"/>
            <family val="3"/>
            <charset val="134"/>
          </rPr>
          <t>掩息海星</t>
        </r>
      </text>
    </comment>
    <comment ref="N435" authorId="0">
      <text>
        <r>
          <rPr>
            <b/>
            <sz val="9"/>
            <color indexed="81"/>
            <rFont val="Tahoma"/>
            <family val="2"/>
          </rPr>
          <t>220710-hc-</t>
        </r>
        <r>
          <rPr>
            <b/>
            <sz val="9"/>
            <color indexed="81"/>
            <rFont val="宋体"/>
            <family val="3"/>
            <charset val="134"/>
          </rPr>
          <t xml:space="preserve">掩息海星
</t>
        </r>
        <r>
          <rPr>
            <b/>
            <sz val="9"/>
            <color indexed="81"/>
            <rFont val="Tahoma"/>
            <family val="2"/>
          </rPr>
          <t>220710-hc-</t>
        </r>
        <r>
          <rPr>
            <b/>
            <sz val="9"/>
            <color indexed="81"/>
            <rFont val="宋体"/>
            <family val="3"/>
            <charset val="134"/>
          </rPr>
          <t>掩息海星</t>
        </r>
      </text>
    </comment>
    <comment ref="O435" authorId="0">
      <text>
        <r>
          <rPr>
            <b/>
            <sz val="9"/>
            <color indexed="81"/>
            <rFont val="Tahoma"/>
            <family val="2"/>
          </rPr>
          <t>220710-hc-</t>
        </r>
        <r>
          <rPr>
            <b/>
            <sz val="9"/>
            <color indexed="81"/>
            <rFont val="宋体"/>
            <family val="3"/>
            <charset val="134"/>
          </rPr>
          <t xml:space="preserve">掩息海星
</t>
        </r>
        <r>
          <rPr>
            <b/>
            <sz val="9"/>
            <color indexed="81"/>
            <rFont val="Tahoma"/>
            <family val="2"/>
          </rPr>
          <t>220710-hc-</t>
        </r>
        <r>
          <rPr>
            <b/>
            <sz val="9"/>
            <color indexed="81"/>
            <rFont val="宋体"/>
            <family val="3"/>
            <charset val="134"/>
          </rPr>
          <t>掩息海星</t>
        </r>
      </text>
    </comment>
    <comment ref="P435" authorId="0">
      <text>
        <r>
          <rPr>
            <b/>
            <sz val="9"/>
            <color indexed="81"/>
            <rFont val="Tahoma"/>
            <family val="2"/>
          </rPr>
          <t>220716-hc-</t>
        </r>
        <r>
          <rPr>
            <b/>
            <sz val="9"/>
            <color indexed="81"/>
            <rFont val="宋体"/>
            <family val="3"/>
            <charset val="134"/>
          </rPr>
          <t>掩息海星</t>
        </r>
      </text>
    </comment>
    <comment ref="Q435" authorId="0">
      <text>
        <r>
          <rPr>
            <b/>
            <sz val="9"/>
            <color indexed="81"/>
            <rFont val="Tahoma"/>
            <family val="2"/>
          </rPr>
          <t>220716-hc-</t>
        </r>
        <r>
          <rPr>
            <b/>
            <sz val="9"/>
            <color indexed="81"/>
            <rFont val="宋体"/>
            <family val="3"/>
            <charset val="134"/>
          </rPr>
          <t>掩息海星</t>
        </r>
      </text>
    </comment>
    <comment ref="M442" authorId="0">
      <text>
        <r>
          <rPr>
            <b/>
            <sz val="9"/>
            <color indexed="81"/>
            <rFont val="Tahoma"/>
            <family val="2"/>
          </rPr>
          <t>220413-JL-</t>
        </r>
        <r>
          <rPr>
            <b/>
            <sz val="9"/>
            <color indexed="81"/>
            <rFont val="宋体"/>
            <family val="3"/>
            <charset val="134"/>
          </rPr>
          <t>费林大使</t>
        </r>
      </text>
    </comment>
    <comment ref="N442" authorId="0">
      <text>
        <r>
          <rPr>
            <b/>
            <sz val="9"/>
            <color indexed="81"/>
            <rFont val="Tahoma"/>
            <family val="2"/>
          </rPr>
          <t>220413-JL-</t>
        </r>
        <r>
          <rPr>
            <b/>
            <sz val="9"/>
            <color indexed="81"/>
            <rFont val="宋体"/>
            <family val="3"/>
            <charset val="134"/>
          </rPr>
          <t>费林大使</t>
        </r>
      </text>
    </comment>
    <comment ref="O442" authorId="0">
      <text>
        <r>
          <rPr>
            <b/>
            <sz val="9"/>
            <color indexed="81"/>
            <rFont val="Tahoma"/>
            <family val="2"/>
          </rPr>
          <t>220413-JL-</t>
        </r>
        <r>
          <rPr>
            <b/>
            <sz val="9"/>
            <color indexed="81"/>
            <rFont val="宋体"/>
            <family val="3"/>
            <charset val="134"/>
          </rPr>
          <t>费林大使</t>
        </r>
      </text>
    </comment>
    <comment ref="P442" authorId="0">
      <text>
        <r>
          <rPr>
            <b/>
            <sz val="9"/>
            <color indexed="81"/>
            <rFont val="Tahoma"/>
            <family val="2"/>
          </rPr>
          <t>220413-JL-</t>
        </r>
        <r>
          <rPr>
            <b/>
            <sz val="9"/>
            <color indexed="81"/>
            <rFont val="宋体"/>
            <family val="3"/>
            <charset val="134"/>
          </rPr>
          <t>费林大使</t>
        </r>
      </text>
    </comment>
    <comment ref="Q442" authorId="0">
      <text>
        <r>
          <rPr>
            <b/>
            <sz val="9"/>
            <color indexed="81"/>
            <rFont val="Tahoma"/>
            <family val="2"/>
          </rPr>
          <t>220413-JL-</t>
        </r>
        <r>
          <rPr>
            <b/>
            <sz val="9"/>
            <color indexed="81"/>
            <rFont val="宋体"/>
            <family val="3"/>
            <charset val="134"/>
          </rPr>
          <t>费林大使</t>
        </r>
      </text>
    </comment>
    <comment ref="M443" authorId="0">
      <text>
        <r>
          <rPr>
            <b/>
            <sz val="9"/>
            <color indexed="81"/>
            <rFont val="Tahoma"/>
            <family val="2"/>
          </rPr>
          <t>220401-zs-</t>
        </r>
        <r>
          <rPr>
            <b/>
            <sz val="9"/>
            <color indexed="81"/>
            <rFont val="宋体"/>
            <family val="3"/>
            <charset val="134"/>
          </rPr>
          <t>剑圣奥卡尼</t>
        </r>
      </text>
    </comment>
    <comment ref="N443" authorId="0">
      <text>
        <r>
          <rPr>
            <b/>
            <sz val="9"/>
            <color indexed="81"/>
            <rFont val="Tahoma"/>
            <family val="2"/>
          </rPr>
          <t>220401-zs-</t>
        </r>
        <r>
          <rPr>
            <b/>
            <sz val="9"/>
            <color indexed="81"/>
            <rFont val="宋体"/>
            <family val="3"/>
            <charset val="134"/>
          </rPr>
          <t>剑圣奥卡尼</t>
        </r>
      </text>
    </comment>
    <comment ref="O443" authorId="0">
      <text>
        <r>
          <rPr>
            <b/>
            <sz val="9"/>
            <color indexed="81"/>
            <rFont val="Tahoma"/>
            <family val="2"/>
          </rPr>
          <t>220401-zs-</t>
        </r>
        <r>
          <rPr>
            <b/>
            <sz val="9"/>
            <color indexed="81"/>
            <rFont val="宋体"/>
            <family val="3"/>
            <charset val="134"/>
          </rPr>
          <t>剑圣奥卡尼</t>
        </r>
      </text>
    </comment>
    <comment ref="P443" authorId="0">
      <text>
        <r>
          <rPr>
            <b/>
            <sz val="9"/>
            <color indexed="81"/>
            <rFont val="Tahoma"/>
            <family val="2"/>
          </rPr>
          <t>220401-zs-</t>
        </r>
        <r>
          <rPr>
            <b/>
            <sz val="9"/>
            <color indexed="81"/>
            <rFont val="宋体"/>
            <family val="3"/>
            <charset val="134"/>
          </rPr>
          <t>剑圣奥卡尼</t>
        </r>
      </text>
    </comment>
    <comment ref="Q443" authorId="0">
      <text>
        <r>
          <rPr>
            <b/>
            <sz val="9"/>
            <color indexed="81"/>
            <rFont val="Tahoma"/>
            <family val="2"/>
          </rPr>
          <t>220401-zs-</t>
        </r>
        <r>
          <rPr>
            <b/>
            <sz val="9"/>
            <color indexed="81"/>
            <rFont val="宋体"/>
            <family val="3"/>
            <charset val="134"/>
          </rPr>
          <t>剑圣奥卡尼</t>
        </r>
      </text>
    </comment>
    <comment ref="M446" authorId="0">
      <text>
        <r>
          <rPr>
            <b/>
            <sz val="9"/>
            <color indexed="81"/>
            <rFont val="Tahoma"/>
            <family val="2"/>
          </rPr>
          <t>220506-hc-</t>
        </r>
        <r>
          <rPr>
            <b/>
            <sz val="9"/>
            <color indexed="81"/>
            <rFont val="宋体"/>
            <family val="3"/>
            <charset val="134"/>
          </rPr>
          <t>伊妮·积雷</t>
        </r>
      </text>
    </comment>
    <comment ref="N446" authorId="0">
      <text>
        <r>
          <rPr>
            <b/>
            <sz val="9"/>
            <color indexed="81"/>
            <rFont val="Tahoma"/>
            <family val="2"/>
          </rPr>
          <t>220521-hc-</t>
        </r>
        <r>
          <rPr>
            <b/>
            <sz val="9"/>
            <color indexed="81"/>
            <rFont val="宋体"/>
            <family val="3"/>
            <charset val="134"/>
          </rPr>
          <t>伊妮·积雷</t>
        </r>
      </text>
    </comment>
    <comment ref="O446" authorId="0">
      <text>
        <r>
          <rPr>
            <b/>
            <sz val="9"/>
            <color indexed="81"/>
            <rFont val="Tahoma"/>
            <family val="2"/>
          </rPr>
          <t>220506-hc-</t>
        </r>
        <r>
          <rPr>
            <b/>
            <sz val="9"/>
            <color indexed="81"/>
            <rFont val="宋体"/>
            <family val="3"/>
            <charset val="134"/>
          </rPr>
          <t>伊妮·积雷</t>
        </r>
      </text>
    </comment>
    <comment ref="P446" authorId="0">
      <text>
        <r>
          <rPr>
            <b/>
            <sz val="9"/>
            <color indexed="81"/>
            <rFont val="Tahoma"/>
            <family val="2"/>
          </rPr>
          <t>220521-hc-</t>
        </r>
        <r>
          <rPr>
            <b/>
            <sz val="9"/>
            <color indexed="81"/>
            <rFont val="宋体"/>
            <family val="3"/>
            <charset val="134"/>
          </rPr>
          <t>伊妮·积雷</t>
        </r>
      </text>
    </comment>
    <comment ref="Q446" authorId="0">
      <text>
        <r>
          <rPr>
            <b/>
            <sz val="9"/>
            <color indexed="81"/>
            <rFont val="Tahoma"/>
            <family val="2"/>
          </rPr>
          <t>220414-52-</t>
        </r>
        <r>
          <rPr>
            <b/>
            <sz val="9"/>
            <color indexed="81"/>
            <rFont val="宋体"/>
            <family val="3"/>
            <charset val="134"/>
          </rPr>
          <t>伊妮·积雷</t>
        </r>
      </text>
    </comment>
    <comment ref="N448" authorId="0">
      <text>
        <r>
          <rPr>
            <b/>
            <sz val="9"/>
            <color indexed="81"/>
            <rFont val="Tahoma"/>
            <family val="2"/>
          </rPr>
          <t>220810-XX-</t>
        </r>
        <r>
          <rPr>
            <b/>
            <sz val="9"/>
            <color indexed="81"/>
            <rFont val="宋体"/>
            <family val="3"/>
            <charset val="134"/>
          </rPr>
          <t>艾萨拉女王</t>
        </r>
      </text>
    </comment>
    <comment ref="Q448" authorId="0">
      <text>
        <r>
          <rPr>
            <b/>
            <sz val="9"/>
            <color indexed="81"/>
            <rFont val="Tahoma"/>
            <family val="2"/>
          </rPr>
          <t>221019-XX-</t>
        </r>
        <r>
          <rPr>
            <b/>
            <sz val="9"/>
            <color indexed="81"/>
            <rFont val="宋体"/>
            <family val="3"/>
            <charset val="134"/>
          </rPr>
          <t>艾萨拉女王</t>
        </r>
      </text>
    </comment>
    <comment ref="Q452" authorId="0">
      <text>
        <r>
          <rPr>
            <b/>
            <sz val="9"/>
            <color indexed="81"/>
            <rFont val="Tahoma"/>
            <family val="2"/>
          </rPr>
          <t>220904-hc-</t>
        </r>
        <r>
          <rPr>
            <b/>
            <sz val="9"/>
            <color indexed="81"/>
            <rFont val="宋体"/>
            <family val="3"/>
            <charset val="134"/>
          </rPr>
          <t>纳迦巨人</t>
        </r>
      </text>
    </comment>
    <comment ref="M465" authorId="0">
      <text>
        <r>
          <rPr>
            <b/>
            <sz val="9"/>
            <color indexed="81"/>
            <rFont val="Tahoma"/>
            <family val="2"/>
          </rPr>
          <t>220430-hc-</t>
        </r>
        <r>
          <rPr>
            <b/>
            <sz val="9"/>
            <color indexed="81"/>
            <rFont val="宋体"/>
            <family val="3"/>
            <charset val="134"/>
          </rPr>
          <t>裂魔者库尔特鲁斯</t>
        </r>
      </text>
    </comment>
    <comment ref="O465" authorId="0">
      <text>
        <r>
          <rPr>
            <b/>
            <sz val="9"/>
            <color indexed="81"/>
            <rFont val="Tahoma"/>
            <family val="2"/>
          </rPr>
          <t>220430-hc-</t>
        </r>
        <r>
          <rPr>
            <b/>
            <sz val="9"/>
            <color indexed="81"/>
            <rFont val="宋体"/>
            <family val="3"/>
            <charset val="134"/>
          </rPr>
          <t>裂魔者库尔特鲁斯</t>
        </r>
      </text>
    </comment>
    <comment ref="P465" authorId="0">
      <text>
        <r>
          <rPr>
            <b/>
            <sz val="9"/>
            <color indexed="81"/>
            <rFont val="Tahoma"/>
            <family val="2"/>
          </rPr>
          <t>220508-hc-</t>
        </r>
        <r>
          <rPr>
            <b/>
            <sz val="9"/>
            <color indexed="81"/>
            <rFont val="宋体"/>
            <family val="3"/>
            <charset val="134"/>
          </rPr>
          <t>裂魔者库尔特鲁斯</t>
        </r>
      </text>
    </comment>
    <comment ref="Q465" authorId="0">
      <text>
        <r>
          <rPr>
            <b/>
            <sz val="9"/>
            <color indexed="81"/>
            <rFont val="Tahoma"/>
            <family val="2"/>
          </rPr>
          <t>220508-hc-</t>
        </r>
        <r>
          <rPr>
            <b/>
            <sz val="9"/>
            <color indexed="81"/>
            <rFont val="宋体"/>
            <family val="3"/>
            <charset val="134"/>
          </rPr>
          <t>裂魔者库尔特鲁斯</t>
        </r>
      </text>
    </comment>
    <comment ref="N466" authorId="0">
      <text>
        <r>
          <rPr>
            <b/>
            <sz val="9"/>
            <color indexed="81"/>
            <rFont val="Tahoma"/>
            <family val="2"/>
          </rPr>
          <t>220207-58-</t>
        </r>
        <r>
          <rPr>
            <b/>
            <sz val="9"/>
            <color indexed="81"/>
            <rFont val="宋体"/>
            <family val="3"/>
            <charset val="134"/>
          </rPr>
          <t>凯丽娅·邪魂</t>
        </r>
      </text>
    </comment>
    <comment ref="P466" authorId="0">
      <text>
        <r>
          <rPr>
            <b/>
            <sz val="9"/>
            <color indexed="81"/>
            <rFont val="Tahoma"/>
            <family val="2"/>
          </rPr>
          <t>211208-2-</t>
        </r>
        <r>
          <rPr>
            <b/>
            <sz val="9"/>
            <color indexed="81"/>
            <rFont val="宋体"/>
            <family val="3"/>
            <charset val="134"/>
          </rPr>
          <t>凯丽娅·邪魂</t>
        </r>
      </text>
    </comment>
    <comment ref="M472" authorId="0">
      <text>
        <r>
          <rPr>
            <b/>
            <sz val="9"/>
            <color indexed="81"/>
            <rFont val="Tahoma"/>
            <family val="2"/>
          </rPr>
          <t>220710-hc-</t>
        </r>
        <r>
          <rPr>
            <b/>
            <sz val="9"/>
            <color indexed="81"/>
            <rFont val="宋体"/>
            <family val="3"/>
            <charset val="134"/>
          </rPr>
          <t>占领冷齿矿洞</t>
        </r>
      </text>
    </comment>
    <comment ref="N472" authorId="0">
      <text>
        <r>
          <rPr>
            <b/>
            <sz val="9"/>
            <color indexed="81"/>
            <rFont val="Tahoma"/>
            <family val="2"/>
          </rPr>
          <t>220710-hc-</t>
        </r>
        <r>
          <rPr>
            <b/>
            <sz val="9"/>
            <color indexed="81"/>
            <rFont val="宋体"/>
            <family val="3"/>
            <charset val="134"/>
          </rPr>
          <t xml:space="preserve">占领冷齿矿洞
</t>
        </r>
        <r>
          <rPr>
            <b/>
            <sz val="9"/>
            <color indexed="81"/>
            <rFont val="Tahoma"/>
            <family val="2"/>
          </rPr>
          <t>220710-hc-</t>
        </r>
        <r>
          <rPr>
            <b/>
            <sz val="9"/>
            <color indexed="81"/>
            <rFont val="宋体"/>
            <family val="3"/>
            <charset val="134"/>
          </rPr>
          <t>占领冷齿矿洞</t>
        </r>
      </text>
    </comment>
    <comment ref="O472" authorId="0">
      <text>
        <r>
          <rPr>
            <b/>
            <sz val="9"/>
            <color indexed="81"/>
            <rFont val="Tahoma"/>
            <family val="2"/>
          </rPr>
          <t>220710-hc-</t>
        </r>
        <r>
          <rPr>
            <b/>
            <sz val="9"/>
            <color indexed="81"/>
            <rFont val="宋体"/>
            <family val="3"/>
            <charset val="134"/>
          </rPr>
          <t xml:space="preserve">占领冷齿矿洞
</t>
        </r>
        <r>
          <rPr>
            <b/>
            <sz val="9"/>
            <color indexed="81"/>
            <rFont val="Tahoma"/>
            <family val="2"/>
          </rPr>
          <t>220710-hc-</t>
        </r>
        <r>
          <rPr>
            <b/>
            <sz val="9"/>
            <color indexed="81"/>
            <rFont val="宋体"/>
            <family val="3"/>
            <charset val="134"/>
          </rPr>
          <t>占领冷齿矿洞</t>
        </r>
      </text>
    </comment>
    <comment ref="P472" authorId="0">
      <text>
        <r>
          <rPr>
            <b/>
            <sz val="9"/>
            <color indexed="81"/>
            <rFont val="Tahoma"/>
            <family val="2"/>
          </rPr>
          <t>220710-hc-</t>
        </r>
        <r>
          <rPr>
            <b/>
            <sz val="9"/>
            <color indexed="81"/>
            <rFont val="宋体"/>
            <family val="3"/>
            <charset val="134"/>
          </rPr>
          <t>占领冷齿矿洞</t>
        </r>
      </text>
    </comment>
    <comment ref="M479" authorId="0">
      <text>
        <r>
          <rPr>
            <b/>
            <sz val="9"/>
            <color indexed="81"/>
            <rFont val="Tahoma"/>
            <family val="2"/>
          </rPr>
          <t>220715-hc-</t>
        </r>
        <r>
          <rPr>
            <b/>
            <sz val="9"/>
            <color indexed="81"/>
            <rFont val="宋体"/>
            <family val="3"/>
            <charset val="134"/>
          </rPr>
          <t>野性之心古夫</t>
        </r>
      </text>
    </comment>
    <comment ref="N479" authorId="0">
      <text>
        <r>
          <rPr>
            <b/>
            <sz val="9"/>
            <color indexed="81"/>
            <rFont val="Tahoma"/>
            <family val="2"/>
          </rPr>
          <t>211208-7-</t>
        </r>
        <r>
          <rPr>
            <b/>
            <sz val="9"/>
            <color indexed="81"/>
            <rFont val="宋体"/>
            <family val="3"/>
            <charset val="134"/>
          </rPr>
          <t>野性之心古夫</t>
        </r>
      </text>
    </comment>
    <comment ref="Q479" authorId="0">
      <text>
        <r>
          <rPr>
            <b/>
            <sz val="9"/>
            <color indexed="81"/>
            <rFont val="Tahoma"/>
            <family val="2"/>
          </rPr>
          <t>220904-hc-</t>
        </r>
        <r>
          <rPr>
            <b/>
            <sz val="9"/>
            <color indexed="81"/>
            <rFont val="宋体"/>
            <family val="3"/>
            <charset val="134"/>
          </rPr>
          <t>野性之心古夫</t>
        </r>
      </text>
    </comment>
    <comment ref="N493" authorId="0">
      <text>
        <r>
          <rPr>
            <b/>
            <sz val="9"/>
            <color indexed="81"/>
            <rFont val="Tahoma"/>
            <family val="2"/>
          </rPr>
          <t>220613-XX-</t>
        </r>
        <r>
          <rPr>
            <b/>
            <sz val="9"/>
            <color indexed="81"/>
            <rFont val="宋体"/>
            <family val="3"/>
            <charset val="134"/>
          </rPr>
          <t>野兽追猎者塔维什</t>
        </r>
      </text>
    </comment>
    <comment ref="O493" authorId="0">
      <text>
        <r>
          <rPr>
            <b/>
            <sz val="9"/>
            <color indexed="81"/>
            <rFont val="Tahoma"/>
            <family val="2"/>
          </rPr>
          <t>211208-38-</t>
        </r>
        <r>
          <rPr>
            <b/>
            <sz val="9"/>
            <color indexed="81"/>
            <rFont val="宋体"/>
            <family val="3"/>
            <charset val="134"/>
          </rPr>
          <t>野兽追猎者塔维什</t>
        </r>
      </text>
    </comment>
    <comment ref="N505" authorId="0">
      <text>
        <r>
          <rPr>
            <b/>
            <sz val="9"/>
            <color indexed="81"/>
            <rFont val="Tahoma"/>
            <family val="2"/>
          </rPr>
          <t>211208-25-</t>
        </r>
        <r>
          <rPr>
            <b/>
            <sz val="9"/>
            <color indexed="81"/>
            <rFont val="宋体"/>
            <family val="3"/>
            <charset val="134"/>
          </rPr>
          <t>巴琳达·斯通赫尔斯</t>
        </r>
      </text>
    </comment>
    <comment ref="Q505" authorId="0">
      <text>
        <r>
          <rPr>
            <b/>
            <sz val="9"/>
            <color indexed="81"/>
            <rFont val="Tahoma"/>
            <family val="2"/>
          </rPr>
          <t>211230-zs-</t>
        </r>
        <r>
          <rPr>
            <b/>
            <sz val="9"/>
            <color indexed="81"/>
            <rFont val="宋体"/>
            <family val="3"/>
            <charset val="134"/>
          </rPr>
          <t>巴琳达·斯通赫尔斯</t>
        </r>
      </text>
    </comment>
    <comment ref="M507" authorId="0">
      <text>
        <r>
          <rPr>
            <b/>
            <sz val="9"/>
            <color indexed="81"/>
            <rFont val="Tahoma"/>
            <family val="2"/>
          </rPr>
          <t>211208-9-</t>
        </r>
        <r>
          <rPr>
            <b/>
            <sz val="9"/>
            <color indexed="81"/>
            <rFont val="宋体"/>
            <family val="3"/>
            <charset val="134"/>
          </rPr>
          <t>魔导师晨拥</t>
        </r>
      </text>
    </comment>
    <comment ref="O507" authorId="0">
      <text>
        <r>
          <rPr>
            <b/>
            <sz val="9"/>
            <color indexed="81"/>
            <rFont val="Tahoma"/>
            <family val="2"/>
          </rPr>
          <t>220311-68-</t>
        </r>
        <r>
          <rPr>
            <b/>
            <sz val="9"/>
            <color indexed="81"/>
            <rFont val="宋体"/>
            <family val="3"/>
            <charset val="134"/>
          </rPr>
          <t>魔导师晨拥</t>
        </r>
      </text>
    </comment>
    <comment ref="M514"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N514" authorId="0">
      <text>
        <r>
          <rPr>
            <b/>
            <sz val="9"/>
            <color indexed="81"/>
            <rFont val="Tahoma"/>
            <family val="2"/>
          </rPr>
          <t>211226-hc-</t>
        </r>
        <r>
          <rPr>
            <b/>
            <sz val="9"/>
            <color indexed="81"/>
            <rFont val="宋体"/>
            <family val="3"/>
            <charset val="134"/>
          </rPr>
          <t>石炉守备官</t>
        </r>
      </text>
    </comment>
    <comment ref="O514"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P514" authorId="0">
      <text>
        <r>
          <rPr>
            <b/>
            <sz val="9"/>
            <color indexed="81"/>
            <rFont val="Tahoma"/>
            <family val="2"/>
          </rPr>
          <t>211212-hc-</t>
        </r>
        <r>
          <rPr>
            <b/>
            <sz val="9"/>
            <color indexed="81"/>
            <rFont val="宋体"/>
            <family val="3"/>
            <charset val="134"/>
          </rPr>
          <t>石炉守备官</t>
        </r>
      </text>
    </comment>
    <comment ref="Q514" authorId="0">
      <text>
        <r>
          <rPr>
            <b/>
            <sz val="9"/>
            <color indexed="81"/>
            <rFont val="Tahoma"/>
            <family val="2"/>
          </rPr>
          <t>211212-hc-</t>
        </r>
        <r>
          <rPr>
            <b/>
            <sz val="9"/>
            <color indexed="81"/>
            <rFont val="宋体"/>
            <family val="3"/>
            <charset val="134"/>
          </rPr>
          <t xml:space="preserve">石炉守备官
</t>
        </r>
        <r>
          <rPr>
            <b/>
            <sz val="9"/>
            <color indexed="81"/>
            <rFont val="Tahoma"/>
            <family val="2"/>
          </rPr>
          <t>211212-hc-</t>
        </r>
        <r>
          <rPr>
            <b/>
            <sz val="9"/>
            <color indexed="81"/>
            <rFont val="宋体"/>
            <family val="3"/>
            <charset val="134"/>
          </rPr>
          <t>石炉守备官</t>
        </r>
      </text>
    </comment>
    <comment ref="M520" authorId="0">
      <text>
        <r>
          <rPr>
            <b/>
            <sz val="9"/>
            <color indexed="81"/>
            <rFont val="Tahoma"/>
            <family val="2"/>
          </rPr>
          <t>220130-hc-</t>
        </r>
        <r>
          <rPr>
            <b/>
            <sz val="9"/>
            <color indexed="81"/>
            <rFont val="宋体"/>
            <family val="3"/>
            <charset val="134"/>
          </rPr>
          <t>光铸凯瑞尔</t>
        </r>
      </text>
    </comment>
    <comment ref="N520" authorId="0">
      <text>
        <r>
          <rPr>
            <b/>
            <sz val="9"/>
            <color indexed="81"/>
            <rFont val="Tahoma"/>
            <family val="2"/>
          </rPr>
          <t>211230-zs-</t>
        </r>
        <r>
          <rPr>
            <b/>
            <sz val="9"/>
            <color indexed="81"/>
            <rFont val="宋体"/>
            <family val="3"/>
            <charset val="134"/>
          </rPr>
          <t>光铸凯瑞尔</t>
        </r>
      </text>
    </comment>
    <comment ref="O520" authorId="0">
      <text>
        <r>
          <rPr>
            <b/>
            <sz val="9"/>
            <color indexed="81"/>
            <rFont val="Tahoma"/>
            <family val="2"/>
          </rPr>
          <t>220319-hc-</t>
        </r>
        <r>
          <rPr>
            <b/>
            <sz val="9"/>
            <color indexed="81"/>
            <rFont val="宋体"/>
            <family val="3"/>
            <charset val="134"/>
          </rPr>
          <t>光铸凯瑞尔</t>
        </r>
      </text>
    </comment>
    <comment ref="P520" authorId="0">
      <text>
        <r>
          <rPr>
            <b/>
            <sz val="9"/>
            <color indexed="81"/>
            <rFont val="Tahoma"/>
            <family val="2"/>
          </rPr>
          <t>220529-hc-</t>
        </r>
        <r>
          <rPr>
            <b/>
            <sz val="9"/>
            <color indexed="81"/>
            <rFont val="宋体"/>
            <family val="3"/>
            <charset val="134"/>
          </rPr>
          <t>光铸凯瑞尔</t>
        </r>
      </text>
    </comment>
    <comment ref="Q520" authorId="0">
      <text>
        <r>
          <rPr>
            <b/>
            <sz val="9"/>
            <color indexed="81"/>
            <rFont val="Tahoma"/>
            <family val="2"/>
          </rPr>
          <t>220529-hc-</t>
        </r>
        <r>
          <rPr>
            <b/>
            <sz val="9"/>
            <color indexed="81"/>
            <rFont val="宋体"/>
            <family val="3"/>
            <charset val="134"/>
          </rPr>
          <t>光铸凯瑞尔</t>
        </r>
      </text>
    </comment>
    <comment ref="N531" authorId="0">
      <text>
        <r>
          <rPr>
            <b/>
            <sz val="9"/>
            <color indexed="81"/>
            <rFont val="Tahoma"/>
            <family val="2"/>
          </rPr>
          <t>221125-hc-</t>
        </r>
        <r>
          <rPr>
            <b/>
            <sz val="9"/>
            <color indexed="81"/>
            <rFont val="宋体"/>
            <family val="3"/>
            <charset val="134"/>
          </rPr>
          <t>暗言术：噬</t>
        </r>
      </text>
    </comment>
    <comment ref="M539" authorId="0">
      <text>
        <r>
          <rPr>
            <b/>
            <sz val="9"/>
            <color indexed="81"/>
            <rFont val="Tahoma"/>
            <family val="2"/>
          </rPr>
          <t>211212-zs-</t>
        </r>
        <r>
          <rPr>
            <b/>
            <sz val="9"/>
            <color indexed="81"/>
            <rFont val="宋体"/>
            <family val="3"/>
            <charset val="134"/>
          </rPr>
          <t>虔诚祭司泽瑞拉</t>
        </r>
      </text>
    </comment>
    <comment ref="O539" authorId="0">
      <text>
        <r>
          <rPr>
            <b/>
            <sz val="9"/>
            <color indexed="81"/>
            <rFont val="Tahoma"/>
            <family val="2"/>
          </rPr>
          <t>211212-zs-</t>
        </r>
        <r>
          <rPr>
            <b/>
            <sz val="9"/>
            <color indexed="81"/>
            <rFont val="宋体"/>
            <family val="3"/>
            <charset val="134"/>
          </rPr>
          <t>虔诚祭司泽瑞拉</t>
        </r>
      </text>
    </comment>
    <comment ref="M549" authorId="0">
      <text>
        <r>
          <rPr>
            <b/>
            <sz val="9"/>
            <color indexed="81"/>
            <rFont val="Tahoma"/>
            <family val="2"/>
          </rPr>
          <t>220825-hc-</t>
        </r>
        <r>
          <rPr>
            <b/>
            <sz val="9"/>
            <color indexed="81"/>
            <rFont val="宋体"/>
            <family val="3"/>
            <charset val="134"/>
          </rPr>
          <t>被遗忘者军官</t>
        </r>
      </text>
    </comment>
    <comment ref="N549" authorId="0">
      <text>
        <r>
          <rPr>
            <b/>
            <sz val="9"/>
            <color indexed="81"/>
            <rFont val="Tahoma"/>
            <family val="2"/>
          </rPr>
          <t>220825-hc-</t>
        </r>
        <r>
          <rPr>
            <b/>
            <sz val="9"/>
            <color indexed="81"/>
            <rFont val="宋体"/>
            <family val="3"/>
            <charset val="134"/>
          </rPr>
          <t>被遗忘者军官</t>
        </r>
      </text>
    </comment>
    <comment ref="M555" authorId="0">
      <text>
        <r>
          <rPr>
            <b/>
            <sz val="9"/>
            <color indexed="81"/>
            <rFont val="Tahoma"/>
            <family val="2"/>
          </rPr>
          <t>211212-49-</t>
        </r>
        <r>
          <rPr>
            <b/>
            <sz val="9"/>
            <color indexed="81"/>
            <rFont val="宋体"/>
            <family val="3"/>
            <charset val="134"/>
          </rPr>
          <t>赛拉辛·疾行</t>
        </r>
      </text>
    </comment>
    <comment ref="N555" authorId="0">
      <text>
        <r>
          <rPr>
            <b/>
            <sz val="9"/>
            <color indexed="81"/>
            <rFont val="Tahoma"/>
            <family val="2"/>
          </rPr>
          <t>211212-49-</t>
        </r>
        <r>
          <rPr>
            <b/>
            <sz val="9"/>
            <color indexed="81"/>
            <rFont val="宋体"/>
            <family val="3"/>
            <charset val="134"/>
          </rPr>
          <t>赛拉辛·疾行</t>
        </r>
      </text>
    </comment>
    <comment ref="M556" authorId="0">
      <text>
        <r>
          <rPr>
            <b/>
            <sz val="9"/>
            <color indexed="81"/>
            <rFont val="Tahoma"/>
            <family val="2"/>
          </rPr>
          <t>220110-hc-</t>
        </r>
        <r>
          <rPr>
            <b/>
            <sz val="9"/>
            <color indexed="81"/>
            <rFont val="宋体"/>
            <family val="3"/>
            <charset val="134"/>
          </rPr>
          <t>塑影匠师斯卡布斯</t>
        </r>
      </text>
    </comment>
    <comment ref="N556" authorId="0">
      <text>
        <r>
          <rPr>
            <b/>
            <sz val="9"/>
            <color indexed="81"/>
            <rFont val="Tahoma"/>
            <family val="2"/>
          </rPr>
          <t>220110-hc-</t>
        </r>
        <r>
          <rPr>
            <b/>
            <sz val="9"/>
            <color indexed="81"/>
            <rFont val="宋体"/>
            <family val="3"/>
            <charset val="134"/>
          </rPr>
          <t>塑影匠师斯卡布斯</t>
        </r>
      </text>
    </comment>
    <comment ref="O556" authorId="0">
      <text>
        <r>
          <rPr>
            <b/>
            <sz val="9"/>
            <color indexed="81"/>
            <rFont val="Tahoma"/>
            <family val="2"/>
          </rPr>
          <t>220110-hc-</t>
        </r>
        <r>
          <rPr>
            <b/>
            <sz val="9"/>
            <color indexed="81"/>
            <rFont val="宋体"/>
            <family val="3"/>
            <charset val="134"/>
          </rPr>
          <t>塑影匠师斯卡布斯</t>
        </r>
      </text>
    </comment>
    <comment ref="P556" authorId="0">
      <text>
        <r>
          <rPr>
            <b/>
            <sz val="9"/>
            <color indexed="81"/>
            <rFont val="Tahoma"/>
            <family val="2"/>
          </rPr>
          <t>220110-hc-</t>
        </r>
        <r>
          <rPr>
            <b/>
            <sz val="9"/>
            <color indexed="81"/>
            <rFont val="宋体"/>
            <family val="3"/>
            <charset val="134"/>
          </rPr>
          <t>塑影匠师斯卡布斯</t>
        </r>
      </text>
    </comment>
    <comment ref="Q556" authorId="0">
      <text>
        <r>
          <rPr>
            <b/>
            <sz val="9"/>
            <color indexed="81"/>
            <rFont val="Tahoma"/>
            <family val="2"/>
          </rPr>
          <t>220110-hc-</t>
        </r>
        <r>
          <rPr>
            <b/>
            <sz val="9"/>
            <color indexed="81"/>
            <rFont val="宋体"/>
            <family val="3"/>
            <charset val="134"/>
          </rPr>
          <t>塑影匠师斯卡布斯</t>
        </r>
      </text>
    </comment>
    <comment ref="M571" authorId="0">
      <text>
        <r>
          <rPr>
            <b/>
            <sz val="9"/>
            <color indexed="81"/>
            <rFont val="Tahoma"/>
            <family val="2"/>
          </rPr>
          <t>220827-XX-</t>
        </r>
        <r>
          <rPr>
            <b/>
            <sz val="9"/>
            <color indexed="81"/>
            <rFont val="宋体"/>
            <family val="3"/>
            <charset val="134"/>
          </rPr>
          <t>熊男爵格雷希尔</t>
        </r>
      </text>
    </comment>
    <comment ref="N571" authorId="0">
      <text>
        <r>
          <rPr>
            <b/>
            <sz val="9"/>
            <color indexed="81"/>
            <rFont val="Tahoma"/>
            <family val="2"/>
          </rPr>
          <t>211208-6-</t>
        </r>
        <r>
          <rPr>
            <b/>
            <sz val="9"/>
            <color indexed="81"/>
            <rFont val="宋体"/>
            <family val="3"/>
            <charset val="134"/>
          </rPr>
          <t>熊男爵格雷希尔</t>
        </r>
      </text>
    </comment>
    <comment ref="M572" authorId="0">
      <text>
        <r>
          <rPr>
            <b/>
            <sz val="9"/>
            <color indexed="81"/>
            <rFont val="Tahoma"/>
            <family val="2"/>
          </rPr>
          <t>211230-zs-</t>
        </r>
        <r>
          <rPr>
            <b/>
            <sz val="9"/>
            <color indexed="81"/>
            <rFont val="宋体"/>
            <family val="3"/>
            <charset val="134"/>
          </rPr>
          <t>元素使者布鲁坎</t>
        </r>
      </text>
    </comment>
    <comment ref="N572" authorId="0">
      <text>
        <r>
          <rPr>
            <b/>
            <sz val="9"/>
            <color indexed="81"/>
            <rFont val="Tahoma"/>
            <family val="2"/>
          </rPr>
          <t>220806-hc-</t>
        </r>
        <r>
          <rPr>
            <b/>
            <sz val="9"/>
            <color indexed="81"/>
            <rFont val="宋体"/>
            <family val="3"/>
            <charset val="134"/>
          </rPr>
          <t>元素使者布鲁坎</t>
        </r>
      </text>
    </comment>
    <comment ref="O572" authorId="0">
      <text>
        <r>
          <rPr>
            <b/>
            <sz val="9"/>
            <color indexed="81"/>
            <rFont val="Tahoma"/>
            <family val="2"/>
          </rPr>
          <t>220806-hc-</t>
        </r>
        <r>
          <rPr>
            <b/>
            <sz val="9"/>
            <color indexed="81"/>
            <rFont val="宋体"/>
            <family val="3"/>
            <charset val="134"/>
          </rPr>
          <t>元素使者布鲁坎</t>
        </r>
      </text>
    </comment>
    <comment ref="P572" authorId="0">
      <text>
        <r>
          <rPr>
            <b/>
            <sz val="9"/>
            <color indexed="81"/>
            <rFont val="Tahoma"/>
            <family val="2"/>
          </rPr>
          <t>211208-26-</t>
        </r>
        <r>
          <rPr>
            <b/>
            <sz val="9"/>
            <color indexed="81"/>
            <rFont val="宋体"/>
            <family val="3"/>
            <charset val="134"/>
          </rPr>
          <t>元素使者布鲁坎</t>
        </r>
      </text>
    </comment>
    <comment ref="Q572" authorId="0">
      <text>
        <r>
          <rPr>
            <b/>
            <sz val="9"/>
            <color indexed="81"/>
            <rFont val="Tahoma"/>
            <family val="2"/>
          </rPr>
          <t>220626-hc-</t>
        </r>
        <r>
          <rPr>
            <b/>
            <sz val="9"/>
            <color indexed="81"/>
            <rFont val="宋体"/>
            <family val="3"/>
            <charset val="134"/>
          </rPr>
          <t>元素使者布鲁坎</t>
        </r>
      </text>
    </comment>
    <comment ref="M581" authorId="0">
      <text>
        <r>
          <rPr>
            <b/>
            <sz val="9"/>
            <color indexed="81"/>
            <rFont val="Tahoma"/>
            <family val="2"/>
          </rPr>
          <t>211208-21-</t>
        </r>
        <r>
          <rPr>
            <b/>
            <sz val="9"/>
            <color indexed="81"/>
            <rFont val="宋体"/>
            <family val="3"/>
            <charset val="134"/>
          </rPr>
          <t>塔姆辛的咒瓶</t>
        </r>
      </text>
    </comment>
    <comment ref="N581" authorId="0">
      <text>
        <r>
          <rPr>
            <b/>
            <sz val="9"/>
            <color indexed="81"/>
            <rFont val="Tahoma"/>
            <family val="2"/>
          </rPr>
          <t>211211-zs-</t>
        </r>
        <r>
          <rPr>
            <b/>
            <sz val="9"/>
            <color indexed="81"/>
            <rFont val="宋体"/>
            <family val="3"/>
            <charset val="134"/>
          </rPr>
          <t>塔姆辛的咒瓶</t>
        </r>
      </text>
    </comment>
    <comment ref="O581" authorId="0">
      <text>
        <r>
          <rPr>
            <b/>
            <sz val="9"/>
            <color indexed="81"/>
            <rFont val="Tahoma"/>
            <family val="2"/>
          </rPr>
          <t>211208-9-</t>
        </r>
        <r>
          <rPr>
            <b/>
            <sz val="9"/>
            <color indexed="81"/>
            <rFont val="宋体"/>
            <family val="3"/>
            <charset val="134"/>
          </rPr>
          <t>塔姆辛的咒瓶</t>
        </r>
      </text>
    </comment>
    <comment ref="Q581" authorId="0">
      <text>
        <r>
          <rPr>
            <b/>
            <sz val="9"/>
            <color indexed="81"/>
            <rFont val="Tahoma"/>
            <family val="2"/>
          </rPr>
          <t>211230-zs-</t>
        </r>
        <r>
          <rPr>
            <b/>
            <sz val="9"/>
            <color indexed="81"/>
            <rFont val="宋体"/>
            <family val="3"/>
            <charset val="134"/>
          </rPr>
          <t>塔姆辛的咒瓶</t>
        </r>
      </text>
    </comment>
    <comment ref="N585" authorId="0">
      <text>
        <r>
          <rPr>
            <b/>
            <sz val="9"/>
            <color indexed="81"/>
            <rFont val="Tahoma"/>
            <family val="2"/>
          </rPr>
          <t>221022-hc-</t>
        </r>
        <r>
          <rPr>
            <b/>
            <sz val="9"/>
            <color indexed="81"/>
            <rFont val="宋体"/>
            <family val="3"/>
            <charset val="134"/>
          </rPr>
          <t>恐惧巫妖塔姆辛</t>
        </r>
      </text>
    </comment>
    <comment ref="O585" authorId="0">
      <text>
        <r>
          <rPr>
            <b/>
            <sz val="9"/>
            <color indexed="81"/>
            <rFont val="Tahoma"/>
            <family val="2"/>
          </rPr>
          <t>221016-hc-</t>
        </r>
        <r>
          <rPr>
            <b/>
            <sz val="9"/>
            <color indexed="81"/>
            <rFont val="宋体"/>
            <family val="3"/>
            <charset val="134"/>
          </rPr>
          <t>恐惧巫妖塔姆辛</t>
        </r>
      </text>
    </comment>
    <comment ref="P585" authorId="0">
      <text>
        <r>
          <rPr>
            <b/>
            <sz val="9"/>
            <color indexed="81"/>
            <rFont val="Tahoma"/>
            <family val="2"/>
          </rPr>
          <t>211230-zs-</t>
        </r>
        <r>
          <rPr>
            <b/>
            <sz val="9"/>
            <color indexed="81"/>
            <rFont val="宋体"/>
            <family val="3"/>
            <charset val="134"/>
          </rPr>
          <t>恐惧巫妖塔姆辛</t>
        </r>
      </text>
    </comment>
    <comment ref="Q585" authorId="0">
      <text>
        <r>
          <rPr>
            <b/>
            <sz val="9"/>
            <color indexed="81"/>
            <rFont val="Tahoma"/>
            <family val="2"/>
          </rPr>
          <t>211208-10-</t>
        </r>
        <r>
          <rPr>
            <b/>
            <sz val="9"/>
            <color indexed="81"/>
            <rFont val="宋体"/>
            <family val="3"/>
            <charset val="134"/>
          </rPr>
          <t>恐惧巫妖塔姆辛</t>
        </r>
      </text>
    </comment>
    <comment ref="M600" authorId="0">
      <text>
        <r>
          <rPr>
            <b/>
            <sz val="9"/>
            <color indexed="81"/>
            <rFont val="Tahoma"/>
            <family val="2"/>
          </rPr>
          <t>211208-32-</t>
        </r>
        <r>
          <rPr>
            <b/>
            <sz val="9"/>
            <color indexed="81"/>
            <rFont val="宋体"/>
            <family val="3"/>
            <charset val="134"/>
          </rPr>
          <t>加尔范上尉</t>
        </r>
      </text>
    </comment>
    <comment ref="N600" authorId="0">
      <text>
        <r>
          <rPr>
            <b/>
            <sz val="9"/>
            <color indexed="81"/>
            <rFont val="Tahoma"/>
            <family val="2"/>
          </rPr>
          <t>211208-43-</t>
        </r>
        <r>
          <rPr>
            <b/>
            <sz val="9"/>
            <color indexed="81"/>
            <rFont val="宋体"/>
            <family val="3"/>
            <charset val="134"/>
          </rPr>
          <t>加尔范上尉</t>
        </r>
      </text>
    </comment>
    <comment ref="P600" authorId="0">
      <text>
        <r>
          <rPr>
            <b/>
            <sz val="9"/>
            <color indexed="81"/>
            <rFont val="Tahoma"/>
            <family val="2"/>
          </rPr>
          <t>211208-53-</t>
        </r>
        <r>
          <rPr>
            <b/>
            <sz val="9"/>
            <color indexed="81"/>
            <rFont val="宋体"/>
            <family val="3"/>
            <charset val="134"/>
          </rPr>
          <t>加尔范上尉</t>
        </r>
      </text>
    </comment>
    <comment ref="M601" authorId="0">
      <text>
        <r>
          <rPr>
            <b/>
            <sz val="9"/>
            <color indexed="81"/>
            <rFont val="Tahoma"/>
            <family val="2"/>
          </rPr>
          <t>220401-68-</t>
        </r>
        <r>
          <rPr>
            <b/>
            <sz val="9"/>
            <color indexed="81"/>
            <rFont val="宋体"/>
            <family val="3"/>
            <charset val="134"/>
          </rPr>
          <t>勇猛战将洛卡拉</t>
        </r>
      </text>
    </comment>
    <comment ref="Q601" authorId="0">
      <text>
        <r>
          <rPr>
            <b/>
            <sz val="9"/>
            <color indexed="81"/>
            <rFont val="Tahoma"/>
            <family val="2"/>
          </rPr>
          <t>211211-zs-</t>
        </r>
        <r>
          <rPr>
            <b/>
            <sz val="9"/>
            <color indexed="81"/>
            <rFont val="宋体"/>
            <family val="3"/>
            <charset val="134"/>
          </rPr>
          <t>勇猛战将洛卡拉</t>
        </r>
      </text>
    </comment>
    <comment ref="M625" authorId="0">
      <text>
        <r>
          <rPr>
            <b/>
            <sz val="9"/>
            <color indexed="81"/>
            <rFont val="Tahoma"/>
            <family val="2"/>
          </rPr>
          <t>221007-XX-</t>
        </r>
        <r>
          <rPr>
            <b/>
            <sz val="9"/>
            <color indexed="81"/>
            <rFont val="宋体"/>
            <family val="3"/>
            <charset val="134"/>
          </rPr>
          <t>血怒者科尔拉克</t>
        </r>
      </text>
    </comment>
    <comment ref="P625" authorId="0">
      <text>
        <r>
          <rPr>
            <b/>
            <sz val="9"/>
            <color indexed="81"/>
            <rFont val="Tahoma"/>
            <family val="2"/>
          </rPr>
          <t>211211-zs-</t>
        </r>
        <r>
          <rPr>
            <b/>
            <sz val="9"/>
            <color indexed="81"/>
            <rFont val="宋体"/>
            <family val="3"/>
            <charset val="134"/>
          </rPr>
          <t>血怒者科尔拉克</t>
        </r>
      </text>
    </comment>
    <comment ref="Q625" authorId="0">
      <text>
        <r>
          <rPr>
            <b/>
            <sz val="9"/>
            <color indexed="81"/>
            <rFont val="Tahoma"/>
            <family val="2"/>
          </rPr>
          <t>211208-4-</t>
        </r>
        <r>
          <rPr>
            <b/>
            <sz val="9"/>
            <color indexed="81"/>
            <rFont val="宋体"/>
            <family val="3"/>
            <charset val="134"/>
          </rPr>
          <t>血怒者科尔拉克</t>
        </r>
      </text>
    </comment>
    <comment ref="M632" authorId="0">
      <text>
        <r>
          <rPr>
            <b/>
            <sz val="9"/>
            <color indexed="81"/>
            <rFont val="Tahoma"/>
            <family val="2"/>
          </rPr>
          <t>211115-zs-</t>
        </r>
        <r>
          <rPr>
            <b/>
            <sz val="9"/>
            <color indexed="81"/>
            <rFont val="宋体"/>
            <family val="3"/>
            <charset val="134"/>
          </rPr>
          <t>范达尔·雷矛</t>
        </r>
      </text>
    </comment>
    <comment ref="Q632" authorId="0">
      <text>
        <r>
          <rPr>
            <b/>
            <sz val="9"/>
            <color indexed="81"/>
            <rFont val="Tahoma"/>
            <family val="2"/>
          </rPr>
          <t>211115-zs-</t>
        </r>
        <r>
          <rPr>
            <b/>
            <sz val="9"/>
            <color indexed="81"/>
            <rFont val="宋体"/>
            <family val="3"/>
            <charset val="134"/>
          </rPr>
          <t>范达尔·雷矛</t>
        </r>
      </text>
    </comment>
    <comment ref="M633" authorId="0">
      <text>
        <r>
          <rPr>
            <b/>
            <sz val="9"/>
            <color indexed="81"/>
            <rFont val="Tahoma"/>
            <family val="2"/>
          </rPr>
          <t>220313-hc-</t>
        </r>
        <r>
          <rPr>
            <b/>
            <sz val="9"/>
            <color indexed="81"/>
            <rFont val="宋体"/>
            <family val="3"/>
            <charset val="134"/>
          </rPr>
          <t>德雷克塔尔</t>
        </r>
      </text>
    </comment>
    <comment ref="N633" authorId="0">
      <text>
        <r>
          <rPr>
            <b/>
            <sz val="9"/>
            <color indexed="81"/>
            <rFont val="Tahoma"/>
            <family val="2"/>
          </rPr>
          <t>211115-zs-</t>
        </r>
        <r>
          <rPr>
            <b/>
            <sz val="9"/>
            <color indexed="81"/>
            <rFont val="宋体"/>
            <family val="3"/>
            <charset val="134"/>
          </rPr>
          <t>德雷克塔尔</t>
        </r>
      </text>
    </comment>
    <comment ref="O633" authorId="0">
      <text>
        <r>
          <rPr>
            <b/>
            <sz val="9"/>
            <color indexed="81"/>
            <rFont val="Tahoma"/>
            <family val="2"/>
          </rPr>
          <t>211115-zs-</t>
        </r>
        <r>
          <rPr>
            <b/>
            <sz val="9"/>
            <color indexed="81"/>
            <rFont val="宋体"/>
            <family val="3"/>
            <charset val="134"/>
          </rPr>
          <t>德雷克塔尔</t>
        </r>
      </text>
    </comment>
    <comment ref="P633" authorId="0">
      <text>
        <r>
          <rPr>
            <b/>
            <sz val="9"/>
            <color indexed="81"/>
            <rFont val="Tahoma"/>
            <family val="2"/>
          </rPr>
          <t>211115-zs-</t>
        </r>
        <r>
          <rPr>
            <b/>
            <sz val="9"/>
            <color indexed="81"/>
            <rFont val="宋体"/>
            <family val="3"/>
            <charset val="134"/>
          </rPr>
          <t>德雷克塔尔</t>
        </r>
      </text>
    </comment>
    <comment ref="Q633" authorId="0">
      <text>
        <r>
          <rPr>
            <b/>
            <sz val="9"/>
            <color indexed="81"/>
            <rFont val="Tahoma"/>
            <family val="2"/>
          </rPr>
          <t>211227-48-</t>
        </r>
        <r>
          <rPr>
            <b/>
            <sz val="9"/>
            <color indexed="81"/>
            <rFont val="宋体"/>
            <family val="3"/>
            <charset val="134"/>
          </rPr>
          <t>德雷克塔尔</t>
        </r>
      </text>
    </comment>
    <comment ref="Q642" authorId="0">
      <text>
        <r>
          <rPr>
            <b/>
            <sz val="9"/>
            <color indexed="81"/>
            <rFont val="Tahoma"/>
            <family val="2"/>
          </rPr>
          <t>211208-zs-</t>
        </r>
        <r>
          <rPr>
            <b/>
            <sz val="9"/>
            <color indexed="81"/>
            <rFont val="宋体"/>
            <family val="3"/>
            <charset val="134"/>
          </rPr>
          <t>冰雪之王洛克霍拉</t>
        </r>
      </text>
    </comment>
    <comment ref="M643" authorId="0">
      <text>
        <r>
          <rPr>
            <b/>
            <sz val="9"/>
            <color indexed="81"/>
            <rFont val="Tahoma"/>
            <family val="2"/>
          </rPr>
          <t>211208-zs-</t>
        </r>
        <r>
          <rPr>
            <b/>
            <sz val="9"/>
            <color indexed="81"/>
            <rFont val="宋体"/>
            <family val="3"/>
            <charset val="134"/>
          </rPr>
          <t>冰雪之王洛克霍拉</t>
        </r>
      </text>
    </comment>
    <comment ref="N643" authorId="0">
      <text>
        <r>
          <rPr>
            <b/>
            <sz val="9"/>
            <color indexed="81"/>
            <rFont val="Tahoma"/>
            <family val="2"/>
          </rPr>
          <t>211208-zs-</t>
        </r>
        <r>
          <rPr>
            <b/>
            <sz val="9"/>
            <color indexed="81"/>
            <rFont val="宋体"/>
            <family val="3"/>
            <charset val="134"/>
          </rPr>
          <t>冰雪之王洛克霍拉</t>
        </r>
      </text>
    </comment>
    <comment ref="O643" authorId="0">
      <text>
        <r>
          <rPr>
            <b/>
            <sz val="9"/>
            <color indexed="81"/>
            <rFont val="Tahoma"/>
            <family val="2"/>
          </rPr>
          <t>211208-zs-</t>
        </r>
        <r>
          <rPr>
            <b/>
            <sz val="9"/>
            <color indexed="81"/>
            <rFont val="宋体"/>
            <family val="3"/>
            <charset val="134"/>
          </rPr>
          <t>冰雪之王洛克霍拉</t>
        </r>
      </text>
    </comment>
    <comment ref="P643" authorId="0">
      <text>
        <r>
          <rPr>
            <b/>
            <sz val="9"/>
            <color indexed="81"/>
            <rFont val="Tahoma"/>
            <family val="2"/>
          </rPr>
          <t>211208-zs-</t>
        </r>
        <r>
          <rPr>
            <b/>
            <sz val="9"/>
            <color indexed="81"/>
            <rFont val="宋体"/>
            <family val="3"/>
            <charset val="134"/>
          </rPr>
          <t>冰雪之王洛克霍拉</t>
        </r>
      </text>
    </comment>
    <comment ref="Q643" authorId="0">
      <text>
        <r>
          <rPr>
            <b/>
            <sz val="9"/>
            <color indexed="81"/>
            <rFont val="Tahoma"/>
            <family val="2"/>
          </rPr>
          <t>211208-zs-</t>
        </r>
        <r>
          <rPr>
            <b/>
            <sz val="9"/>
            <color indexed="81"/>
            <rFont val="宋体"/>
            <family val="3"/>
            <charset val="134"/>
          </rPr>
          <t>冰雪之王洛克霍拉</t>
        </r>
      </text>
    </comment>
    <comment ref="N673" authorId="0">
      <text>
        <r>
          <rPr>
            <b/>
            <sz val="9"/>
            <color indexed="81"/>
            <rFont val="Tahoma"/>
            <family val="2"/>
          </rPr>
          <t>210829-jl-</t>
        </r>
        <r>
          <rPr>
            <b/>
            <sz val="9"/>
            <color indexed="81"/>
            <rFont val="宋体"/>
            <family val="3"/>
            <charset val="134"/>
          </rPr>
          <t>杰斯·织暗</t>
        </r>
      </text>
    </comment>
    <comment ref="P673" authorId="0">
      <text>
        <r>
          <rPr>
            <b/>
            <sz val="9"/>
            <color indexed="81"/>
            <rFont val="Tahoma"/>
            <family val="2"/>
          </rPr>
          <t>210901-57-</t>
        </r>
        <r>
          <rPr>
            <b/>
            <sz val="9"/>
            <color indexed="81"/>
            <rFont val="宋体"/>
            <family val="3"/>
            <charset val="134"/>
          </rPr>
          <t>杰斯·织暗</t>
        </r>
      </text>
    </comment>
    <comment ref="P676" authorId="0">
      <text>
        <r>
          <rPr>
            <b/>
            <sz val="9"/>
            <color indexed="81"/>
            <rFont val="Tahoma"/>
            <family val="2"/>
          </rPr>
          <t>210901-57-</t>
        </r>
        <r>
          <rPr>
            <b/>
            <sz val="9"/>
            <color indexed="81"/>
            <rFont val="宋体"/>
            <family val="3"/>
            <charset val="134"/>
          </rPr>
          <t>游园迷梦</t>
        </r>
      </text>
    </comment>
    <comment ref="N677" authorId="0">
      <text>
        <r>
          <rPr>
            <b/>
            <sz val="9"/>
            <color indexed="81"/>
            <rFont val="Tahoma"/>
            <family val="2"/>
          </rPr>
          <t>211022-hc-</t>
        </r>
        <r>
          <rPr>
            <b/>
            <sz val="9"/>
            <color indexed="81"/>
            <rFont val="宋体"/>
            <family val="3"/>
            <charset val="134"/>
          </rPr>
          <t>施肥</t>
        </r>
      </text>
    </comment>
    <comment ref="P677" authorId="0">
      <text>
        <r>
          <rPr>
            <b/>
            <sz val="9"/>
            <color indexed="81"/>
            <rFont val="Tahoma"/>
            <family val="2"/>
          </rPr>
          <t>211114-hc-</t>
        </r>
        <r>
          <rPr>
            <b/>
            <sz val="9"/>
            <color indexed="81"/>
            <rFont val="宋体"/>
            <family val="3"/>
            <charset val="134"/>
          </rPr>
          <t xml:space="preserve">施肥
</t>
        </r>
        <r>
          <rPr>
            <b/>
            <sz val="9"/>
            <color indexed="81"/>
            <rFont val="Tahoma"/>
            <family val="2"/>
          </rPr>
          <t>211114-hc-</t>
        </r>
        <r>
          <rPr>
            <b/>
            <sz val="9"/>
            <color indexed="81"/>
            <rFont val="宋体"/>
            <family val="3"/>
            <charset val="134"/>
          </rPr>
          <t>施肥</t>
        </r>
      </text>
    </comment>
    <comment ref="Q677" authorId="0">
      <text>
        <r>
          <rPr>
            <b/>
            <sz val="9"/>
            <color indexed="81"/>
            <rFont val="Tahoma"/>
            <family val="2"/>
          </rPr>
          <t>211003-hc-</t>
        </r>
        <r>
          <rPr>
            <b/>
            <sz val="9"/>
            <color indexed="81"/>
            <rFont val="宋体"/>
            <family val="3"/>
            <charset val="134"/>
          </rPr>
          <t xml:space="preserve">施肥
</t>
        </r>
        <r>
          <rPr>
            <b/>
            <sz val="9"/>
            <color indexed="81"/>
            <rFont val="Tahoma"/>
            <family val="2"/>
          </rPr>
          <t>211003-hc-</t>
        </r>
        <r>
          <rPr>
            <b/>
            <sz val="9"/>
            <color indexed="81"/>
            <rFont val="宋体"/>
            <family val="3"/>
            <charset val="134"/>
          </rPr>
          <t>施肥</t>
        </r>
      </text>
    </comment>
    <comment ref="M679"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N679" authorId="0">
      <text>
        <r>
          <rPr>
            <b/>
            <sz val="9"/>
            <color indexed="81"/>
            <rFont val="Tahoma"/>
            <family val="2"/>
          </rPr>
          <t>211022-hc-</t>
        </r>
        <r>
          <rPr>
            <b/>
            <sz val="9"/>
            <color indexed="81"/>
            <rFont val="宋体"/>
            <family val="3"/>
            <charset val="134"/>
          </rPr>
          <t>艾露恩神谕者</t>
        </r>
      </text>
    </comment>
    <comment ref="P679" authorId="0">
      <text>
        <r>
          <rPr>
            <b/>
            <sz val="9"/>
            <color indexed="81"/>
            <rFont val="Tahoma"/>
            <family val="2"/>
          </rPr>
          <t>211114-hc-</t>
        </r>
        <r>
          <rPr>
            <b/>
            <sz val="9"/>
            <color indexed="81"/>
            <rFont val="宋体"/>
            <family val="3"/>
            <charset val="134"/>
          </rPr>
          <t>艾露恩神谕者</t>
        </r>
      </text>
    </comment>
    <comment ref="Q679" authorId="0">
      <text>
        <r>
          <rPr>
            <b/>
            <sz val="9"/>
            <color indexed="81"/>
            <rFont val="Tahoma"/>
            <family val="2"/>
          </rPr>
          <t>211003-hc-</t>
        </r>
        <r>
          <rPr>
            <b/>
            <sz val="9"/>
            <color indexed="81"/>
            <rFont val="宋体"/>
            <family val="3"/>
            <charset val="134"/>
          </rPr>
          <t xml:space="preserve">艾露恩神谕者
</t>
        </r>
        <r>
          <rPr>
            <b/>
            <sz val="9"/>
            <color indexed="81"/>
            <rFont val="Tahoma"/>
            <family val="2"/>
          </rPr>
          <t>211003-hc-</t>
        </r>
        <r>
          <rPr>
            <b/>
            <sz val="9"/>
            <color indexed="81"/>
            <rFont val="宋体"/>
            <family val="3"/>
            <charset val="134"/>
          </rPr>
          <t>艾露恩神谕者</t>
        </r>
      </text>
    </comment>
    <comment ref="M683" authorId="0">
      <text>
        <r>
          <rPr>
            <b/>
            <sz val="9"/>
            <color indexed="81"/>
            <rFont val="Tahoma"/>
            <family val="2"/>
          </rPr>
          <t>220206-XX-</t>
        </r>
        <r>
          <rPr>
            <b/>
            <sz val="9"/>
            <color indexed="81"/>
            <rFont val="宋体"/>
            <family val="3"/>
            <charset val="134"/>
          </rPr>
          <t>沙德拉斯·月树</t>
        </r>
      </text>
    </comment>
    <comment ref="Q683" authorId="0">
      <text>
        <r>
          <rPr>
            <b/>
            <sz val="9"/>
            <color indexed="81"/>
            <rFont val="Tahoma"/>
            <family val="2"/>
          </rPr>
          <t>210804-8-</t>
        </r>
        <r>
          <rPr>
            <b/>
            <sz val="9"/>
            <color indexed="81"/>
            <rFont val="宋体"/>
            <family val="3"/>
            <charset val="134"/>
          </rPr>
          <t>沙德拉斯·月树</t>
        </r>
      </text>
    </comment>
    <comment ref="P685" authorId="0">
      <text>
        <r>
          <rPr>
            <b/>
            <sz val="9"/>
            <color indexed="81"/>
            <rFont val="Tahoma"/>
            <family val="2"/>
          </rPr>
          <t>210804-33-</t>
        </r>
        <r>
          <rPr>
            <b/>
            <sz val="9"/>
            <color indexed="81"/>
            <rFont val="宋体"/>
            <family val="3"/>
            <charset val="134"/>
          </rPr>
          <t>保卫矮人区</t>
        </r>
      </text>
    </comment>
    <comment ref="M692" authorId="0">
      <text>
        <r>
          <rPr>
            <b/>
            <sz val="9"/>
            <color indexed="81"/>
            <rFont val="Tahoma"/>
            <family val="2"/>
          </rPr>
          <t>210804-4-</t>
        </r>
        <r>
          <rPr>
            <b/>
            <sz val="9"/>
            <color indexed="81"/>
            <rFont val="宋体"/>
            <family val="3"/>
            <charset val="134"/>
          </rPr>
          <t>鼠王</t>
        </r>
      </text>
    </comment>
    <comment ref="Q692" authorId="0">
      <text>
        <r>
          <rPr>
            <b/>
            <sz val="9"/>
            <color indexed="81"/>
            <rFont val="Tahoma"/>
            <family val="2"/>
          </rPr>
          <t>220423-XX-</t>
        </r>
        <r>
          <rPr>
            <b/>
            <sz val="9"/>
            <color indexed="81"/>
            <rFont val="宋体"/>
            <family val="3"/>
            <charset val="134"/>
          </rPr>
          <t>鼠王</t>
        </r>
      </text>
    </comment>
    <comment ref="M696" authorId="0">
      <text>
        <r>
          <rPr>
            <b/>
            <sz val="9"/>
            <color indexed="81"/>
            <rFont val="Tahoma"/>
            <family val="2"/>
          </rPr>
          <t>210818-hc-</t>
        </r>
        <r>
          <rPr>
            <b/>
            <sz val="9"/>
            <color indexed="81"/>
            <rFont val="宋体"/>
            <family val="3"/>
            <charset val="134"/>
          </rPr>
          <t>巫师的计策</t>
        </r>
      </text>
    </comment>
    <comment ref="N696" authorId="0">
      <text>
        <r>
          <rPr>
            <b/>
            <sz val="9"/>
            <color indexed="81"/>
            <rFont val="Tahoma"/>
            <family val="2"/>
          </rPr>
          <t>210901-hc-</t>
        </r>
        <r>
          <rPr>
            <b/>
            <sz val="9"/>
            <color indexed="81"/>
            <rFont val="宋体"/>
            <family val="3"/>
            <charset val="134"/>
          </rPr>
          <t>巫师的计策</t>
        </r>
      </text>
    </comment>
    <comment ref="O696" authorId="0">
      <text>
        <r>
          <rPr>
            <b/>
            <sz val="9"/>
            <color indexed="81"/>
            <rFont val="Tahoma"/>
            <family val="2"/>
          </rPr>
          <t>210901-hc-</t>
        </r>
        <r>
          <rPr>
            <b/>
            <sz val="9"/>
            <color indexed="81"/>
            <rFont val="宋体"/>
            <family val="3"/>
            <charset val="134"/>
          </rPr>
          <t>巫师的计策</t>
        </r>
      </text>
    </comment>
    <comment ref="P696" authorId="0">
      <text>
        <r>
          <rPr>
            <b/>
            <sz val="9"/>
            <color indexed="81"/>
            <rFont val="Tahoma"/>
            <family val="2"/>
          </rPr>
          <t>210804-53-</t>
        </r>
        <r>
          <rPr>
            <b/>
            <sz val="9"/>
            <color indexed="81"/>
            <rFont val="宋体"/>
            <family val="3"/>
            <charset val="134"/>
          </rPr>
          <t>巫师的计策</t>
        </r>
      </text>
    </comment>
    <comment ref="Q696" authorId="0">
      <text>
        <r>
          <rPr>
            <b/>
            <sz val="9"/>
            <color indexed="81"/>
            <rFont val="Tahoma"/>
            <family val="2"/>
          </rPr>
          <t>210804-23-</t>
        </r>
        <r>
          <rPr>
            <b/>
            <sz val="9"/>
            <color indexed="81"/>
            <rFont val="宋体"/>
            <family val="3"/>
            <charset val="134"/>
          </rPr>
          <t>巫师的计策</t>
        </r>
      </text>
    </comment>
    <comment ref="M69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N69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O698" authorId="0">
      <text>
        <r>
          <rPr>
            <b/>
            <sz val="9"/>
            <color indexed="81"/>
            <rFont val="Tahoma"/>
            <family val="2"/>
          </rPr>
          <t>210818-hc-</t>
        </r>
        <r>
          <rPr>
            <b/>
            <sz val="9"/>
            <color indexed="81"/>
            <rFont val="宋体"/>
            <family val="3"/>
            <charset val="134"/>
          </rPr>
          <t xml:space="preserve">点燃
</t>
        </r>
        <r>
          <rPr>
            <b/>
            <sz val="9"/>
            <color indexed="81"/>
            <rFont val="Tahoma"/>
            <family val="2"/>
          </rPr>
          <t>210818-hc-</t>
        </r>
        <r>
          <rPr>
            <b/>
            <sz val="9"/>
            <color indexed="81"/>
            <rFont val="宋体"/>
            <family val="3"/>
            <charset val="134"/>
          </rPr>
          <t>点燃</t>
        </r>
      </text>
    </comment>
    <comment ref="P698"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698" authorId="0">
      <text>
        <r>
          <rPr>
            <b/>
            <sz val="9"/>
            <color indexed="81"/>
            <rFont val="Tahoma"/>
            <family val="2"/>
          </rPr>
          <t>210808-hc-</t>
        </r>
        <r>
          <rPr>
            <b/>
            <sz val="9"/>
            <color indexed="81"/>
            <rFont val="宋体"/>
            <family val="3"/>
            <charset val="134"/>
          </rPr>
          <t xml:space="preserve">点燃
</t>
        </r>
        <r>
          <rPr>
            <b/>
            <sz val="9"/>
            <color indexed="81"/>
            <rFont val="Tahoma"/>
            <family val="2"/>
          </rPr>
          <t>210808-hc-</t>
        </r>
        <r>
          <rPr>
            <b/>
            <sz val="9"/>
            <color indexed="81"/>
            <rFont val="宋体"/>
            <family val="3"/>
            <charset val="134"/>
          </rPr>
          <t>点燃</t>
        </r>
      </text>
    </comment>
    <comment ref="Q703" authorId="0">
      <text>
        <r>
          <rPr>
            <b/>
            <sz val="9"/>
            <color indexed="81"/>
            <rFont val="Tahoma"/>
            <family val="2"/>
          </rPr>
          <t>210829-jl-</t>
        </r>
        <r>
          <rPr>
            <b/>
            <sz val="9"/>
            <color indexed="81"/>
            <rFont val="宋体"/>
            <family val="3"/>
            <charset val="134"/>
          </rPr>
          <t>大魔导师安东尼达斯</t>
        </r>
      </text>
    </comment>
    <comment ref="P705" authorId="0">
      <text>
        <r>
          <rPr>
            <b/>
            <sz val="9"/>
            <color indexed="81"/>
            <rFont val="Tahoma"/>
            <family val="2"/>
          </rPr>
          <t>210804-21-</t>
        </r>
        <r>
          <rPr>
            <b/>
            <sz val="9"/>
            <color indexed="81"/>
            <rFont val="宋体"/>
            <family val="3"/>
            <charset val="134"/>
          </rPr>
          <t>挺身而出</t>
        </r>
      </text>
    </comment>
    <comment ref="Q705" authorId="0">
      <text>
        <r>
          <rPr>
            <b/>
            <sz val="9"/>
            <color indexed="81"/>
            <rFont val="Tahoma"/>
            <family val="2"/>
          </rPr>
          <t>211124-61-</t>
        </r>
        <r>
          <rPr>
            <b/>
            <sz val="9"/>
            <color indexed="81"/>
            <rFont val="宋体"/>
            <family val="3"/>
            <charset val="134"/>
          </rPr>
          <t>挺身而出</t>
        </r>
      </text>
    </comment>
    <comment ref="N713" authorId="0">
      <text>
        <r>
          <rPr>
            <b/>
            <sz val="9"/>
            <color indexed="81"/>
            <rFont val="Tahoma"/>
            <family val="2"/>
          </rPr>
          <t>210804-47-</t>
        </r>
        <r>
          <rPr>
            <b/>
            <sz val="9"/>
            <color indexed="81"/>
            <rFont val="宋体"/>
            <family val="3"/>
            <charset val="134"/>
          </rPr>
          <t>大领主弗塔根</t>
        </r>
      </text>
    </comment>
    <comment ref="O713" authorId="0">
      <text>
        <r>
          <rPr>
            <b/>
            <sz val="9"/>
            <color indexed="81"/>
            <rFont val="Tahoma"/>
            <family val="2"/>
          </rPr>
          <t>220603-XX-</t>
        </r>
        <r>
          <rPr>
            <b/>
            <sz val="9"/>
            <color indexed="81"/>
            <rFont val="宋体"/>
            <family val="3"/>
            <charset val="134"/>
          </rPr>
          <t>大领主弗塔根</t>
        </r>
      </text>
    </comment>
    <comment ref="N714" authorId="0">
      <text>
        <r>
          <rPr>
            <b/>
            <sz val="9"/>
            <color indexed="81"/>
            <rFont val="Tahoma"/>
            <family val="2"/>
          </rPr>
          <t>210906-hc-</t>
        </r>
        <r>
          <rPr>
            <b/>
            <sz val="9"/>
            <color indexed="81"/>
            <rFont val="宋体"/>
            <family val="3"/>
            <charset val="134"/>
          </rPr>
          <t>虚触侍从</t>
        </r>
      </text>
    </comment>
    <comment ref="O714" authorId="0">
      <text>
        <r>
          <rPr>
            <b/>
            <sz val="9"/>
            <color indexed="81"/>
            <rFont val="Tahoma"/>
            <family val="2"/>
          </rPr>
          <t>210906-hc-</t>
        </r>
        <r>
          <rPr>
            <b/>
            <sz val="9"/>
            <color indexed="81"/>
            <rFont val="宋体"/>
            <family val="3"/>
            <charset val="134"/>
          </rPr>
          <t xml:space="preserve">虚触侍从
</t>
        </r>
        <r>
          <rPr>
            <b/>
            <sz val="9"/>
            <color indexed="81"/>
            <rFont val="Tahoma"/>
            <family val="2"/>
          </rPr>
          <t>210906-hc-</t>
        </r>
        <r>
          <rPr>
            <b/>
            <sz val="9"/>
            <color indexed="81"/>
            <rFont val="宋体"/>
            <family val="3"/>
            <charset val="134"/>
          </rPr>
          <t>虚触侍从</t>
        </r>
      </text>
    </comment>
    <comment ref="N722" authorId="0">
      <text>
        <r>
          <rPr>
            <b/>
            <sz val="9"/>
            <color indexed="81"/>
            <rFont val="Tahoma"/>
            <family val="2"/>
          </rPr>
          <t>210804-10-</t>
        </r>
        <r>
          <rPr>
            <b/>
            <sz val="9"/>
            <color indexed="81"/>
            <rFont val="宋体"/>
            <family val="3"/>
            <charset val="134"/>
          </rPr>
          <t>黑暗主教本尼迪塔斯</t>
        </r>
      </text>
    </comment>
    <comment ref="O722" authorId="0">
      <text>
        <r>
          <rPr>
            <b/>
            <sz val="9"/>
            <color indexed="81"/>
            <rFont val="Tahoma"/>
            <family val="2"/>
          </rPr>
          <t>210804-jl-</t>
        </r>
        <r>
          <rPr>
            <b/>
            <sz val="9"/>
            <color indexed="81"/>
            <rFont val="宋体"/>
            <family val="3"/>
            <charset val="134"/>
          </rPr>
          <t>黑暗主教本尼迪塔斯</t>
        </r>
      </text>
    </comment>
    <comment ref="P722" authorId="0">
      <text>
        <r>
          <rPr>
            <b/>
            <sz val="9"/>
            <color indexed="81"/>
            <rFont val="Tahoma"/>
            <family val="2"/>
          </rPr>
          <t>220430-XX-</t>
        </r>
        <r>
          <rPr>
            <b/>
            <sz val="9"/>
            <color indexed="81"/>
            <rFont val="宋体"/>
            <family val="3"/>
            <charset val="134"/>
          </rPr>
          <t>黑暗主教本尼迪塔斯</t>
        </r>
      </text>
    </comment>
    <comment ref="Q722" authorId="0">
      <text>
        <r>
          <rPr>
            <b/>
            <sz val="9"/>
            <color indexed="81"/>
            <rFont val="Tahoma"/>
            <family val="2"/>
          </rPr>
          <t>210908-hc-</t>
        </r>
        <r>
          <rPr>
            <b/>
            <sz val="9"/>
            <color indexed="81"/>
            <rFont val="宋体"/>
            <family val="3"/>
            <charset val="134"/>
          </rPr>
          <t>黑暗主教本尼迪塔斯</t>
        </r>
      </text>
    </comment>
    <comment ref="P724" authorId="0">
      <text>
        <r>
          <rPr>
            <b/>
            <sz val="9"/>
            <color indexed="81"/>
            <rFont val="Tahoma"/>
            <family val="2"/>
          </rPr>
          <t>210829-jl-</t>
        </r>
        <r>
          <rPr>
            <b/>
            <sz val="9"/>
            <color indexed="81"/>
            <rFont val="宋体"/>
            <family val="3"/>
            <charset val="134"/>
          </rPr>
          <t>探查内鬼</t>
        </r>
      </text>
    </comment>
    <comment ref="M726" authorId="0">
      <text>
        <r>
          <rPr>
            <b/>
            <sz val="9"/>
            <color indexed="81"/>
            <rFont val="Tahoma"/>
            <family val="2"/>
          </rPr>
          <t>210804-4-</t>
        </r>
        <r>
          <rPr>
            <b/>
            <sz val="9"/>
            <color indexed="81"/>
            <rFont val="宋体"/>
            <family val="3"/>
            <charset val="134"/>
          </rPr>
          <t>变装大师</t>
        </r>
      </text>
    </comment>
    <comment ref="O726" authorId="0">
      <text>
        <r>
          <rPr>
            <b/>
            <sz val="9"/>
            <color indexed="81"/>
            <rFont val="Tahoma"/>
            <family val="2"/>
          </rPr>
          <t>220114-hc-</t>
        </r>
        <r>
          <rPr>
            <b/>
            <sz val="9"/>
            <color indexed="81"/>
            <rFont val="宋体"/>
            <family val="3"/>
            <charset val="134"/>
          </rPr>
          <t>变装大师</t>
        </r>
      </text>
    </comment>
    <comment ref="P726" authorId="0">
      <text>
        <r>
          <rPr>
            <b/>
            <sz val="9"/>
            <color indexed="81"/>
            <rFont val="Tahoma"/>
            <family val="2"/>
          </rPr>
          <t>220114-hc-</t>
        </r>
        <r>
          <rPr>
            <b/>
            <sz val="9"/>
            <color indexed="81"/>
            <rFont val="宋体"/>
            <family val="3"/>
            <charset val="134"/>
          </rPr>
          <t>变装大师</t>
        </r>
      </text>
    </comment>
    <comment ref="Q726" authorId="0">
      <text>
        <r>
          <rPr>
            <b/>
            <sz val="9"/>
            <color indexed="81"/>
            <rFont val="Tahoma"/>
            <family val="2"/>
          </rPr>
          <t>220114-hc-</t>
        </r>
        <r>
          <rPr>
            <b/>
            <sz val="9"/>
            <color indexed="81"/>
            <rFont val="宋体"/>
            <family val="3"/>
            <charset val="134"/>
          </rPr>
          <t>变装大师</t>
        </r>
      </text>
    </comment>
    <comment ref="P727" authorId="0">
      <text>
        <r>
          <rPr>
            <b/>
            <sz val="9"/>
            <color indexed="81"/>
            <rFont val="Tahoma"/>
            <family val="2"/>
          </rPr>
          <t>210914-hc-</t>
        </r>
        <r>
          <rPr>
            <b/>
            <sz val="9"/>
            <color indexed="81"/>
            <rFont val="宋体"/>
            <family val="3"/>
            <charset val="134"/>
          </rPr>
          <t xml:space="preserve">锁喉
</t>
        </r>
        <r>
          <rPr>
            <b/>
            <sz val="9"/>
            <color indexed="81"/>
            <rFont val="Tahoma"/>
            <family val="2"/>
          </rPr>
          <t>210914-hc-</t>
        </r>
        <r>
          <rPr>
            <b/>
            <sz val="9"/>
            <color indexed="81"/>
            <rFont val="宋体"/>
            <family val="3"/>
            <charset val="134"/>
          </rPr>
          <t>锁喉</t>
        </r>
      </text>
    </comment>
    <comment ref="N732" authorId="0">
      <text>
        <r>
          <rPr>
            <b/>
            <sz val="9"/>
            <color indexed="81"/>
            <rFont val="Tahoma"/>
            <family val="2"/>
          </rPr>
          <t>220824-hc-</t>
        </r>
        <r>
          <rPr>
            <b/>
            <sz val="9"/>
            <color indexed="81"/>
            <rFont val="宋体"/>
            <family val="3"/>
            <charset val="134"/>
          </rPr>
          <t xml:space="preserve">伪造的匕首
</t>
        </r>
        <r>
          <rPr>
            <b/>
            <sz val="9"/>
            <color indexed="81"/>
            <rFont val="Tahoma"/>
            <family val="2"/>
          </rPr>
          <t>220824-hc-</t>
        </r>
        <r>
          <rPr>
            <b/>
            <sz val="9"/>
            <color indexed="81"/>
            <rFont val="宋体"/>
            <family val="3"/>
            <charset val="134"/>
          </rPr>
          <t>伪造的匕首</t>
        </r>
      </text>
    </comment>
    <comment ref="O732" authorId="0">
      <text>
        <r>
          <rPr>
            <b/>
            <sz val="9"/>
            <color indexed="81"/>
            <rFont val="Tahoma"/>
            <family val="2"/>
          </rPr>
          <t>220824-hc-</t>
        </r>
        <r>
          <rPr>
            <b/>
            <sz val="9"/>
            <color indexed="81"/>
            <rFont val="宋体"/>
            <family val="3"/>
            <charset val="134"/>
          </rPr>
          <t xml:space="preserve">伪造的匕首
</t>
        </r>
        <r>
          <rPr>
            <b/>
            <sz val="9"/>
            <color indexed="81"/>
            <rFont val="Tahoma"/>
            <family val="2"/>
          </rPr>
          <t>220824-hc-</t>
        </r>
        <r>
          <rPr>
            <b/>
            <sz val="9"/>
            <color indexed="81"/>
            <rFont val="宋体"/>
            <family val="3"/>
            <charset val="134"/>
          </rPr>
          <t>伪造的匕首</t>
        </r>
      </text>
    </comment>
    <comment ref="Q735" authorId="0">
      <text>
        <r>
          <rPr>
            <b/>
            <sz val="9"/>
            <color indexed="81"/>
            <rFont val="Tahoma"/>
            <family val="2"/>
          </rPr>
          <t>210804-jl-</t>
        </r>
        <r>
          <rPr>
            <b/>
            <sz val="9"/>
            <color indexed="81"/>
            <rFont val="宋体"/>
            <family val="3"/>
            <charset val="134"/>
          </rPr>
          <t>号令元素</t>
        </r>
      </text>
    </comment>
    <comment ref="P736" authorId="0">
      <text>
        <r>
          <rPr>
            <b/>
            <sz val="9"/>
            <color indexed="81"/>
            <rFont val="Tahoma"/>
            <family val="2"/>
          </rPr>
          <t>220302-hc-</t>
        </r>
        <r>
          <rPr>
            <b/>
            <sz val="9"/>
            <color indexed="81"/>
            <rFont val="宋体"/>
            <family val="3"/>
            <charset val="134"/>
          </rPr>
          <t>强行透支</t>
        </r>
      </text>
    </comment>
    <comment ref="M738" authorId="0">
      <text>
        <r>
          <rPr>
            <b/>
            <sz val="9"/>
            <color indexed="81"/>
            <rFont val="Tahoma"/>
            <family val="2"/>
          </rPr>
          <t>210804-jl-</t>
        </r>
        <r>
          <rPr>
            <b/>
            <sz val="9"/>
            <color indexed="81"/>
            <rFont val="宋体"/>
            <family val="3"/>
            <charset val="134"/>
          </rPr>
          <t>伯尔纳·锤喙</t>
        </r>
      </text>
    </comment>
    <comment ref="N745" authorId="0">
      <text>
        <r>
          <rPr>
            <b/>
            <sz val="9"/>
            <color indexed="81"/>
            <rFont val="Tahoma"/>
            <family val="2"/>
          </rPr>
          <t>210811-hc-</t>
        </r>
        <r>
          <rPr>
            <b/>
            <sz val="9"/>
            <color indexed="81"/>
            <rFont val="宋体"/>
            <family val="3"/>
            <charset val="134"/>
          </rPr>
          <t>恶魔之种</t>
        </r>
      </text>
    </comment>
    <comment ref="O745" authorId="0">
      <text>
        <r>
          <rPr>
            <b/>
            <sz val="9"/>
            <color indexed="81"/>
            <rFont val="Tahoma"/>
            <family val="2"/>
          </rPr>
          <t>210804-7-</t>
        </r>
        <r>
          <rPr>
            <b/>
            <sz val="9"/>
            <color indexed="81"/>
            <rFont val="宋体"/>
            <family val="3"/>
            <charset val="134"/>
          </rPr>
          <t>恶魔之种</t>
        </r>
      </text>
    </comment>
    <comment ref="O753" authorId="0">
      <text>
        <r>
          <rPr>
            <b/>
            <sz val="9"/>
            <color indexed="81"/>
            <rFont val="Tahoma"/>
            <family val="2"/>
          </rPr>
          <t>210804-17-</t>
        </r>
        <r>
          <rPr>
            <b/>
            <sz val="9"/>
            <color indexed="81"/>
            <rFont val="宋体"/>
            <family val="3"/>
            <charset val="134"/>
          </rPr>
          <t>安纳塞隆</t>
        </r>
      </text>
    </comment>
    <comment ref="P753" authorId="0">
      <text>
        <r>
          <rPr>
            <b/>
            <sz val="9"/>
            <color indexed="81"/>
            <rFont val="Tahoma"/>
            <family val="2"/>
          </rPr>
          <t>210808-54-</t>
        </r>
        <r>
          <rPr>
            <b/>
            <sz val="9"/>
            <color indexed="81"/>
            <rFont val="宋体"/>
            <family val="3"/>
            <charset val="134"/>
          </rPr>
          <t>安纳塞隆</t>
        </r>
      </text>
    </comment>
    <comment ref="M755" authorId="0">
      <text>
        <r>
          <rPr>
            <b/>
            <sz val="9"/>
            <color indexed="81"/>
            <rFont val="Tahoma"/>
            <family val="2"/>
          </rPr>
          <t>210804-32-</t>
        </r>
        <r>
          <rPr>
            <b/>
            <sz val="9"/>
            <color indexed="81"/>
            <rFont val="宋体"/>
            <family val="3"/>
            <charset val="134"/>
          </rPr>
          <t>开进码头</t>
        </r>
      </text>
    </comment>
    <comment ref="N755" authorId="0">
      <text>
        <r>
          <rPr>
            <b/>
            <sz val="9"/>
            <color indexed="81"/>
            <rFont val="Tahoma"/>
            <family val="2"/>
          </rPr>
          <t>210925-hc-</t>
        </r>
        <r>
          <rPr>
            <b/>
            <sz val="9"/>
            <color indexed="81"/>
            <rFont val="宋体"/>
            <family val="3"/>
            <charset val="134"/>
          </rPr>
          <t>开进码头</t>
        </r>
      </text>
    </comment>
    <comment ref="O755" authorId="0">
      <text>
        <r>
          <rPr>
            <b/>
            <sz val="9"/>
            <color indexed="81"/>
            <rFont val="Tahoma"/>
            <family val="2"/>
          </rPr>
          <t>210925-hc-</t>
        </r>
        <r>
          <rPr>
            <b/>
            <sz val="9"/>
            <color indexed="81"/>
            <rFont val="宋体"/>
            <family val="3"/>
            <charset val="134"/>
          </rPr>
          <t>开进码头</t>
        </r>
      </text>
    </comment>
    <comment ref="P755" authorId="0">
      <text>
        <r>
          <rPr>
            <b/>
            <sz val="9"/>
            <color indexed="81"/>
            <rFont val="Tahoma"/>
            <family val="2"/>
          </rPr>
          <t>210925-hc-</t>
        </r>
        <r>
          <rPr>
            <b/>
            <sz val="9"/>
            <color indexed="81"/>
            <rFont val="宋体"/>
            <family val="3"/>
            <charset val="134"/>
          </rPr>
          <t>开进码头</t>
        </r>
      </text>
    </comment>
    <comment ref="Q755" authorId="0">
      <text>
        <r>
          <rPr>
            <b/>
            <sz val="9"/>
            <color indexed="81"/>
            <rFont val="Tahoma"/>
            <family val="2"/>
          </rPr>
          <t>210925-hc-</t>
        </r>
        <r>
          <rPr>
            <b/>
            <sz val="9"/>
            <color indexed="81"/>
            <rFont val="宋体"/>
            <family val="3"/>
            <charset val="134"/>
          </rPr>
          <t>开进码头</t>
        </r>
      </text>
    </comment>
    <comment ref="M763" authorId="0">
      <text>
        <r>
          <rPr>
            <b/>
            <sz val="9"/>
            <color indexed="81"/>
            <rFont val="Tahoma"/>
            <family val="2"/>
          </rPr>
          <t>210804-38-</t>
        </r>
        <r>
          <rPr>
            <b/>
            <sz val="9"/>
            <color indexed="81"/>
            <rFont val="宋体"/>
            <family val="3"/>
            <charset val="134"/>
          </rPr>
          <t>洛萨</t>
        </r>
      </text>
    </comment>
    <comment ref="N763" authorId="0">
      <text>
        <r>
          <rPr>
            <b/>
            <sz val="9"/>
            <color indexed="81"/>
            <rFont val="Tahoma"/>
            <family val="2"/>
          </rPr>
          <t>210804-jl-</t>
        </r>
        <r>
          <rPr>
            <b/>
            <sz val="9"/>
            <color indexed="81"/>
            <rFont val="宋体"/>
            <family val="3"/>
            <charset val="134"/>
          </rPr>
          <t>洛萨</t>
        </r>
      </text>
    </comment>
    <comment ref="M772" authorId="0">
      <text>
        <r>
          <rPr>
            <b/>
            <sz val="9"/>
            <color indexed="81"/>
            <rFont val="Tahoma"/>
            <family val="2"/>
          </rPr>
          <t>211212-XX-</t>
        </r>
        <r>
          <rPr>
            <b/>
            <sz val="9"/>
            <color indexed="81"/>
            <rFont val="宋体"/>
            <family val="3"/>
            <charset val="134"/>
          </rPr>
          <t>拍卖师亚克森</t>
        </r>
      </text>
    </comment>
    <comment ref="O772" authorId="0">
      <text>
        <r>
          <rPr>
            <b/>
            <sz val="9"/>
            <color indexed="81"/>
            <rFont val="Tahoma"/>
            <family val="2"/>
          </rPr>
          <t>210804-35-</t>
        </r>
        <r>
          <rPr>
            <b/>
            <sz val="9"/>
            <color indexed="81"/>
            <rFont val="宋体"/>
            <family val="3"/>
            <charset val="134"/>
          </rPr>
          <t>拍卖师亚克森</t>
        </r>
      </text>
    </comment>
    <comment ref="P772" authorId="0">
      <text>
        <r>
          <rPr>
            <b/>
            <sz val="9"/>
            <color indexed="81"/>
            <rFont val="Tahoma"/>
            <family val="2"/>
          </rPr>
          <t>210804-4-</t>
        </r>
        <r>
          <rPr>
            <b/>
            <sz val="9"/>
            <color indexed="81"/>
            <rFont val="宋体"/>
            <family val="3"/>
            <charset val="134"/>
          </rPr>
          <t>拍卖师亚克森</t>
        </r>
      </text>
    </comment>
    <comment ref="M782" authorId="0">
      <text>
        <r>
          <rPr>
            <b/>
            <sz val="9"/>
            <color indexed="81"/>
            <rFont val="Tahoma"/>
            <family val="2"/>
          </rPr>
          <t>210804-zs-</t>
        </r>
        <r>
          <rPr>
            <b/>
            <sz val="9"/>
            <color indexed="81"/>
            <rFont val="宋体"/>
            <family val="3"/>
            <charset val="134"/>
          </rPr>
          <t>飞行管理员杜加尔</t>
        </r>
      </text>
    </comment>
    <comment ref="N782" authorId="0">
      <text>
        <r>
          <rPr>
            <b/>
            <sz val="9"/>
            <color indexed="81"/>
            <rFont val="Tahoma"/>
            <family val="2"/>
          </rPr>
          <t>210804-zs-</t>
        </r>
        <r>
          <rPr>
            <b/>
            <sz val="9"/>
            <color indexed="81"/>
            <rFont val="宋体"/>
            <family val="3"/>
            <charset val="134"/>
          </rPr>
          <t>飞行管理员杜加尔</t>
        </r>
      </text>
    </comment>
    <comment ref="O782" authorId="0">
      <text>
        <r>
          <rPr>
            <b/>
            <sz val="9"/>
            <color indexed="81"/>
            <rFont val="Tahoma"/>
            <family val="2"/>
          </rPr>
          <t>210804-zs-</t>
        </r>
        <r>
          <rPr>
            <b/>
            <sz val="9"/>
            <color indexed="81"/>
            <rFont val="宋体"/>
            <family val="3"/>
            <charset val="134"/>
          </rPr>
          <t>飞行管理员杜加尔</t>
        </r>
      </text>
    </comment>
    <comment ref="P782" authorId="0">
      <text>
        <r>
          <rPr>
            <b/>
            <sz val="9"/>
            <color indexed="81"/>
            <rFont val="Tahoma"/>
            <family val="2"/>
          </rPr>
          <t>210804-zs-</t>
        </r>
        <r>
          <rPr>
            <b/>
            <sz val="9"/>
            <color indexed="81"/>
            <rFont val="宋体"/>
            <family val="3"/>
            <charset val="134"/>
          </rPr>
          <t>飞行管理员杜加尔</t>
        </r>
      </text>
    </comment>
    <comment ref="Q782" authorId="0">
      <text>
        <r>
          <rPr>
            <b/>
            <sz val="9"/>
            <color indexed="81"/>
            <rFont val="Tahoma"/>
            <family val="2"/>
          </rPr>
          <t>210804-zs-</t>
        </r>
        <r>
          <rPr>
            <b/>
            <sz val="9"/>
            <color indexed="81"/>
            <rFont val="宋体"/>
            <family val="3"/>
            <charset val="134"/>
          </rPr>
          <t>飞行管理员杜加尔</t>
        </r>
      </text>
    </comment>
    <comment ref="M793" authorId="0">
      <text>
        <r>
          <rPr>
            <b/>
            <sz val="9"/>
            <color indexed="81"/>
            <rFont val="Tahoma"/>
            <family val="2"/>
          </rPr>
          <t>210804-zs-</t>
        </r>
        <r>
          <rPr>
            <b/>
            <sz val="9"/>
            <color indexed="81"/>
            <rFont val="宋体"/>
            <family val="3"/>
            <charset val="134"/>
          </rPr>
          <t>普瑞斯托女士</t>
        </r>
      </text>
    </comment>
    <comment ref="N793" authorId="0">
      <text>
        <r>
          <rPr>
            <b/>
            <sz val="9"/>
            <color indexed="81"/>
            <rFont val="Tahoma"/>
            <family val="2"/>
          </rPr>
          <t>210804-zs-</t>
        </r>
        <r>
          <rPr>
            <b/>
            <sz val="9"/>
            <color indexed="81"/>
            <rFont val="宋体"/>
            <family val="3"/>
            <charset val="134"/>
          </rPr>
          <t>普瑞斯托女士</t>
        </r>
      </text>
    </comment>
    <comment ref="O793" authorId="0">
      <text>
        <r>
          <rPr>
            <b/>
            <sz val="9"/>
            <color indexed="81"/>
            <rFont val="Tahoma"/>
            <family val="2"/>
          </rPr>
          <t>210804-zs-</t>
        </r>
        <r>
          <rPr>
            <b/>
            <sz val="9"/>
            <color indexed="81"/>
            <rFont val="宋体"/>
            <family val="3"/>
            <charset val="134"/>
          </rPr>
          <t>普瑞斯托女士</t>
        </r>
      </text>
    </comment>
    <comment ref="P793" authorId="0">
      <text>
        <r>
          <rPr>
            <b/>
            <sz val="9"/>
            <color indexed="81"/>
            <rFont val="Tahoma"/>
            <family val="2"/>
          </rPr>
          <t>210804-zs-</t>
        </r>
        <r>
          <rPr>
            <b/>
            <sz val="9"/>
            <color indexed="81"/>
            <rFont val="宋体"/>
            <family val="3"/>
            <charset val="134"/>
          </rPr>
          <t>普瑞斯托女士</t>
        </r>
      </text>
    </comment>
    <comment ref="Q793" authorId="0">
      <text>
        <r>
          <rPr>
            <b/>
            <sz val="9"/>
            <color indexed="81"/>
            <rFont val="Tahoma"/>
            <family val="2"/>
          </rPr>
          <t>210804-zs-</t>
        </r>
        <r>
          <rPr>
            <b/>
            <sz val="9"/>
            <color indexed="81"/>
            <rFont val="宋体"/>
            <family val="3"/>
            <charset val="134"/>
          </rPr>
          <t>普瑞斯托女士</t>
        </r>
      </text>
    </comment>
    <comment ref="Q795" authorId="0">
      <text>
        <r>
          <rPr>
            <b/>
            <sz val="9"/>
            <color indexed="81"/>
            <rFont val="Tahoma"/>
            <family val="2"/>
          </rPr>
          <t>210804-20-</t>
        </r>
        <r>
          <rPr>
            <b/>
            <sz val="9"/>
            <color indexed="81"/>
            <rFont val="宋体"/>
            <family val="3"/>
            <charset val="134"/>
          </rPr>
          <t>考内留斯·罗姆</t>
        </r>
      </text>
    </comment>
    <comment ref="M797" authorId="0">
      <text>
        <r>
          <rPr>
            <b/>
            <sz val="9"/>
            <color indexed="81"/>
            <rFont val="Tahoma"/>
            <family val="2"/>
          </rPr>
          <t>210822-jl-</t>
        </r>
        <r>
          <rPr>
            <b/>
            <sz val="9"/>
            <color indexed="81"/>
            <rFont val="宋体"/>
            <family val="3"/>
            <charset val="134"/>
          </rPr>
          <t>瓦里安，暴风城国王</t>
        </r>
      </text>
    </comment>
    <comment ref="N797" authorId="0">
      <text>
        <r>
          <rPr>
            <b/>
            <sz val="9"/>
            <color indexed="81"/>
            <rFont val="Tahoma"/>
            <family val="2"/>
          </rPr>
          <t>220613-XX-</t>
        </r>
        <r>
          <rPr>
            <b/>
            <sz val="9"/>
            <color indexed="81"/>
            <rFont val="宋体"/>
            <family val="3"/>
            <charset val="134"/>
          </rPr>
          <t>瓦里安，暴风城国王</t>
        </r>
      </text>
    </comment>
    <comment ref="O797" authorId="0">
      <text>
        <r>
          <rPr>
            <b/>
            <sz val="9"/>
            <color indexed="81"/>
            <rFont val="Tahoma"/>
            <family val="2"/>
          </rPr>
          <t>210902-jl-</t>
        </r>
        <r>
          <rPr>
            <b/>
            <sz val="9"/>
            <color indexed="81"/>
            <rFont val="宋体"/>
            <family val="3"/>
            <charset val="134"/>
          </rPr>
          <t>瓦里安，暴风城国王</t>
        </r>
      </text>
    </comment>
    <comment ref="P797" authorId="0">
      <text>
        <r>
          <rPr>
            <b/>
            <sz val="9"/>
            <color indexed="81"/>
            <rFont val="Tahoma"/>
            <family val="2"/>
          </rPr>
          <t>210804-10-</t>
        </r>
        <r>
          <rPr>
            <b/>
            <sz val="9"/>
            <color indexed="81"/>
            <rFont val="宋体"/>
            <family val="3"/>
            <charset val="134"/>
          </rPr>
          <t>瓦里安，暴风城国王</t>
        </r>
      </text>
    </comment>
    <comment ref="M838" authorId="0">
      <text>
        <r>
          <rPr>
            <b/>
            <sz val="9"/>
            <color indexed="81"/>
            <rFont val="Tahoma"/>
            <family val="2"/>
          </rPr>
          <t>210331-hc-</t>
        </r>
        <r>
          <rPr>
            <b/>
            <sz val="9"/>
            <color indexed="81"/>
            <rFont val="宋体"/>
            <family val="3"/>
            <charset val="134"/>
          </rPr>
          <t>古夫·符文图腾</t>
        </r>
      </text>
    </comment>
    <comment ref="N838" authorId="0">
      <text>
        <r>
          <rPr>
            <b/>
            <sz val="9"/>
            <color indexed="81"/>
            <rFont val="Tahoma"/>
            <family val="2"/>
          </rPr>
          <t>210331-hc-</t>
        </r>
        <r>
          <rPr>
            <b/>
            <sz val="9"/>
            <color indexed="81"/>
            <rFont val="宋体"/>
            <family val="3"/>
            <charset val="134"/>
          </rPr>
          <t>古夫·符文图腾</t>
        </r>
      </text>
    </comment>
    <comment ref="P838" authorId="0">
      <text>
        <r>
          <rPr>
            <b/>
            <sz val="9"/>
            <color indexed="81"/>
            <rFont val="Tahoma"/>
            <family val="2"/>
          </rPr>
          <t>210331-46-</t>
        </r>
        <r>
          <rPr>
            <b/>
            <sz val="9"/>
            <color indexed="81"/>
            <rFont val="宋体"/>
            <family val="3"/>
            <charset val="134"/>
          </rPr>
          <t>古夫·符文图腾</t>
        </r>
      </text>
    </comment>
    <comment ref="P841" authorId="0">
      <text>
        <r>
          <rPr>
            <b/>
            <sz val="9"/>
            <color indexed="81"/>
            <rFont val="Tahoma"/>
            <family val="2"/>
          </rPr>
          <t>210331-18-</t>
        </r>
        <r>
          <rPr>
            <b/>
            <sz val="9"/>
            <color indexed="81"/>
            <rFont val="宋体"/>
            <family val="3"/>
            <charset val="134"/>
          </rPr>
          <t>腐烂的普雷莫尔</t>
        </r>
      </text>
    </comment>
    <comment ref="Q841" authorId="0">
      <text>
        <r>
          <rPr>
            <b/>
            <sz val="9"/>
            <color indexed="81"/>
            <rFont val="Tahoma"/>
            <family val="2"/>
          </rPr>
          <t>210523-jl-</t>
        </r>
        <r>
          <rPr>
            <b/>
            <sz val="9"/>
            <color indexed="81"/>
            <rFont val="宋体"/>
            <family val="3"/>
            <charset val="134"/>
          </rPr>
          <t>腐烂的普雷莫尔</t>
        </r>
      </text>
    </comment>
    <comment ref="M842" authorId="0">
      <text>
        <r>
          <rPr>
            <b/>
            <sz val="9"/>
            <color indexed="81"/>
            <rFont val="Tahoma"/>
            <family val="2"/>
          </rPr>
          <t>210927-hc-</t>
        </r>
        <r>
          <rPr>
            <b/>
            <sz val="9"/>
            <color indexed="81"/>
            <rFont val="宋体"/>
            <family val="3"/>
            <charset val="134"/>
          </rPr>
          <t xml:space="preserve">超凡之盟
</t>
        </r>
        <r>
          <rPr>
            <b/>
            <sz val="9"/>
            <color indexed="81"/>
            <rFont val="Tahoma"/>
            <family val="2"/>
          </rPr>
          <t>210927-hc-</t>
        </r>
        <r>
          <rPr>
            <b/>
            <sz val="9"/>
            <color indexed="81"/>
            <rFont val="宋体"/>
            <family val="3"/>
            <charset val="134"/>
          </rPr>
          <t>超凡之盟</t>
        </r>
      </text>
    </comment>
    <comment ref="N852" authorId="0">
      <text>
        <r>
          <rPr>
            <b/>
            <sz val="9"/>
            <color indexed="81"/>
            <rFont val="Tahoma"/>
            <family val="2"/>
          </rPr>
          <t>210331-17-</t>
        </r>
        <r>
          <rPr>
            <b/>
            <sz val="9"/>
            <color indexed="81"/>
            <rFont val="宋体"/>
            <family val="3"/>
            <charset val="134"/>
          </rPr>
          <t>库尔特鲁斯·陨烬</t>
        </r>
      </text>
    </comment>
    <comment ref="M861" authorId="0">
      <text>
        <r>
          <rPr>
            <b/>
            <sz val="9"/>
            <color indexed="81"/>
            <rFont val="Tahoma"/>
            <family val="2"/>
          </rPr>
          <t>210703-60-</t>
        </r>
        <r>
          <rPr>
            <b/>
            <sz val="9"/>
            <color indexed="81"/>
            <rFont val="宋体"/>
            <family val="3"/>
            <charset val="134"/>
          </rPr>
          <t>瓦尔登·晨拥</t>
        </r>
      </text>
    </comment>
    <comment ref="N861" authorId="0">
      <text>
        <r>
          <rPr>
            <b/>
            <sz val="9"/>
            <color indexed="81"/>
            <rFont val="Tahoma"/>
            <family val="2"/>
          </rPr>
          <t>210523-jl-</t>
        </r>
        <r>
          <rPr>
            <b/>
            <sz val="9"/>
            <color indexed="81"/>
            <rFont val="宋体"/>
            <family val="3"/>
            <charset val="134"/>
          </rPr>
          <t>瓦尔登·晨拥</t>
        </r>
      </text>
    </comment>
    <comment ref="O861" authorId="0">
      <text>
        <r>
          <rPr>
            <b/>
            <sz val="9"/>
            <color indexed="81"/>
            <rFont val="Tahoma"/>
            <family val="2"/>
          </rPr>
          <t>210331-39-</t>
        </r>
        <r>
          <rPr>
            <b/>
            <sz val="9"/>
            <color indexed="81"/>
            <rFont val="宋体"/>
            <family val="3"/>
            <charset val="134"/>
          </rPr>
          <t>瓦尔登·晨拥</t>
        </r>
      </text>
    </comment>
    <comment ref="P861" authorId="0">
      <text>
        <r>
          <rPr>
            <b/>
            <sz val="9"/>
            <color indexed="81"/>
            <rFont val="Tahoma"/>
            <family val="2"/>
          </rPr>
          <t>210421-jl-</t>
        </r>
        <r>
          <rPr>
            <b/>
            <sz val="9"/>
            <color indexed="81"/>
            <rFont val="宋体"/>
            <family val="3"/>
            <charset val="134"/>
          </rPr>
          <t>瓦尔登·晨拥</t>
        </r>
      </text>
    </comment>
    <comment ref="M863" authorId="0">
      <text>
        <r>
          <rPr>
            <b/>
            <sz val="9"/>
            <color indexed="81"/>
            <rFont val="Tahoma"/>
            <family val="2"/>
          </rPr>
          <t>210331-16-</t>
        </r>
        <r>
          <rPr>
            <b/>
            <sz val="9"/>
            <color indexed="81"/>
            <rFont val="宋体"/>
            <family val="3"/>
            <charset val="134"/>
          </rPr>
          <t>火眼莫德雷斯</t>
        </r>
      </text>
    </comment>
    <comment ref="Q863" authorId="0">
      <text>
        <r>
          <rPr>
            <b/>
            <sz val="9"/>
            <color indexed="81"/>
            <rFont val="Tahoma"/>
            <family val="2"/>
          </rPr>
          <t>221219-XX-</t>
        </r>
        <r>
          <rPr>
            <b/>
            <sz val="9"/>
            <color indexed="81"/>
            <rFont val="宋体"/>
            <family val="3"/>
            <charset val="134"/>
          </rPr>
          <t>火眼莫德雷斯</t>
        </r>
      </text>
    </comment>
    <comment ref="Q870" authorId="0">
      <text>
        <r>
          <rPr>
            <b/>
            <sz val="9"/>
            <color indexed="81"/>
            <rFont val="Tahoma"/>
            <family val="2"/>
          </rPr>
          <t>210331-9-</t>
        </r>
        <r>
          <rPr>
            <b/>
            <sz val="9"/>
            <color indexed="81"/>
            <rFont val="宋体"/>
            <family val="3"/>
            <charset val="134"/>
          </rPr>
          <t>塔维什·雷矛</t>
        </r>
      </text>
    </comment>
    <comment ref="M871" authorId="0">
      <text>
        <r>
          <rPr>
            <sz val="9"/>
            <color indexed="81"/>
            <rFont val="Tahoma"/>
            <family val="2"/>
          </rPr>
          <t>220203-hc-</t>
        </r>
        <r>
          <rPr>
            <sz val="9"/>
            <color indexed="81"/>
            <rFont val="宋体"/>
            <family val="3"/>
            <charset val="134"/>
          </rPr>
          <t>战歌驯兽师</t>
        </r>
      </text>
    </comment>
    <comment ref="Q871" authorId="0">
      <text>
        <r>
          <rPr>
            <sz val="9"/>
            <color indexed="81"/>
            <rFont val="Tahoma"/>
            <family val="2"/>
          </rPr>
          <t>211219-hc-</t>
        </r>
        <r>
          <rPr>
            <sz val="9"/>
            <color indexed="81"/>
            <rFont val="宋体"/>
            <family val="3"/>
            <charset val="134"/>
          </rPr>
          <t xml:space="preserve">战歌驯兽师
</t>
        </r>
        <r>
          <rPr>
            <sz val="9"/>
            <color indexed="81"/>
            <rFont val="Tahoma"/>
            <family val="2"/>
          </rPr>
          <t>211219-hc-</t>
        </r>
        <r>
          <rPr>
            <sz val="9"/>
            <color indexed="81"/>
            <rFont val="宋体"/>
            <family val="3"/>
            <charset val="134"/>
          </rPr>
          <t>战歌驯兽师</t>
        </r>
      </text>
    </comment>
    <comment ref="M873" authorId="0">
      <text>
        <r>
          <rPr>
            <b/>
            <sz val="9"/>
            <color indexed="81"/>
            <rFont val="Tahoma"/>
            <family val="2"/>
          </rPr>
          <t>220206-hc-</t>
        </r>
        <r>
          <rPr>
            <b/>
            <sz val="9"/>
            <color indexed="81"/>
            <rFont val="宋体"/>
            <family val="3"/>
            <charset val="134"/>
          </rPr>
          <t>巴拉克·科多班恩</t>
        </r>
      </text>
    </comment>
    <comment ref="N873" authorId="0">
      <text>
        <r>
          <rPr>
            <b/>
            <sz val="9"/>
            <color indexed="81"/>
            <rFont val="Tahoma"/>
            <family val="2"/>
          </rPr>
          <t>210331-13-</t>
        </r>
        <r>
          <rPr>
            <b/>
            <sz val="9"/>
            <color indexed="81"/>
            <rFont val="宋体"/>
            <family val="3"/>
            <charset val="134"/>
          </rPr>
          <t>巴拉克·科多班恩</t>
        </r>
      </text>
    </comment>
    <comment ref="Q873" authorId="0">
      <text>
        <r>
          <rPr>
            <b/>
            <sz val="9"/>
            <color indexed="81"/>
            <rFont val="Tahoma"/>
            <family val="2"/>
          </rPr>
          <t>210331-38-</t>
        </r>
        <r>
          <rPr>
            <b/>
            <sz val="9"/>
            <color indexed="81"/>
            <rFont val="宋体"/>
            <family val="3"/>
            <charset val="134"/>
          </rPr>
          <t>巴拉克·科多班恩</t>
        </r>
      </text>
    </comment>
    <comment ref="M880" authorId="0">
      <text>
        <r>
          <rPr>
            <b/>
            <sz val="9"/>
            <color indexed="81"/>
            <rFont val="Tahoma"/>
            <family val="2"/>
          </rPr>
          <t>210422-jl-</t>
        </r>
        <r>
          <rPr>
            <b/>
            <sz val="9"/>
            <color indexed="81"/>
            <rFont val="宋体"/>
            <family val="3"/>
            <charset val="134"/>
          </rPr>
          <t>泽瑞拉</t>
        </r>
      </text>
    </comment>
    <comment ref="M891" authorId="0">
      <text>
        <r>
          <rPr>
            <b/>
            <sz val="9"/>
            <color indexed="81"/>
            <rFont val="Tahoma"/>
            <family val="2"/>
          </rPr>
          <t>210331-12-</t>
        </r>
        <r>
          <rPr>
            <b/>
            <sz val="9"/>
            <color indexed="81"/>
            <rFont val="宋体"/>
            <family val="3"/>
            <charset val="134"/>
          </rPr>
          <t>药剂师赫布瑞姆</t>
        </r>
      </text>
    </comment>
    <comment ref="N891" authorId="0">
      <text>
        <r>
          <rPr>
            <b/>
            <sz val="9"/>
            <color indexed="81"/>
            <rFont val="Tahoma"/>
            <family val="2"/>
          </rPr>
          <t>210331-5-</t>
        </r>
        <r>
          <rPr>
            <b/>
            <sz val="9"/>
            <color indexed="81"/>
            <rFont val="宋体"/>
            <family val="3"/>
            <charset val="134"/>
          </rPr>
          <t>药剂师赫布瑞姆</t>
        </r>
      </text>
    </comment>
    <comment ref="O891" authorId="0">
      <text>
        <r>
          <rPr>
            <b/>
            <sz val="9"/>
            <color indexed="81"/>
            <rFont val="Tahoma"/>
            <family val="2"/>
          </rPr>
          <t>210331-4-</t>
        </r>
        <r>
          <rPr>
            <b/>
            <sz val="9"/>
            <color indexed="81"/>
            <rFont val="宋体"/>
            <family val="3"/>
            <charset val="134"/>
          </rPr>
          <t>药剂师赫布瑞姆</t>
        </r>
      </text>
    </comment>
    <comment ref="Q892" authorId="0">
      <text>
        <r>
          <rPr>
            <b/>
            <sz val="9"/>
            <color indexed="81"/>
            <rFont val="Tahoma"/>
            <family val="2"/>
          </rPr>
          <t>210331-9-</t>
        </r>
        <r>
          <rPr>
            <b/>
            <sz val="9"/>
            <color indexed="81"/>
            <rFont val="宋体"/>
            <family val="3"/>
            <charset val="134"/>
          </rPr>
          <t>斯卡布斯·刀油</t>
        </r>
      </text>
    </comment>
    <comment ref="O897" authorId="0">
      <text>
        <r>
          <rPr>
            <b/>
            <sz val="9"/>
            <color indexed="81"/>
            <rFont val="Tahoma"/>
            <family val="2"/>
          </rPr>
          <t>210403-hc-</t>
        </r>
        <r>
          <rPr>
            <b/>
            <sz val="9"/>
            <color indexed="81"/>
            <rFont val="宋体"/>
            <family val="3"/>
            <charset val="134"/>
          </rPr>
          <t>火焰术士弗洛格尔</t>
        </r>
      </text>
    </comment>
    <comment ref="Q897" authorId="0">
      <text>
        <r>
          <rPr>
            <b/>
            <sz val="9"/>
            <color indexed="81"/>
            <rFont val="Tahoma"/>
            <family val="2"/>
          </rPr>
          <t>210403-hc-</t>
        </r>
        <r>
          <rPr>
            <b/>
            <sz val="9"/>
            <color indexed="81"/>
            <rFont val="宋体"/>
            <family val="3"/>
            <charset val="134"/>
          </rPr>
          <t>火焰术士弗洛格尔</t>
        </r>
      </text>
    </comment>
    <comment ref="P902" authorId="0">
      <text>
        <r>
          <rPr>
            <b/>
            <sz val="9"/>
            <color indexed="81"/>
            <rFont val="Tahoma"/>
            <family val="2"/>
          </rPr>
          <t>210331-25-</t>
        </r>
        <r>
          <rPr>
            <b/>
            <sz val="9"/>
            <color indexed="81"/>
            <rFont val="宋体"/>
            <family val="3"/>
            <charset val="134"/>
          </rPr>
          <t>布鲁坎</t>
        </r>
      </text>
    </comment>
    <comment ref="Q902" authorId="0">
      <text>
        <r>
          <rPr>
            <b/>
            <sz val="9"/>
            <color indexed="81"/>
            <rFont val="Tahoma"/>
            <family val="2"/>
          </rPr>
          <t>210331-53-</t>
        </r>
        <r>
          <rPr>
            <b/>
            <sz val="9"/>
            <color indexed="81"/>
            <rFont val="宋体"/>
            <family val="3"/>
            <charset val="134"/>
          </rPr>
          <t>布鲁坎</t>
        </r>
      </text>
    </comment>
    <comment ref="M903" authorId="0">
      <text>
        <r>
          <rPr>
            <b/>
            <sz val="9"/>
            <color indexed="81"/>
            <rFont val="Tahoma"/>
            <family val="2"/>
          </rPr>
          <t>210616-hc-</t>
        </r>
        <r>
          <rPr>
            <b/>
            <sz val="9"/>
            <color indexed="81"/>
            <rFont val="宋体"/>
            <family val="3"/>
            <charset val="134"/>
          </rPr>
          <t>荷塘潜伏者</t>
        </r>
      </text>
    </comment>
    <comment ref="M911" authorId="0">
      <text>
        <r>
          <rPr>
            <b/>
            <sz val="9"/>
            <color indexed="81"/>
            <rFont val="Tahoma"/>
            <family val="2"/>
          </rPr>
          <t>210331-42-</t>
        </r>
        <r>
          <rPr>
            <b/>
            <sz val="9"/>
            <color indexed="81"/>
            <rFont val="宋体"/>
            <family val="3"/>
            <charset val="134"/>
          </rPr>
          <t>凯瑞尔·罗姆</t>
        </r>
      </text>
    </comment>
    <comment ref="Q911" authorId="0">
      <text>
        <r>
          <rPr>
            <b/>
            <sz val="9"/>
            <color indexed="81"/>
            <rFont val="Tahoma"/>
            <family val="2"/>
          </rPr>
          <t>210331-38-</t>
        </r>
        <r>
          <rPr>
            <b/>
            <sz val="9"/>
            <color indexed="81"/>
            <rFont val="宋体"/>
            <family val="3"/>
            <charset val="134"/>
          </rPr>
          <t>凯瑞尔·罗姆</t>
        </r>
      </text>
    </comment>
    <comment ref="P913" authorId="0">
      <text>
        <r>
          <rPr>
            <b/>
            <sz val="9"/>
            <color indexed="81"/>
            <rFont val="Tahoma"/>
            <family val="2"/>
          </rPr>
          <t>210331-35-</t>
        </r>
        <r>
          <rPr>
            <b/>
            <sz val="9"/>
            <color indexed="81"/>
            <rFont val="宋体"/>
            <family val="3"/>
            <charset val="134"/>
          </rPr>
          <t>火炮长斯密瑟</t>
        </r>
      </text>
    </comment>
    <comment ref="Q913" authorId="0">
      <text>
        <r>
          <rPr>
            <b/>
            <sz val="9"/>
            <color indexed="81"/>
            <rFont val="Tahoma"/>
            <family val="2"/>
          </rPr>
          <t>210331-40-</t>
        </r>
        <r>
          <rPr>
            <b/>
            <sz val="9"/>
            <color indexed="81"/>
            <rFont val="宋体"/>
            <family val="3"/>
            <charset val="134"/>
          </rPr>
          <t>火炮长斯密瑟</t>
        </r>
      </text>
    </comment>
    <comment ref="P919" authorId="0">
      <text>
        <r>
          <rPr>
            <b/>
            <sz val="9"/>
            <color indexed="81"/>
            <rFont val="Tahoma"/>
            <family val="2"/>
          </rPr>
          <t>210523-jl-</t>
        </r>
        <r>
          <rPr>
            <b/>
            <sz val="9"/>
            <color indexed="81"/>
            <rFont val="宋体"/>
            <family val="3"/>
            <charset val="134"/>
          </rPr>
          <t>塔姆辛·罗姆</t>
        </r>
      </text>
    </comment>
    <comment ref="M922" authorId="0">
      <text>
        <r>
          <rPr>
            <b/>
            <sz val="9"/>
            <color indexed="81"/>
            <rFont val="Tahoma"/>
            <family val="2"/>
          </rPr>
          <t>210403-jl-</t>
        </r>
        <r>
          <rPr>
            <b/>
            <sz val="9"/>
            <color indexed="81"/>
            <rFont val="宋体"/>
            <family val="3"/>
            <charset val="134"/>
          </rPr>
          <t>尼尔鲁·火刃</t>
        </r>
      </text>
    </comment>
    <comment ref="N922" authorId="0">
      <text>
        <r>
          <rPr>
            <b/>
            <sz val="9"/>
            <color indexed="81"/>
            <rFont val="Tahoma"/>
            <family val="2"/>
          </rPr>
          <t>210403-jl-</t>
        </r>
        <r>
          <rPr>
            <b/>
            <sz val="9"/>
            <color indexed="81"/>
            <rFont val="宋体"/>
            <family val="3"/>
            <charset val="134"/>
          </rPr>
          <t>尼尔鲁·火刃</t>
        </r>
      </text>
    </comment>
    <comment ref="O922" authorId="0">
      <text>
        <r>
          <rPr>
            <b/>
            <sz val="9"/>
            <color indexed="81"/>
            <rFont val="Tahoma"/>
            <family val="2"/>
          </rPr>
          <t>210403-jl-</t>
        </r>
        <r>
          <rPr>
            <b/>
            <sz val="9"/>
            <color indexed="81"/>
            <rFont val="宋体"/>
            <family val="3"/>
            <charset val="134"/>
          </rPr>
          <t>尼尔鲁·火刃</t>
        </r>
      </text>
    </comment>
    <comment ref="P922" authorId="0">
      <text>
        <r>
          <rPr>
            <b/>
            <sz val="9"/>
            <color indexed="81"/>
            <rFont val="Tahoma"/>
            <family val="2"/>
          </rPr>
          <t>210331-2-</t>
        </r>
        <r>
          <rPr>
            <b/>
            <sz val="9"/>
            <color indexed="81"/>
            <rFont val="宋体"/>
            <family val="3"/>
            <charset val="134"/>
          </rPr>
          <t>尼尔鲁·火刃</t>
        </r>
      </text>
    </comment>
    <comment ref="M927" authorId="0">
      <text>
        <r>
          <rPr>
            <b/>
            <sz val="9"/>
            <color indexed="81"/>
            <rFont val="Tahoma"/>
            <family val="2"/>
          </rPr>
          <t>210331-5-</t>
        </r>
        <r>
          <rPr>
            <b/>
            <sz val="9"/>
            <color indexed="81"/>
            <rFont val="宋体"/>
            <family val="3"/>
            <charset val="134"/>
          </rPr>
          <t>洛卡拉</t>
        </r>
      </text>
    </comment>
    <comment ref="P927" authorId="0">
      <text>
        <r>
          <rPr>
            <b/>
            <sz val="9"/>
            <color indexed="81"/>
            <rFont val="Tahoma"/>
            <family val="2"/>
          </rPr>
          <t>210404-jl-</t>
        </r>
        <r>
          <rPr>
            <b/>
            <sz val="9"/>
            <color indexed="81"/>
            <rFont val="宋体"/>
            <family val="3"/>
            <charset val="134"/>
          </rPr>
          <t>洛卡拉</t>
        </r>
      </text>
    </comment>
    <comment ref="Q927" authorId="0">
      <text>
        <r>
          <rPr>
            <b/>
            <sz val="9"/>
            <color indexed="81"/>
            <rFont val="Tahoma"/>
            <family val="2"/>
          </rPr>
          <t>210404-jl-</t>
        </r>
        <r>
          <rPr>
            <b/>
            <sz val="9"/>
            <color indexed="81"/>
            <rFont val="宋体"/>
            <family val="3"/>
            <charset val="134"/>
          </rPr>
          <t>洛卡拉</t>
        </r>
      </text>
    </comment>
    <comment ref="M933" authorId="0">
      <text>
        <r>
          <rPr>
            <b/>
            <sz val="9"/>
            <color indexed="81"/>
            <rFont val="Tahoma"/>
            <family val="2"/>
          </rPr>
          <t>211230-XX-</t>
        </r>
        <r>
          <rPr>
            <b/>
            <sz val="9"/>
            <color indexed="81"/>
            <rFont val="宋体"/>
            <family val="3"/>
            <charset val="134"/>
          </rPr>
          <t>萨鲁法尔大王</t>
        </r>
      </text>
    </comment>
    <comment ref="N933" authorId="0">
      <text>
        <r>
          <rPr>
            <b/>
            <sz val="9"/>
            <color indexed="81"/>
            <rFont val="Tahoma"/>
            <family val="2"/>
          </rPr>
          <t>210331-34-</t>
        </r>
        <r>
          <rPr>
            <b/>
            <sz val="9"/>
            <color indexed="81"/>
            <rFont val="宋体"/>
            <family val="3"/>
            <charset val="134"/>
          </rPr>
          <t>萨鲁法尔大王</t>
        </r>
      </text>
    </comment>
    <comment ref="P933" authorId="0">
      <text>
        <r>
          <rPr>
            <b/>
            <sz val="9"/>
            <color indexed="81"/>
            <rFont val="Tahoma"/>
            <family val="2"/>
          </rPr>
          <t>210331-53-</t>
        </r>
        <r>
          <rPr>
            <b/>
            <sz val="9"/>
            <color indexed="81"/>
            <rFont val="宋体"/>
            <family val="3"/>
            <charset val="134"/>
          </rPr>
          <t>萨鲁法尔大王</t>
        </r>
      </text>
    </comment>
    <comment ref="M952" authorId="0">
      <text>
        <r>
          <rPr>
            <b/>
            <sz val="9"/>
            <color indexed="81"/>
            <rFont val="Tahoma"/>
            <family val="2"/>
          </rPr>
          <t>210331-jl-</t>
        </r>
        <r>
          <rPr>
            <b/>
            <sz val="9"/>
            <color indexed="81"/>
            <rFont val="宋体"/>
            <family val="3"/>
            <charset val="134"/>
          </rPr>
          <t>曼科里克</t>
        </r>
      </text>
    </comment>
    <comment ref="N952" authorId="0">
      <text>
        <r>
          <rPr>
            <b/>
            <sz val="9"/>
            <color indexed="81"/>
            <rFont val="Tahoma"/>
            <family val="2"/>
          </rPr>
          <t>210331-jl-</t>
        </r>
        <r>
          <rPr>
            <b/>
            <sz val="9"/>
            <color indexed="81"/>
            <rFont val="宋体"/>
            <family val="3"/>
            <charset val="134"/>
          </rPr>
          <t>曼科里克</t>
        </r>
      </text>
    </comment>
    <comment ref="O952" authorId="0">
      <text>
        <r>
          <rPr>
            <b/>
            <sz val="9"/>
            <color indexed="81"/>
            <rFont val="Tahoma"/>
            <family val="2"/>
          </rPr>
          <t>210331-jl-</t>
        </r>
        <r>
          <rPr>
            <b/>
            <sz val="9"/>
            <color indexed="81"/>
            <rFont val="宋体"/>
            <family val="3"/>
            <charset val="134"/>
          </rPr>
          <t>曼科里克</t>
        </r>
      </text>
    </comment>
    <comment ref="P952" authorId="0">
      <text>
        <r>
          <rPr>
            <b/>
            <sz val="9"/>
            <color indexed="81"/>
            <rFont val="Tahoma"/>
            <family val="2"/>
          </rPr>
          <t>210331-jl-</t>
        </r>
        <r>
          <rPr>
            <b/>
            <sz val="9"/>
            <color indexed="81"/>
            <rFont val="宋体"/>
            <family val="3"/>
            <charset val="134"/>
          </rPr>
          <t>曼科里克</t>
        </r>
      </text>
    </comment>
    <comment ref="Q952" authorId="0">
      <text>
        <r>
          <rPr>
            <b/>
            <sz val="9"/>
            <color indexed="81"/>
            <rFont val="Tahoma"/>
            <family val="2"/>
          </rPr>
          <t>210331-jl-</t>
        </r>
        <r>
          <rPr>
            <b/>
            <sz val="9"/>
            <color indexed="81"/>
            <rFont val="宋体"/>
            <family val="3"/>
            <charset val="134"/>
          </rPr>
          <t>曼科里克</t>
        </r>
      </text>
    </comment>
    <comment ref="M957" authorId="0">
      <text>
        <r>
          <rPr>
            <b/>
            <sz val="9"/>
            <color indexed="81"/>
            <rFont val="Tahoma"/>
            <family val="2"/>
          </rPr>
          <t>210910-hc-</t>
        </r>
        <r>
          <rPr>
            <b/>
            <sz val="9"/>
            <color indexed="81"/>
            <rFont val="宋体"/>
            <family val="3"/>
            <charset val="134"/>
          </rPr>
          <t>十字路口哨所</t>
        </r>
      </text>
    </comment>
    <comment ref="Q957" authorId="0">
      <text>
        <r>
          <rPr>
            <b/>
            <sz val="9"/>
            <color indexed="81"/>
            <rFont val="Tahoma"/>
            <family val="2"/>
          </rPr>
          <t>210910-hc-</t>
        </r>
        <r>
          <rPr>
            <b/>
            <sz val="9"/>
            <color indexed="81"/>
            <rFont val="宋体"/>
            <family val="3"/>
            <charset val="134"/>
          </rPr>
          <t>十字路口哨所</t>
        </r>
      </text>
    </comment>
    <comment ref="N958" authorId="0">
      <text>
        <r>
          <rPr>
            <b/>
            <sz val="9"/>
            <color indexed="81"/>
            <rFont val="Tahoma"/>
            <family val="2"/>
          </rPr>
          <t>210331-44-</t>
        </r>
        <r>
          <rPr>
            <b/>
            <sz val="9"/>
            <color indexed="81"/>
            <rFont val="宋体"/>
            <family val="3"/>
            <charset val="134"/>
          </rPr>
          <t>魔像师卡扎库斯</t>
        </r>
      </text>
    </comment>
    <comment ref="O958" authorId="0">
      <text>
        <r>
          <rPr>
            <b/>
            <sz val="9"/>
            <color indexed="81"/>
            <rFont val="Tahoma"/>
            <family val="2"/>
          </rPr>
          <t>210426-hc-</t>
        </r>
        <r>
          <rPr>
            <b/>
            <sz val="9"/>
            <color indexed="81"/>
            <rFont val="宋体"/>
            <family val="3"/>
            <charset val="134"/>
          </rPr>
          <t>魔像师卡扎库斯</t>
        </r>
      </text>
    </comment>
    <comment ref="Q958" authorId="0">
      <text>
        <r>
          <rPr>
            <b/>
            <sz val="9"/>
            <color indexed="81"/>
            <rFont val="Tahoma"/>
            <family val="2"/>
          </rPr>
          <t>210331-27-</t>
        </r>
        <r>
          <rPr>
            <b/>
            <sz val="9"/>
            <color indexed="81"/>
            <rFont val="宋体"/>
            <family val="3"/>
            <charset val="134"/>
          </rPr>
          <t>魔像师卡扎库斯</t>
        </r>
      </text>
    </comment>
    <comment ref="M960" authorId="0">
      <text>
        <r>
          <rPr>
            <b/>
            <sz val="9"/>
            <color indexed="81"/>
            <rFont val="Tahoma"/>
            <family val="2"/>
          </rPr>
          <t>210503-53-</t>
        </r>
        <r>
          <rPr>
            <b/>
            <sz val="9"/>
            <color indexed="81"/>
            <rFont val="宋体"/>
            <family val="3"/>
            <charset val="134"/>
          </rPr>
          <t>剑圣萨穆罗</t>
        </r>
      </text>
    </comment>
    <comment ref="N960" authorId="0">
      <text>
        <r>
          <rPr>
            <b/>
            <sz val="9"/>
            <color indexed="81"/>
            <rFont val="Tahoma"/>
            <family val="2"/>
          </rPr>
          <t>210523-hc-</t>
        </r>
        <r>
          <rPr>
            <b/>
            <sz val="9"/>
            <color indexed="81"/>
            <rFont val="宋体"/>
            <family val="3"/>
            <charset val="134"/>
          </rPr>
          <t>剑圣萨穆罗</t>
        </r>
      </text>
    </comment>
    <comment ref="P960" authorId="0">
      <text>
        <r>
          <rPr>
            <b/>
            <sz val="9"/>
            <color indexed="81"/>
            <rFont val="Tahoma"/>
            <family val="2"/>
          </rPr>
          <t>210331-21-</t>
        </r>
        <r>
          <rPr>
            <b/>
            <sz val="9"/>
            <color indexed="81"/>
            <rFont val="宋体"/>
            <family val="3"/>
            <charset val="134"/>
          </rPr>
          <t>剑圣萨穆罗</t>
        </r>
      </text>
    </comment>
    <comment ref="Q960" authorId="0">
      <text>
        <r>
          <rPr>
            <b/>
            <sz val="9"/>
            <color indexed="81"/>
            <rFont val="Tahoma"/>
            <family val="2"/>
          </rPr>
          <t>210425-hc-</t>
        </r>
        <r>
          <rPr>
            <b/>
            <sz val="9"/>
            <color indexed="81"/>
            <rFont val="宋体"/>
            <family val="3"/>
            <charset val="134"/>
          </rPr>
          <t>剑圣萨穆罗</t>
        </r>
      </text>
    </comment>
  </commentList>
</comments>
</file>

<file path=xl/comments2.xml><?xml version="1.0" encoding="utf-8"?>
<comments xmlns="http://schemas.openxmlformats.org/spreadsheetml/2006/main">
  <authors>
    <author>作者</author>
  </authors>
  <commentList>
    <comment ref="A1" authorId="0">
      <text>
        <r>
          <rPr>
            <b/>
            <sz val="9"/>
            <rFont val="宋体"/>
            <family val="3"/>
            <charset val="134"/>
          </rPr>
          <t>由于动物园形态多，对付术士留</t>
        </r>
        <r>
          <rPr>
            <b/>
            <sz val="9"/>
            <rFont val="Tahoma"/>
            <family val="2"/>
          </rPr>
          <t xml:space="preserve">AOE
</t>
        </r>
      </text>
    </comment>
  </commentList>
</comments>
</file>

<file path=xl/comments3.xml><?xml version="1.0" encoding="utf-8"?>
<comments xmlns="http://schemas.openxmlformats.org/spreadsheetml/2006/main">
  <authors>
    <author>作者</author>
  </authors>
  <commentList>
    <comment ref="A3"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4.xml><?xml version="1.0" encoding="utf-8"?>
<comments xmlns="http://schemas.openxmlformats.org/spreadsheetml/2006/main">
  <authors>
    <author>作者</author>
  </authors>
  <commentList>
    <comment ref="A4" authorId="0">
      <text>
        <r>
          <rPr>
            <b/>
            <sz val="9"/>
            <rFont val="宋体"/>
            <family val="3"/>
            <charset val="134"/>
          </rPr>
          <t xml:space="preserve">历史：
</t>
        </r>
        <r>
          <rPr>
            <sz val="9"/>
            <rFont val="宋体"/>
            <family val="3"/>
            <charset val="134"/>
          </rPr>
          <t>蹩脚海盗</t>
        </r>
        <r>
          <rPr>
            <sz val="9"/>
            <rFont val="Tahoma"/>
            <family val="2"/>
          </rPr>
          <t xml:space="preserve">
</t>
        </r>
        <r>
          <rPr>
            <sz val="9"/>
            <rFont val="宋体"/>
            <family val="3"/>
            <charset val="134"/>
          </rPr>
          <t xml:space="preserve">绿皮船长
银色骑手
血蹄勇士
</t>
        </r>
      </text>
    </comment>
  </commentList>
</comments>
</file>

<file path=xl/comments5.xml><?xml version="1.0" encoding="utf-8"?>
<comments xmlns="http://schemas.openxmlformats.org/spreadsheetml/2006/main">
  <authors>
    <author>USER</author>
    <author>admin</author>
    <author>czl</author>
    <author>作者</author>
  </authors>
  <commentList>
    <comment ref="AD2" authorId="0">
      <text>
        <r>
          <rPr>
            <b/>
            <sz val="9"/>
            <rFont val="宋体"/>
            <family val="3"/>
            <charset val="134"/>
          </rPr>
          <t xml:space="preserve">经典：
</t>
        </r>
        <r>
          <rPr>
            <b/>
            <sz val="9"/>
            <rFont val="Tahoma"/>
            <family val="2"/>
          </rPr>
          <t>1709-9-10-0
1801-6-0-12-8-5-4
1807-0-6-  6-0-8
1901-0-0-5
(1804-5-</t>
        </r>
        <r>
          <rPr>
            <b/>
            <sz val="9"/>
            <rFont val="宋体"/>
            <family val="3"/>
            <charset val="134"/>
          </rPr>
          <t>死亡之翼</t>
        </r>
        <r>
          <rPr>
            <b/>
            <sz val="9"/>
            <rFont val="Tahoma"/>
            <family val="2"/>
          </rPr>
          <t>)(1805-3-</t>
        </r>
        <r>
          <rPr>
            <b/>
            <sz val="9"/>
            <rFont val="宋体"/>
            <family val="3"/>
            <charset val="134"/>
          </rPr>
          <t>迦顿男爵</t>
        </r>
        <r>
          <rPr>
            <b/>
            <sz val="9"/>
            <rFont val="Tahoma"/>
            <family val="2"/>
          </rPr>
          <t>)(1806-4-</t>
        </r>
        <r>
          <rPr>
            <b/>
            <sz val="9"/>
            <rFont val="宋体"/>
            <family val="3"/>
            <charset val="134"/>
          </rPr>
          <t>加拉克苏斯大王</t>
        </r>
        <r>
          <rPr>
            <b/>
            <sz val="9"/>
            <rFont val="Tahoma"/>
            <family val="2"/>
          </rPr>
          <t>)
(1811-3-</t>
        </r>
        <r>
          <rPr>
            <b/>
            <sz val="9"/>
            <rFont val="宋体"/>
            <family val="3"/>
            <charset val="134"/>
          </rPr>
          <t>伊瑟拉</t>
        </r>
        <r>
          <rPr>
            <b/>
            <sz val="9"/>
            <rFont val="Tahoma"/>
            <family val="2"/>
          </rPr>
          <t>)(190330-4-</t>
        </r>
        <r>
          <rPr>
            <b/>
            <sz val="9"/>
            <rFont val="宋体"/>
            <family val="3"/>
            <charset val="134"/>
          </rPr>
          <t>先知维纶</t>
        </r>
        <r>
          <rPr>
            <b/>
            <sz val="9"/>
            <rFont val="Tahoma"/>
            <family val="2"/>
          </rPr>
          <t>)(190330-5-</t>
        </r>
        <r>
          <rPr>
            <b/>
            <sz val="9"/>
            <rFont val="宋体"/>
            <family val="3"/>
            <charset val="134"/>
          </rPr>
          <t>工匠大师</t>
        </r>
        <r>
          <rPr>
            <b/>
            <sz val="9"/>
            <rFont val="Tahoma"/>
            <family val="2"/>
          </rPr>
          <t xml:space="preserve">)
</t>
        </r>
        <r>
          <rPr>
            <b/>
            <sz val="9"/>
            <rFont val="宋体"/>
            <family val="3"/>
            <charset val="134"/>
          </rPr>
          <t xml:space="preserve">大乱斗：
</t>
        </r>
        <r>
          <rPr>
            <b/>
            <sz val="9"/>
            <rFont val="Tahoma"/>
            <family val="2"/>
          </rPr>
          <t>1901-0-0-8(190330-6-</t>
        </r>
        <r>
          <rPr>
            <b/>
            <sz val="9"/>
            <rFont val="宋体"/>
            <family val="3"/>
            <charset val="134"/>
          </rPr>
          <t>邦桑迪</t>
        </r>
        <r>
          <rPr>
            <b/>
            <sz val="9"/>
            <rFont val="Tahoma"/>
            <family val="2"/>
          </rPr>
          <t xml:space="preserve">)
</t>
        </r>
        <r>
          <rPr>
            <b/>
            <sz val="9"/>
            <rFont val="宋体"/>
            <family val="3"/>
            <charset val="134"/>
          </rPr>
          <t xml:space="preserve">砰砰：
</t>
        </r>
        <r>
          <rPr>
            <b/>
            <sz val="9"/>
            <rFont val="Tahoma"/>
            <family val="2"/>
          </rPr>
          <t>1808-10-10-0-5
1811-8
(180823-2-</t>
        </r>
        <r>
          <rPr>
            <b/>
            <sz val="9"/>
            <rFont val="宋体"/>
            <family val="3"/>
            <charset val="134"/>
          </rPr>
          <t>星界使者塞雷西亚</t>
        </r>
        <r>
          <rPr>
            <b/>
            <sz val="9"/>
            <rFont val="Tahoma"/>
            <family val="2"/>
          </rPr>
          <t>)
1901-0-0-1(190330-</t>
        </r>
        <r>
          <rPr>
            <b/>
            <sz val="9"/>
            <rFont val="宋体"/>
            <family val="3"/>
            <charset val="134"/>
          </rPr>
          <t>莫瑞甘博士</t>
        </r>
        <r>
          <rPr>
            <b/>
            <sz val="9"/>
            <rFont val="Tahoma"/>
            <family val="2"/>
          </rPr>
          <t xml:space="preserve">)
</t>
        </r>
        <r>
          <rPr>
            <b/>
            <sz val="9"/>
            <rFont val="宋体"/>
            <family val="3"/>
            <charset val="134"/>
          </rPr>
          <t xml:space="preserve">冰封：
</t>
        </r>
        <r>
          <rPr>
            <b/>
            <sz val="9"/>
            <rFont val="Tahoma"/>
            <family val="2"/>
          </rPr>
          <t xml:space="preserve">1711-11
1801-5-0-4-3-0-0
</t>
        </r>
        <r>
          <rPr>
            <b/>
            <sz val="9"/>
            <rFont val="宋体"/>
            <family val="3"/>
            <charset val="134"/>
          </rPr>
          <t xml:space="preserve">安古洛：
</t>
        </r>
        <r>
          <rPr>
            <b/>
            <sz val="9"/>
            <rFont val="Tahoma"/>
            <family val="2"/>
          </rPr>
          <t>1710-11-0
1801-0-0-9-3-0-0
1901-0-0-1</t>
        </r>
        <r>
          <rPr>
            <b/>
            <sz val="9"/>
            <rFont val="宋体"/>
            <family val="3"/>
            <charset val="134"/>
          </rPr>
          <t xml:space="preserve">
打开时空之门
古神：
</t>
        </r>
        <r>
          <rPr>
            <b/>
            <sz val="9"/>
            <rFont val="Tahoma"/>
            <family val="2"/>
          </rPr>
          <t>1711-4
171102-3-</t>
        </r>
        <r>
          <rPr>
            <b/>
            <sz val="9"/>
            <rFont val="宋体"/>
            <family val="3"/>
            <charset val="134"/>
          </rPr>
          <t>马尔考罗克
狗头人：</t>
        </r>
        <r>
          <rPr>
            <b/>
            <sz val="9"/>
            <rFont val="Tahoma"/>
            <family val="2"/>
          </rPr>
          <t xml:space="preserve">
1801-7-0-8-8
1901-0-0-1
</t>
        </r>
        <r>
          <rPr>
            <b/>
            <sz val="9"/>
            <rFont val="宋体"/>
            <family val="3"/>
            <charset val="134"/>
          </rPr>
          <t xml:space="preserve">
女巫：
</t>
        </r>
        <r>
          <rPr>
            <b/>
            <sz val="9"/>
            <rFont val="Tahoma"/>
            <family val="2"/>
          </rPr>
          <t xml:space="preserve">1804-20-10
</t>
        </r>
        <r>
          <rPr>
            <b/>
            <sz val="9"/>
            <rFont val="宋体"/>
            <family val="3"/>
            <charset val="134"/>
          </rPr>
          <t>（</t>
        </r>
        <r>
          <rPr>
            <b/>
            <sz val="9"/>
            <rFont val="Tahoma"/>
            <family val="2"/>
          </rPr>
          <t>180413-</t>
        </r>
        <r>
          <rPr>
            <b/>
            <sz val="9"/>
            <rFont val="宋体"/>
            <family val="3"/>
            <charset val="134"/>
          </rPr>
          <t>送</t>
        </r>
        <r>
          <rPr>
            <b/>
            <sz val="9"/>
            <rFont val="Tahoma"/>
            <family val="2"/>
          </rPr>
          <t>-</t>
        </r>
        <r>
          <rPr>
            <b/>
            <sz val="9"/>
            <rFont val="宋体"/>
            <family val="3"/>
            <charset val="134"/>
          </rPr>
          <t>面具收集者）</t>
        </r>
        <r>
          <rPr>
            <b/>
            <sz val="9"/>
            <rFont val="Tahoma"/>
            <family val="2"/>
          </rPr>
          <t>(180423- 6-</t>
        </r>
        <r>
          <rPr>
            <b/>
            <sz val="9"/>
            <rFont val="宋体"/>
            <family val="3"/>
            <charset val="134"/>
          </rPr>
          <t>格林达</t>
        </r>
        <r>
          <rPr>
            <b/>
            <sz val="9"/>
            <rFont val="Tahoma"/>
            <family val="2"/>
          </rPr>
          <t>·</t>
        </r>
        <r>
          <rPr>
            <b/>
            <sz val="9"/>
            <rFont val="宋体"/>
            <family val="3"/>
            <charset val="134"/>
          </rPr>
          <t>鸦羽</t>
        </r>
        <r>
          <rPr>
            <b/>
            <sz val="9"/>
            <rFont val="Tahoma"/>
            <family val="2"/>
          </rPr>
          <t>)
10</t>
        </r>
        <r>
          <rPr>
            <b/>
            <sz val="9"/>
            <rFont val="宋体"/>
            <family val="3"/>
            <charset val="134"/>
          </rPr>
          <t>：</t>
        </r>
        <r>
          <rPr>
            <b/>
            <sz val="9"/>
            <rFont val="Tahoma"/>
            <family val="2"/>
          </rPr>
          <t>2(1)+1+10+36
20</t>
        </r>
        <r>
          <rPr>
            <b/>
            <sz val="9"/>
            <rFont val="宋体"/>
            <family val="3"/>
            <charset val="134"/>
          </rPr>
          <t>：</t>
        </r>
        <r>
          <rPr>
            <b/>
            <sz val="9"/>
            <rFont val="Tahoma"/>
            <family val="2"/>
          </rPr>
          <t>0(0)+3+11+20
30</t>
        </r>
        <r>
          <rPr>
            <b/>
            <sz val="9"/>
            <rFont val="宋体"/>
            <family val="3"/>
            <charset val="134"/>
          </rPr>
          <t>：</t>
        </r>
        <r>
          <rPr>
            <b/>
            <sz val="9"/>
            <rFont val="Tahoma"/>
            <family val="2"/>
          </rPr>
          <t>0(0)+2+  9+17
10</t>
        </r>
        <r>
          <rPr>
            <b/>
            <sz val="9"/>
            <rFont val="宋体"/>
            <family val="3"/>
            <charset val="134"/>
          </rPr>
          <t>：</t>
        </r>
        <r>
          <rPr>
            <b/>
            <sz val="9"/>
            <rFont val="Tahoma"/>
            <family val="2"/>
          </rPr>
          <t>1(1)+1+10+36
20</t>
        </r>
        <r>
          <rPr>
            <b/>
            <sz val="9"/>
            <rFont val="宋体"/>
            <family val="3"/>
            <charset val="134"/>
          </rPr>
          <t>：</t>
        </r>
        <r>
          <rPr>
            <b/>
            <sz val="9"/>
            <rFont val="Tahoma"/>
            <family val="2"/>
          </rPr>
          <t>1(1)+4+21+56
30</t>
        </r>
        <r>
          <rPr>
            <b/>
            <sz val="9"/>
            <rFont val="宋体"/>
            <family val="3"/>
            <charset val="134"/>
          </rPr>
          <t>：</t>
        </r>
        <r>
          <rPr>
            <b/>
            <sz val="9"/>
            <rFont val="Tahoma"/>
            <family val="2"/>
          </rPr>
          <t>1(1)+6+30+73</t>
        </r>
        <r>
          <rPr>
            <b/>
            <sz val="9"/>
            <rFont val="宋体"/>
            <family val="3"/>
            <charset val="134"/>
          </rPr>
          <t xml:space="preserve">
</t>
        </r>
      </text>
    </comment>
    <comment ref="AE2" authorId="0">
      <text>
        <r>
          <rPr>
            <b/>
            <sz val="9"/>
            <color indexed="81"/>
            <rFont val="宋体"/>
            <family val="3"/>
            <charset val="134"/>
          </rPr>
          <t xml:space="preserve">经典：
</t>
        </r>
        <r>
          <rPr>
            <b/>
            <sz val="9"/>
            <color indexed="81"/>
            <rFont val="Tahoma"/>
            <family val="2"/>
          </rPr>
          <t>1709-7
2018-17-5-2-6-4
1802-5-0-0-0-1
1806-0-0-16-0-8
1802-5-</t>
        </r>
        <r>
          <rPr>
            <b/>
            <sz val="9"/>
            <color indexed="81"/>
            <rFont val="宋体"/>
            <family val="3"/>
            <charset val="134"/>
          </rPr>
          <t>穆克拉</t>
        </r>
        <r>
          <rPr>
            <b/>
            <sz val="9"/>
            <color indexed="81"/>
            <rFont val="Tahoma"/>
            <family val="2"/>
          </rPr>
          <t xml:space="preserve"> 1809-</t>
        </r>
        <r>
          <rPr>
            <b/>
            <sz val="9"/>
            <color indexed="81"/>
            <rFont val="宋体"/>
            <family val="3"/>
            <charset val="134"/>
          </rPr>
          <t xml:space="preserve">霍格
</t>
        </r>
        <r>
          <rPr>
            <b/>
            <sz val="9"/>
            <color indexed="81"/>
            <rFont val="Tahoma"/>
            <family val="2"/>
          </rPr>
          <t>1901-0-0-5</t>
        </r>
        <r>
          <rPr>
            <b/>
            <sz val="9"/>
            <color indexed="81"/>
            <rFont val="宋体"/>
            <family val="3"/>
            <charset val="134"/>
          </rPr>
          <t xml:space="preserve">
大乱斗：
</t>
        </r>
        <r>
          <rPr>
            <b/>
            <sz val="9"/>
            <color indexed="81"/>
            <rFont val="Tahoma"/>
            <family val="2"/>
          </rPr>
          <t>1901-0-0-11(190331-2-</t>
        </r>
        <r>
          <rPr>
            <b/>
            <sz val="9"/>
            <color indexed="81"/>
            <rFont val="宋体"/>
            <family val="3"/>
            <charset val="134"/>
          </rPr>
          <t>卡格瓦</t>
        </r>
        <r>
          <rPr>
            <b/>
            <sz val="9"/>
            <color indexed="81"/>
            <rFont val="Tahoma"/>
            <family val="2"/>
          </rPr>
          <t>)(190331-6-</t>
        </r>
        <r>
          <rPr>
            <b/>
            <sz val="9"/>
            <color indexed="81"/>
            <rFont val="宋体"/>
            <family val="3"/>
            <charset val="134"/>
          </rPr>
          <t>哈尔拉兹</t>
        </r>
        <r>
          <rPr>
            <b/>
            <sz val="9"/>
            <color indexed="81"/>
            <rFont val="Tahoma"/>
            <family val="2"/>
          </rPr>
          <t>)</t>
        </r>
        <r>
          <rPr>
            <b/>
            <sz val="9"/>
            <color indexed="81"/>
            <rFont val="宋体"/>
            <family val="3"/>
            <charset val="134"/>
          </rPr>
          <t xml:space="preserve">
砰砰：
</t>
        </r>
        <r>
          <rPr>
            <b/>
            <sz val="9"/>
            <color indexed="81"/>
            <rFont val="Tahoma"/>
            <family val="2"/>
          </rPr>
          <t xml:space="preserve">1808-0-10-0-13
(ms-6klds/dly-4rnjs)
1901-0-0-7
</t>
        </r>
        <r>
          <rPr>
            <b/>
            <sz val="9"/>
            <color indexed="81"/>
            <rFont val="宋体"/>
            <family val="3"/>
            <charset val="134"/>
          </rPr>
          <t xml:space="preserve">冰封：
</t>
        </r>
        <r>
          <rPr>
            <b/>
            <sz val="9"/>
            <color indexed="81"/>
            <rFont val="Tahoma"/>
            <family val="2"/>
          </rPr>
          <t xml:space="preserve">1801-16
1802-1
1804-2
1901-0-0-1
</t>
        </r>
        <r>
          <rPr>
            <b/>
            <sz val="9"/>
            <color indexed="81"/>
            <rFont val="宋体"/>
            <family val="3"/>
            <charset val="134"/>
          </rPr>
          <t xml:space="preserve">安古洛：
</t>
        </r>
        <r>
          <rPr>
            <b/>
            <sz val="9"/>
            <color indexed="81"/>
            <rFont val="Tahoma"/>
            <family val="2"/>
          </rPr>
          <t>1710-18
1804-4(1804-4-</t>
        </r>
        <r>
          <rPr>
            <b/>
            <sz val="9"/>
            <color indexed="81"/>
            <rFont val="宋体"/>
            <family val="3"/>
            <charset val="134"/>
          </rPr>
          <t>丛林巨兽</t>
        </r>
        <r>
          <rPr>
            <b/>
            <sz val="9"/>
            <color indexed="81"/>
            <rFont val="Tahoma"/>
            <family val="2"/>
          </rPr>
          <t xml:space="preserve">)
1901-0-0-1
</t>
        </r>
        <r>
          <rPr>
            <b/>
            <sz val="9"/>
            <color indexed="81"/>
            <rFont val="宋体"/>
            <family val="3"/>
            <charset val="134"/>
          </rPr>
          <t xml:space="preserve">古神：
</t>
        </r>
        <r>
          <rPr>
            <b/>
            <sz val="9"/>
            <color indexed="81"/>
            <rFont val="Tahoma"/>
            <family val="2"/>
          </rPr>
          <t xml:space="preserve">1801-2
</t>
        </r>
        <r>
          <rPr>
            <b/>
            <sz val="9"/>
            <color indexed="81"/>
            <rFont val="宋体"/>
            <family val="3"/>
            <charset val="134"/>
          </rPr>
          <t xml:space="preserve">狗头：
</t>
        </r>
        <r>
          <rPr>
            <b/>
            <sz val="9"/>
            <color indexed="81"/>
            <rFont val="Tahoma"/>
            <family val="2"/>
          </rPr>
          <t>1801-9
1802-11-</t>
        </r>
        <r>
          <rPr>
            <b/>
            <sz val="9"/>
            <color indexed="81"/>
            <rFont val="宋体"/>
            <family val="3"/>
            <charset val="134"/>
          </rPr>
          <t xml:space="preserve">符文之矛
</t>
        </r>
        <r>
          <rPr>
            <b/>
            <sz val="9"/>
            <color indexed="81"/>
            <rFont val="Tahoma"/>
            <family val="2"/>
          </rPr>
          <t xml:space="preserve">1804-7
</t>
        </r>
        <r>
          <rPr>
            <b/>
            <sz val="9"/>
            <color indexed="81"/>
            <rFont val="宋体"/>
            <family val="3"/>
            <charset val="134"/>
          </rPr>
          <t xml:space="preserve">女巫：
</t>
        </r>
        <r>
          <rPr>
            <b/>
            <sz val="9"/>
            <color indexed="81"/>
            <rFont val="Tahoma"/>
            <family val="2"/>
          </rPr>
          <t>1804-10
1805-9-0-0-0-4
(180413-</t>
        </r>
        <r>
          <rPr>
            <b/>
            <sz val="9"/>
            <color indexed="81"/>
            <rFont val="宋体"/>
            <family val="3"/>
            <charset val="134"/>
          </rPr>
          <t>送</t>
        </r>
        <r>
          <rPr>
            <b/>
            <sz val="9"/>
            <color indexed="81"/>
            <rFont val="Tahoma"/>
            <family val="2"/>
          </rPr>
          <t>-</t>
        </r>
        <r>
          <rPr>
            <b/>
            <sz val="9"/>
            <color indexed="81"/>
            <rFont val="宋体"/>
            <family val="3"/>
            <charset val="134"/>
          </rPr>
          <t>女巫哈加莎</t>
        </r>
        <r>
          <rPr>
            <b/>
            <sz val="9"/>
            <color indexed="81"/>
            <rFont val="Tahoma"/>
            <family val="2"/>
          </rPr>
          <t>)
(180430-10-</t>
        </r>
        <r>
          <rPr>
            <b/>
            <sz val="9"/>
            <color indexed="81"/>
            <rFont val="宋体"/>
            <family val="3"/>
            <charset val="134"/>
          </rPr>
          <t>艾莫莉丝</t>
        </r>
        <r>
          <rPr>
            <b/>
            <sz val="9"/>
            <color indexed="81"/>
            <rFont val="Tahoma"/>
            <family val="2"/>
          </rPr>
          <t>)
(180430-10-</t>
        </r>
        <r>
          <rPr>
            <b/>
            <sz val="9"/>
            <color indexed="81"/>
            <rFont val="宋体"/>
            <family val="3"/>
            <charset val="134"/>
          </rPr>
          <t>吉恩</t>
        </r>
        <r>
          <rPr>
            <b/>
            <sz val="9"/>
            <color indexed="81"/>
            <rFont val="Tahoma"/>
            <family val="2"/>
          </rPr>
          <t>·</t>
        </r>
        <r>
          <rPr>
            <b/>
            <sz val="9"/>
            <color indexed="81"/>
            <rFont val="宋体"/>
            <family val="3"/>
            <charset val="134"/>
          </rPr>
          <t>格雷迈恩</t>
        </r>
        <r>
          <rPr>
            <b/>
            <sz val="9"/>
            <color indexed="81"/>
            <rFont val="Tahoma"/>
            <family val="2"/>
          </rPr>
          <t>)
(180531-12-</t>
        </r>
        <r>
          <rPr>
            <b/>
            <sz val="9"/>
            <color indexed="81"/>
            <rFont val="宋体"/>
            <family val="3"/>
            <charset val="134"/>
          </rPr>
          <t>大法师阿鲁高</t>
        </r>
        <r>
          <rPr>
            <b/>
            <sz val="9"/>
            <color indexed="81"/>
            <rFont val="Tahoma"/>
            <family val="2"/>
          </rPr>
          <t>)
10</t>
        </r>
        <r>
          <rPr>
            <b/>
            <sz val="9"/>
            <color indexed="81"/>
            <rFont val="宋体"/>
            <family val="3"/>
            <charset val="134"/>
          </rPr>
          <t>：</t>
        </r>
        <r>
          <rPr>
            <b/>
            <sz val="9"/>
            <color indexed="81"/>
            <rFont val="Tahoma"/>
            <family val="2"/>
          </rPr>
          <t xml:space="preserve">3(1)+4+11+29
1901-0-0-1
</t>
        </r>
        <r>
          <rPr>
            <b/>
            <sz val="9"/>
            <color indexed="81"/>
            <rFont val="宋体"/>
            <family val="3"/>
            <charset val="134"/>
          </rPr>
          <t>合</t>
        </r>
        <r>
          <rPr>
            <b/>
            <sz val="9"/>
            <color indexed="81"/>
            <rFont val="Tahoma"/>
            <family val="2"/>
          </rPr>
          <t xml:space="preserve"> </t>
        </r>
        <r>
          <rPr>
            <b/>
            <sz val="9"/>
            <color indexed="81"/>
            <rFont val="宋体"/>
            <family val="3"/>
            <charset val="134"/>
          </rPr>
          <t>：</t>
        </r>
      </text>
    </comment>
    <comment ref="X3" authorId="1">
      <text>
        <r>
          <rPr>
            <b/>
            <sz val="9"/>
            <color indexed="81"/>
            <rFont val="Tahoma"/>
            <family val="2"/>
          </rPr>
          <t>1712-48
1801-25
1802-17
1803-10
1804-2
1903-1</t>
        </r>
      </text>
    </comment>
    <comment ref="Y3" authorId="1">
      <text>
        <r>
          <rPr>
            <b/>
            <sz val="9"/>
            <color indexed="81"/>
            <rFont val="Tahoma"/>
            <family val="2"/>
          </rPr>
          <t>1712-28
1801-17
1802-12
1803-11
1804-3
1903-1</t>
        </r>
      </text>
    </comment>
    <comment ref="Z3" authorId="1">
      <text>
        <r>
          <rPr>
            <b/>
            <sz val="9"/>
            <color indexed="81"/>
            <rFont val="Tahoma"/>
            <family val="2"/>
          </rPr>
          <t>1712-37
1801-20
1802-12
1803-12
1804-1
1903-1</t>
        </r>
      </text>
    </comment>
    <comment ref="AA3" authorId="1">
      <text>
        <r>
          <rPr>
            <b/>
            <sz val="9"/>
            <color indexed="81"/>
            <rFont val="Tahoma"/>
            <family val="2"/>
          </rPr>
          <t>1712-34
1801-20
1802-36
1803-7
1804-26
1903-1</t>
        </r>
      </text>
    </comment>
    <comment ref="AB3" authorId="1">
      <text>
        <r>
          <rPr>
            <b/>
            <sz val="9"/>
            <color indexed="81"/>
            <rFont val="Tahoma"/>
            <family val="2"/>
          </rPr>
          <t>1712-23
1801-22
1802-11
1803-11
1804-3
1903-1</t>
        </r>
      </text>
    </comment>
    <comment ref="AD3" authorId="0">
      <text>
        <r>
          <rPr>
            <b/>
            <sz val="9"/>
            <rFont val="宋体"/>
            <family val="3"/>
            <charset val="134"/>
          </rPr>
          <t xml:space="preserve">安古洛
</t>
        </r>
        <r>
          <rPr>
            <b/>
            <sz val="9"/>
            <rFont val="Tahoma"/>
            <family val="2"/>
          </rPr>
          <t>171101-87-</t>
        </r>
        <r>
          <rPr>
            <b/>
            <sz val="9"/>
            <rFont val="宋体"/>
            <family val="3"/>
            <charset val="134"/>
          </rPr>
          <t>丛林巨兽</t>
        </r>
        <r>
          <rPr>
            <b/>
            <sz val="9"/>
            <rFont val="Tahoma"/>
            <family val="2"/>
          </rPr>
          <t xml:space="preserve">
80-</t>
        </r>
        <r>
          <rPr>
            <b/>
            <sz val="9"/>
            <rFont val="宋体"/>
            <family val="3"/>
            <charset val="134"/>
          </rPr>
          <t xml:space="preserve">湿地女王
</t>
        </r>
        <r>
          <rPr>
            <b/>
            <sz val="9"/>
            <rFont val="Tahoma"/>
            <family val="2"/>
          </rPr>
          <t>170926-</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170926-</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 xml:space="preserve">1711-10
1801-1
1803-1
1804-5
1903-1
</t>
        </r>
      </text>
    </comment>
    <comment ref="AE3" authorId="0">
      <text>
        <r>
          <rPr>
            <b/>
            <sz val="9"/>
            <rFont val="Tahoma"/>
            <family val="2"/>
          </rPr>
          <t>48</t>
        </r>
        <r>
          <rPr>
            <b/>
            <sz val="9"/>
            <rFont val="宋体"/>
            <family val="3"/>
            <charset val="134"/>
          </rPr>
          <t>包出</t>
        </r>
        <r>
          <rPr>
            <b/>
            <sz val="9"/>
            <rFont val="Tahoma"/>
            <family val="2"/>
          </rPr>
          <t>-</t>
        </r>
        <r>
          <rPr>
            <b/>
            <sz val="9"/>
            <rFont val="宋体"/>
            <family val="3"/>
            <charset val="134"/>
          </rPr>
          <t xml:space="preserve">丛林猎人郝米特
</t>
        </r>
        <r>
          <rPr>
            <b/>
            <sz val="9"/>
            <rFont val="Tahoma"/>
            <family val="2"/>
          </rPr>
          <t>180118-53-</t>
        </r>
        <r>
          <rPr>
            <b/>
            <sz val="9"/>
            <rFont val="宋体"/>
            <family val="3"/>
            <charset val="134"/>
          </rPr>
          <t xml:space="preserve">欧泽鲁克
</t>
        </r>
        <r>
          <rPr>
            <b/>
            <sz val="9"/>
            <rFont val="Tahoma"/>
            <family val="2"/>
          </rPr>
          <t>180118-53-</t>
        </r>
        <r>
          <rPr>
            <b/>
            <sz val="9"/>
            <rFont val="宋体"/>
            <family val="3"/>
            <charset val="134"/>
          </rPr>
          <t xml:space="preserve">暴龙之王摩什
</t>
        </r>
        <r>
          <rPr>
            <b/>
            <sz val="9"/>
            <rFont val="Tahoma"/>
            <family val="2"/>
          </rPr>
          <t>1801-1
1803-1
1804-5
1903-1</t>
        </r>
      </text>
    </comment>
    <comment ref="AF3" authorId="0">
      <text>
        <r>
          <rPr>
            <b/>
            <sz val="9"/>
            <rFont val="Tahoma"/>
            <family val="2"/>
          </rPr>
          <t>57</t>
        </r>
        <r>
          <rPr>
            <b/>
            <sz val="9"/>
            <rFont val="宋体"/>
            <family val="3"/>
            <charset val="134"/>
          </rPr>
          <t>包出</t>
        </r>
        <r>
          <rPr>
            <b/>
            <sz val="9"/>
            <rFont val="Tahoma"/>
            <family val="2"/>
          </rPr>
          <t>-</t>
        </r>
        <r>
          <rPr>
            <b/>
            <sz val="9"/>
            <rFont val="宋体"/>
            <family val="3"/>
            <charset val="134"/>
          </rPr>
          <t xml:space="preserve">欧泽洛克
</t>
        </r>
        <r>
          <rPr>
            <b/>
            <sz val="9"/>
            <rFont val="Tahoma"/>
            <family val="2"/>
          </rPr>
          <t>180410-0402-68-</t>
        </r>
        <r>
          <rPr>
            <b/>
            <sz val="9"/>
            <rFont val="宋体"/>
            <family val="3"/>
            <charset val="134"/>
          </rPr>
          <t xml:space="preserve">湿地女王
</t>
        </r>
        <r>
          <rPr>
            <b/>
            <sz val="9"/>
            <rFont val="Tahoma"/>
            <family val="2"/>
          </rPr>
          <t>170930-</t>
        </r>
        <r>
          <rPr>
            <b/>
            <sz val="9"/>
            <rFont val="宋体"/>
            <family val="3"/>
            <charset val="134"/>
          </rPr>
          <t>合</t>
        </r>
        <r>
          <rPr>
            <b/>
            <sz val="9"/>
            <rFont val="Tahoma"/>
            <family val="2"/>
          </rPr>
          <t>-</t>
        </r>
        <r>
          <rPr>
            <b/>
            <sz val="9"/>
            <rFont val="宋体"/>
            <family val="3"/>
            <charset val="134"/>
          </rPr>
          <t xml:space="preserve">“太阳裂片”莱拉
</t>
        </r>
        <r>
          <rPr>
            <b/>
            <sz val="9"/>
            <rFont val="Tahoma"/>
            <family val="2"/>
          </rPr>
          <t>1801-1
1803-1
1804-4
1903-1</t>
        </r>
      </text>
    </comment>
    <comment ref="AG3" authorId="0">
      <text>
        <r>
          <rPr>
            <b/>
            <sz val="9"/>
            <rFont val="Tahoma"/>
            <family val="2"/>
          </rPr>
          <t>65</t>
        </r>
        <r>
          <rPr>
            <b/>
            <sz val="9"/>
            <rFont val="宋体"/>
            <family val="3"/>
            <charset val="134"/>
          </rPr>
          <t>包出</t>
        </r>
        <r>
          <rPr>
            <b/>
            <sz val="9"/>
            <rFont val="Tahoma"/>
            <family val="2"/>
          </rPr>
          <t>-</t>
        </r>
        <r>
          <rPr>
            <b/>
            <sz val="9"/>
            <rFont val="宋体"/>
            <family val="3"/>
            <charset val="134"/>
          </rPr>
          <t xml:space="preserve">丛林巨兽
</t>
        </r>
        <r>
          <rPr>
            <b/>
            <sz val="9"/>
            <rFont val="Tahoma"/>
            <family val="2"/>
          </rPr>
          <t>1801-1
1804-4
1903-1</t>
        </r>
      </text>
    </comment>
    <comment ref="AH3" authorId="0">
      <text>
        <r>
          <rPr>
            <b/>
            <sz val="9"/>
            <rFont val="Tahoma"/>
            <family val="2"/>
          </rPr>
          <t>1801-1
1803-1
1804-1
1903-1</t>
        </r>
      </text>
    </comment>
    <comment ref="AJ3" authorId="0">
      <text>
        <r>
          <rPr>
            <b/>
            <sz val="9"/>
            <color indexed="81"/>
            <rFont val="宋体"/>
            <family val="3"/>
            <charset val="134"/>
          </rPr>
          <t>开包统计</t>
        </r>
        <r>
          <rPr>
            <b/>
            <sz val="9"/>
            <color indexed="81"/>
            <rFont val="Tahoma"/>
            <family val="2"/>
          </rPr>
          <t>-</t>
        </r>
        <r>
          <rPr>
            <b/>
            <sz val="9"/>
            <color indexed="81"/>
            <rFont val="宋体"/>
            <family val="3"/>
            <charset val="134"/>
          </rPr>
          <t xml:space="preserve">冰封：
</t>
        </r>
        <r>
          <rPr>
            <b/>
            <sz val="9"/>
            <color indexed="81"/>
            <rFont val="Tahoma"/>
            <family val="2"/>
          </rPr>
          <t>1708-80</t>
        </r>
        <r>
          <rPr>
            <b/>
            <sz val="9"/>
            <color indexed="81"/>
            <rFont val="宋体"/>
            <family val="3"/>
            <charset val="134"/>
          </rPr>
          <t>（</t>
        </r>
        <r>
          <rPr>
            <b/>
            <sz val="9"/>
            <color indexed="81"/>
            <rFont val="Tahoma"/>
            <family val="2"/>
          </rPr>
          <t>0811</t>
        </r>
        <r>
          <rPr>
            <b/>
            <sz val="9"/>
            <color indexed="81"/>
            <rFont val="宋体"/>
            <family val="3"/>
            <charset val="134"/>
          </rPr>
          <t>：</t>
        </r>
        <r>
          <rPr>
            <b/>
            <sz val="9"/>
            <color indexed="81"/>
            <rFont val="Tahoma"/>
            <family val="2"/>
          </rPr>
          <t>67</t>
        </r>
        <r>
          <rPr>
            <b/>
            <sz val="9"/>
            <color indexed="81"/>
            <rFont val="宋体"/>
            <family val="3"/>
            <charset val="134"/>
          </rPr>
          <t>包</t>
        </r>
        <r>
          <rPr>
            <b/>
            <sz val="9"/>
            <color indexed="81"/>
            <rFont val="Tahoma"/>
            <family val="2"/>
          </rPr>
          <t>3</t>
        </r>
        <r>
          <rPr>
            <b/>
            <sz val="9"/>
            <color indexed="81"/>
            <rFont val="宋体"/>
            <family val="3"/>
            <charset val="134"/>
          </rPr>
          <t>橙</t>
        </r>
        <r>
          <rPr>
            <b/>
            <sz val="9"/>
            <color indexed="81"/>
            <rFont val="Tahoma"/>
            <family val="2"/>
          </rPr>
          <t>-13-55-95</t>
        </r>
        <r>
          <rPr>
            <b/>
            <sz val="9"/>
            <color indexed="81"/>
            <rFont val="宋体"/>
            <family val="3"/>
            <charset val="134"/>
          </rPr>
          <t xml:space="preserve">）
</t>
        </r>
        <r>
          <rPr>
            <b/>
            <sz val="9"/>
            <color indexed="81"/>
            <rFont val="Tahoma"/>
            <family val="2"/>
          </rPr>
          <t>1709-27
1710-11
1711-3
1712-7
1801-1
1804-2
1903-1</t>
        </r>
      </text>
    </comment>
    <comment ref="AK3" authorId="0">
      <text>
        <r>
          <rPr>
            <b/>
            <sz val="9"/>
            <rFont val="宋体"/>
            <family val="3"/>
            <charset val="134"/>
          </rPr>
          <t>开包统计</t>
        </r>
        <r>
          <rPr>
            <b/>
            <sz val="9"/>
            <rFont val="Tahoma"/>
            <family val="2"/>
          </rPr>
          <t>-</t>
        </r>
        <r>
          <rPr>
            <b/>
            <sz val="9"/>
            <rFont val="宋体"/>
            <family val="3"/>
            <charset val="134"/>
          </rPr>
          <t xml:space="preserve">冰封：
</t>
        </r>
        <r>
          <rPr>
            <b/>
            <sz val="9"/>
            <rFont val="Tahoma"/>
            <family val="2"/>
          </rPr>
          <t>1708-50(170812-42-2</t>
        </r>
        <r>
          <rPr>
            <b/>
            <sz val="9"/>
            <rFont val="宋体"/>
            <family val="3"/>
            <charset val="134"/>
          </rPr>
          <t>橙</t>
        </r>
        <r>
          <rPr>
            <b/>
            <sz val="9"/>
            <rFont val="Tahoma"/>
            <family val="2"/>
          </rPr>
          <t>)
1709-12
1710-28
1711-10
1712-6
1801-1
1803-1
1804-1
1903-1</t>
        </r>
      </text>
    </comment>
    <comment ref="AL3" authorId="0">
      <text>
        <r>
          <rPr>
            <sz val="9"/>
            <rFont val="宋体"/>
            <family val="3"/>
            <charset val="134"/>
          </rPr>
          <t>开包统计</t>
        </r>
        <r>
          <rPr>
            <sz val="9"/>
            <rFont val="Tahoma"/>
            <family val="2"/>
          </rPr>
          <t>-</t>
        </r>
        <r>
          <rPr>
            <sz val="9"/>
            <rFont val="宋体"/>
            <family val="3"/>
            <charset val="134"/>
          </rPr>
          <t xml:space="preserve">冰封：
</t>
        </r>
        <r>
          <rPr>
            <sz val="9"/>
            <rFont val="Tahoma"/>
            <family val="2"/>
          </rPr>
          <t>201708-40
201709-27
201710-26
201711-5
201712-4
1801-1
1803-1
1804-4
1903-1</t>
        </r>
      </text>
    </comment>
    <comment ref="AM3" authorId="0">
      <text>
        <r>
          <rPr>
            <b/>
            <sz val="9"/>
            <color rgb="FF000000"/>
            <rFont val="宋体"/>
            <family val="3"/>
            <charset val="134"/>
          </rPr>
          <t>开包统计-冰封：
1708-46
1710-19
1710-21</t>
        </r>
        <r>
          <rPr>
            <b/>
            <sz val="9"/>
            <rFont val="Tahoma"/>
            <family val="2"/>
          </rPr>
          <t xml:space="preserve">
</t>
        </r>
        <r>
          <rPr>
            <b/>
            <sz val="9"/>
            <rFont val="宋体"/>
            <family val="3"/>
            <charset val="134"/>
          </rPr>
          <t>1711-6
1712-4
1801-1
1803-3
1903-1</t>
        </r>
      </text>
    </comment>
    <comment ref="AN3" authorId="0">
      <text>
        <r>
          <rPr>
            <b/>
            <sz val="9"/>
            <color rgb="FF000000"/>
            <rFont val="宋体"/>
            <family val="3"/>
            <charset val="134"/>
          </rPr>
          <t>开包统计</t>
        </r>
        <r>
          <rPr>
            <b/>
            <sz val="9"/>
            <color rgb="FF000000"/>
            <rFont val="Tahoma"/>
            <family val="2"/>
          </rPr>
          <t>-</t>
        </r>
        <r>
          <rPr>
            <b/>
            <sz val="9"/>
            <color rgb="FF000000"/>
            <rFont val="宋体"/>
            <family val="3"/>
            <charset val="134"/>
          </rPr>
          <t xml:space="preserve">冰封：
</t>
        </r>
        <r>
          <rPr>
            <b/>
            <sz val="9"/>
            <color rgb="FF000000"/>
            <rFont val="Tahoma"/>
            <family val="2"/>
          </rPr>
          <t>1708-40
1709-20
1710-24
1711-13
1712-4
1801-1
1803-2
1804-3
1903-1</t>
        </r>
      </text>
    </comment>
    <comment ref="X4" authorId="1">
      <text>
        <r>
          <rPr>
            <b/>
            <sz val="9"/>
            <color indexed="81"/>
            <rFont val="Tahoma"/>
            <family val="2"/>
          </rPr>
          <t>171208--3-</t>
        </r>
        <r>
          <rPr>
            <b/>
            <sz val="9"/>
            <color indexed="81"/>
            <rFont val="宋体"/>
            <family val="3"/>
            <charset val="134"/>
          </rPr>
          <t xml:space="preserve">瓦兰奈尔
</t>
        </r>
        <r>
          <rPr>
            <b/>
            <sz val="9"/>
            <color indexed="81"/>
            <rFont val="Tahoma"/>
            <family val="2"/>
          </rPr>
          <t>171222-42-</t>
        </r>
        <r>
          <rPr>
            <b/>
            <sz val="9"/>
            <color indexed="81"/>
            <rFont val="宋体"/>
            <family val="3"/>
            <charset val="134"/>
          </rPr>
          <t xml:space="preserve">符文之矛
</t>
        </r>
        <r>
          <rPr>
            <b/>
            <sz val="9"/>
            <color indexed="81"/>
            <rFont val="Tahoma"/>
            <family val="2"/>
          </rPr>
          <t>180109-57-</t>
        </r>
        <r>
          <rPr>
            <b/>
            <sz val="9"/>
            <color indexed="81"/>
            <rFont val="宋体"/>
            <family val="3"/>
            <charset val="134"/>
          </rPr>
          <t xml:space="preserve">地塑师伊普
</t>
        </r>
        <r>
          <rPr>
            <b/>
            <sz val="9"/>
            <color indexed="81"/>
            <rFont val="Tahoma"/>
            <family val="2"/>
          </rPr>
          <t>180222-89-</t>
        </r>
        <r>
          <rPr>
            <b/>
            <sz val="9"/>
            <color indexed="81"/>
            <rFont val="宋体"/>
            <family val="3"/>
            <charset val="134"/>
          </rPr>
          <t xml:space="preserve">欧克哈特大师
</t>
        </r>
        <r>
          <rPr>
            <b/>
            <sz val="9"/>
            <color indexed="81"/>
            <rFont val="Tahoma"/>
            <family val="2"/>
          </rPr>
          <t>171115-</t>
        </r>
        <r>
          <rPr>
            <b/>
            <sz val="9"/>
            <color indexed="81"/>
            <rFont val="宋体"/>
            <family val="3"/>
            <charset val="134"/>
          </rPr>
          <t>送</t>
        </r>
        <r>
          <rPr>
            <b/>
            <sz val="9"/>
            <color indexed="81"/>
            <rFont val="Tahoma"/>
            <family val="2"/>
          </rPr>
          <t>-“</t>
        </r>
        <r>
          <rPr>
            <b/>
            <sz val="9"/>
            <color indexed="81"/>
            <rFont val="宋体"/>
            <family val="3"/>
            <charset val="134"/>
          </rPr>
          <t>老狐狸</t>
        </r>
        <r>
          <rPr>
            <b/>
            <sz val="9"/>
            <color indexed="81"/>
            <rFont val="Tahoma"/>
            <family val="2"/>
          </rPr>
          <t>”</t>
        </r>
        <r>
          <rPr>
            <b/>
            <sz val="9"/>
            <color indexed="81"/>
            <rFont val="宋体"/>
            <family val="3"/>
            <charset val="134"/>
          </rPr>
          <t xml:space="preserve">马林
</t>
        </r>
        <r>
          <rPr>
            <b/>
            <sz val="9"/>
            <color indexed="81"/>
            <rFont val="Tahoma"/>
            <family val="2"/>
          </rPr>
          <t>171208-</t>
        </r>
        <r>
          <rPr>
            <b/>
            <sz val="9"/>
            <color indexed="81"/>
            <rFont val="宋体"/>
            <family val="3"/>
            <charset val="134"/>
          </rPr>
          <t>送</t>
        </r>
        <r>
          <rPr>
            <b/>
            <sz val="9"/>
            <color indexed="81"/>
            <rFont val="Tahoma"/>
            <family val="2"/>
          </rPr>
          <t>-</t>
        </r>
        <r>
          <rPr>
            <b/>
            <sz val="9"/>
            <color indexed="81"/>
            <rFont val="宋体"/>
            <family val="3"/>
            <charset val="134"/>
          </rPr>
          <t xml:space="preserve">伦鲁迪洛尔
</t>
        </r>
        <r>
          <rPr>
            <b/>
            <sz val="9"/>
            <color indexed="81"/>
            <rFont val="Tahoma"/>
            <family val="2"/>
          </rPr>
          <t>171226-hc-</t>
        </r>
        <r>
          <rPr>
            <b/>
            <sz val="9"/>
            <color indexed="81"/>
            <rFont val="宋体"/>
            <family val="3"/>
            <charset val="134"/>
          </rPr>
          <t xml:space="preserve">堕落者之颅
</t>
        </r>
        <r>
          <rPr>
            <b/>
            <sz val="9"/>
            <color indexed="81"/>
            <rFont val="Tahoma"/>
            <family val="2"/>
          </rPr>
          <t>180305-hc-</t>
        </r>
        <r>
          <rPr>
            <b/>
            <sz val="9"/>
            <color indexed="81"/>
            <rFont val="宋体"/>
            <family val="3"/>
            <charset val="134"/>
          </rPr>
          <t xml:space="preserve">艾露尼斯
</t>
        </r>
        <r>
          <rPr>
            <b/>
            <sz val="9"/>
            <color indexed="81"/>
            <rFont val="Tahoma"/>
            <family val="2"/>
          </rPr>
          <t>180526-hc-</t>
        </r>
        <r>
          <rPr>
            <b/>
            <sz val="9"/>
            <color indexed="81"/>
            <rFont val="宋体"/>
            <family val="3"/>
            <charset val="134"/>
          </rPr>
          <t xml:space="preserve">首席门徒林恩
</t>
        </r>
        <r>
          <rPr>
            <b/>
            <sz val="9"/>
            <color indexed="81"/>
            <rFont val="Tahoma"/>
            <family val="2"/>
          </rPr>
          <t>180609-hc-</t>
        </r>
        <r>
          <rPr>
            <b/>
            <sz val="9"/>
            <color indexed="81"/>
            <rFont val="宋体"/>
            <family val="3"/>
            <charset val="134"/>
          </rPr>
          <t>卡瑟娜</t>
        </r>
        <r>
          <rPr>
            <b/>
            <sz val="9"/>
            <color indexed="81"/>
            <rFont val="Tahoma"/>
            <family val="2"/>
          </rPr>
          <t>·</t>
        </r>
        <r>
          <rPr>
            <b/>
            <sz val="9"/>
            <color indexed="81"/>
            <rFont val="宋体"/>
            <family val="3"/>
            <charset val="134"/>
          </rPr>
          <t xml:space="preserve">冬灵
</t>
        </r>
        <r>
          <rPr>
            <b/>
            <sz val="9"/>
            <color indexed="81"/>
            <rFont val="Tahoma"/>
            <family val="2"/>
          </rPr>
          <t>181212-hc-</t>
        </r>
        <r>
          <rPr>
            <b/>
            <sz val="9"/>
            <color indexed="81"/>
            <rFont val="宋体"/>
            <family val="3"/>
            <charset val="134"/>
          </rPr>
          <t>弑君
有用：
撼世者格朗勃尔</t>
        </r>
      </text>
    </comment>
    <comment ref="Y4" authorId="2">
      <text>
        <r>
          <rPr>
            <b/>
            <sz val="9"/>
            <rFont val="宋体"/>
            <family val="3"/>
            <charset val="134"/>
          </rPr>
          <t>171212-8-伊克斯里德，真菌之王
171216-22-巨龙之魂
180208-47-灾厄斩杀者
171115-送-“老狐狸”马林
171208-送-弑君
171216-hc-瓦兰奈尔
180310-hc-艾露尼斯
180619-hc-欧克哈特大师
180630-hc-卡瑟娜·冬灵
181207-hc-伦鲁迪洛尔</t>
        </r>
      </text>
    </comment>
    <comment ref="Z4" authorId="2">
      <text>
        <r>
          <rPr>
            <b/>
            <sz val="9"/>
            <rFont val="宋体"/>
            <family val="3"/>
            <charset val="134"/>
          </rPr>
          <t>171208--9-符文之矛
171208-12-弑君
180114-50-堕落者之颅
180305-72-撼世者格朗勃尔
180310-75-影舞者索尼娅
171115-送-“老狐狸”马林
171208-送-巨龙之魂
180224-hc-艾露尼斯
190108-hc-伦鲁迪洛尔</t>
        </r>
      </text>
    </comment>
    <comment ref="AA4" authorId="2">
      <text>
        <r>
          <rPr>
            <b/>
            <sz val="9"/>
            <rFont val="宋体"/>
            <family val="3"/>
            <charset val="134"/>
          </rPr>
          <t>171208--3-黑暗之主
180106-35-拉瓦格尔国王
180106-39-影舞者索尼娅
180228-89-卡瑟娜·冬灵
180413-0421-122-贪婪的林精
171115-送-“老狐狸”马林
171208-送-瓦兰奈尔
180421-hc-堕落者之颅
181221-hc-伦鲁迪洛尔</t>
        </r>
      </text>
    </comment>
    <comment ref="AB4" authorId="2">
      <text>
        <r>
          <rPr>
            <b/>
            <sz val="9"/>
            <rFont val="宋体"/>
            <family val="3"/>
            <charset val="134"/>
          </rPr>
          <t xml:space="preserve">171213--5-莱尼莎·炎伤
171213-13-蛇发女妖佐拉
180106-25-撼世者格朗勃尔
180311-64-黑暗之主
180410-0403-67-地塑师伊普
171115-送-“老狐狸”马林
171208-送-伦鲁迪洛尔
</t>
        </r>
      </text>
    </comment>
    <comment ref="AD4" authorId="3">
      <text>
        <r>
          <rPr>
            <b/>
            <sz val="9"/>
            <rFont val="宋体"/>
            <family val="3"/>
            <charset val="134"/>
          </rPr>
          <t xml:space="preserve">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 xml:space="preserve">火羽之心
</t>
        </r>
        <r>
          <rPr>
            <b/>
            <sz val="9"/>
            <rFont val="Tahoma"/>
            <family val="2"/>
          </rPr>
          <t>171227-hc-</t>
        </r>
        <r>
          <rPr>
            <b/>
            <sz val="9"/>
            <rFont val="宋体"/>
            <family val="3"/>
            <charset val="134"/>
          </rPr>
          <t xml:space="preserve">灵魂歌者安布拉
</t>
        </r>
        <r>
          <rPr>
            <b/>
            <sz val="9"/>
            <rFont val="Tahoma"/>
            <family val="2"/>
          </rPr>
          <t>180605-hc-</t>
        </r>
        <r>
          <rPr>
            <b/>
            <sz val="9"/>
            <rFont val="宋体"/>
            <family val="3"/>
            <charset val="134"/>
          </rPr>
          <t xml:space="preserve">火羽之心
</t>
        </r>
        <r>
          <rPr>
            <b/>
            <sz val="9"/>
            <rFont val="Tahoma"/>
            <family val="2"/>
          </rPr>
          <t>180609-hc-</t>
        </r>
        <r>
          <rPr>
            <b/>
            <sz val="9"/>
            <rFont val="宋体"/>
            <family val="3"/>
            <charset val="134"/>
          </rPr>
          <t>蛮荒之主卡利莫斯</t>
        </r>
      </text>
    </comment>
    <comment ref="AE4" authorId="0">
      <text>
        <r>
          <rPr>
            <b/>
            <sz val="9"/>
            <rFont val="Tahoma"/>
            <family val="2"/>
          </rPr>
          <t>180503-hc-</t>
        </r>
        <r>
          <rPr>
            <b/>
            <sz val="9"/>
            <rFont val="宋体"/>
            <family val="3"/>
            <charset val="134"/>
          </rPr>
          <t xml:space="preserve">灵魂歌者安布拉
</t>
        </r>
        <r>
          <rPr>
            <b/>
            <sz val="9"/>
            <rFont val="Tahoma"/>
            <family val="2"/>
          </rPr>
          <t>180603-hc-</t>
        </r>
        <r>
          <rPr>
            <b/>
            <sz val="9"/>
            <rFont val="宋体"/>
            <family val="3"/>
            <charset val="134"/>
          </rPr>
          <t xml:space="preserve">火羽之心
派烙斯
</t>
        </r>
        <r>
          <rPr>
            <b/>
            <sz val="9"/>
            <rFont val="Tahoma"/>
            <family val="2"/>
          </rPr>
          <t>“</t>
        </r>
        <r>
          <rPr>
            <b/>
            <sz val="9"/>
            <rFont val="宋体"/>
            <family val="3"/>
            <charset val="134"/>
          </rPr>
          <t>尸魔花</t>
        </r>
        <r>
          <rPr>
            <b/>
            <sz val="9"/>
            <rFont val="Tahoma"/>
            <family val="2"/>
          </rPr>
          <t>”</t>
        </r>
        <r>
          <rPr>
            <b/>
            <sz val="9"/>
            <rFont val="宋体"/>
            <family val="3"/>
            <charset val="134"/>
          </rPr>
          <t>瑟拉金</t>
        </r>
        <r>
          <rPr>
            <b/>
            <sz val="9"/>
            <rFont val="Tahoma"/>
            <family val="2"/>
          </rPr>
          <t xml:space="preserve"> 
</t>
        </r>
        <r>
          <rPr>
            <b/>
            <sz val="9"/>
            <rFont val="宋体"/>
            <family val="3"/>
            <charset val="134"/>
          </rPr>
          <t>火羽之心</t>
        </r>
      </text>
    </comment>
    <comment ref="AF4" authorId="0">
      <text>
        <r>
          <rPr>
            <b/>
            <sz val="9"/>
            <color indexed="81"/>
            <rFont val="Tahoma"/>
            <family val="2"/>
          </rPr>
          <t>180603-hc-</t>
        </r>
        <r>
          <rPr>
            <b/>
            <sz val="9"/>
            <color indexed="81"/>
            <rFont val="宋体"/>
            <family val="3"/>
            <charset val="134"/>
          </rPr>
          <t xml:space="preserve">火羽之心
</t>
        </r>
        <r>
          <rPr>
            <b/>
            <sz val="9"/>
            <color indexed="81"/>
            <rFont val="Tahoma"/>
            <family val="2"/>
          </rPr>
          <t>180703-hc-</t>
        </r>
        <r>
          <rPr>
            <b/>
            <sz val="9"/>
            <color indexed="81"/>
            <rFont val="宋体"/>
            <family val="3"/>
            <charset val="134"/>
          </rPr>
          <t>蛮荒之主卡利莫斯</t>
        </r>
      </text>
    </comment>
    <comment ref="AG4" authorId="0">
      <text>
        <r>
          <rPr>
            <b/>
            <sz val="9"/>
            <color indexed="81"/>
            <rFont val="Tahoma"/>
            <family val="2"/>
          </rPr>
          <t>180607-hc-</t>
        </r>
        <r>
          <rPr>
            <b/>
            <sz val="9"/>
            <color indexed="81"/>
            <rFont val="宋体"/>
            <family val="3"/>
            <charset val="134"/>
          </rPr>
          <t>火羽之心</t>
        </r>
      </text>
    </comment>
    <comment ref="AH4" authorId="0">
      <text>
        <r>
          <rPr>
            <b/>
            <sz val="9"/>
            <color indexed="81"/>
            <rFont val="Tahoma"/>
            <family val="2"/>
          </rPr>
          <t>180607-hc-</t>
        </r>
        <r>
          <rPr>
            <b/>
            <sz val="9"/>
            <color indexed="81"/>
            <rFont val="宋体"/>
            <family val="3"/>
            <charset val="134"/>
          </rPr>
          <t>火羽之心</t>
        </r>
      </text>
    </comment>
    <comment ref="AJ4" authorId="2">
      <text>
        <r>
          <rPr>
            <b/>
            <sz val="9"/>
            <rFont val="宋体"/>
            <family val="3"/>
            <charset val="134"/>
          </rPr>
          <t>170811--6-莉莉安·沃斯
170811-19-冰霜女巫吉安娜
170811-49-污染者玛法里奥
170818-72-阿尔福斯
170820-74-死亡先知萨尔
171009-111-虚空之影瓦莉拉
170811-送-鲜血掠夺者古尔丹
170816-hc-巫妖王
170926-hc-暗影收割者安度因
170930-hc-凯雷塞斯王子
171114-hc-死亡猎手雷克萨
171227-hc-塔达拉姆王子
180609-hc-哈多诺克斯</t>
        </r>
      </text>
    </comment>
    <comment ref="AK4" authorId="0">
      <text>
        <r>
          <rPr>
            <b/>
            <sz val="9"/>
            <color rgb="FF000000"/>
            <rFont val="宋体"/>
            <family val="3"/>
            <charset val="134"/>
          </rPr>
          <t>170812-6-死亡猎手雷克萨
170812-14-浴火者伯瓦尔
170818-43-暗影收割者安度因
170908-57-虚空之影瓦莉拉
171010-71-哈多诺克斯
180120-107-普崔塞德教授
170818-送-天灾领主加尔鲁什
170901-合-巫妖王
170930-合-凯雷塞斯王子
171029-合-污染者玛法里奥</t>
        </r>
        <r>
          <rPr>
            <b/>
            <sz val="9"/>
            <rFont val="宋体"/>
            <family val="3"/>
            <charset val="134"/>
          </rPr>
          <t xml:space="preserve">
171117-合-鲜血掠夺者古尔丹
171119-h-死亡先知萨尔
</t>
        </r>
      </text>
    </comment>
    <comment ref="AL4" authorId="0">
      <text>
        <r>
          <rPr>
            <b/>
            <sz val="9"/>
            <color rgb="FF000000"/>
            <rFont val="Tahoma"/>
            <family val="2"/>
          </rPr>
          <t>170818-2-</t>
        </r>
        <r>
          <rPr>
            <b/>
            <sz val="9"/>
            <color rgb="FF000000"/>
            <rFont val="宋体"/>
            <family val="3"/>
            <charset val="134"/>
          </rPr>
          <t xml:space="preserve">阿尔福斯
</t>
        </r>
        <r>
          <rPr>
            <b/>
            <sz val="9"/>
            <color rgb="FF000000"/>
            <rFont val="Tahoma"/>
            <family val="2"/>
          </rPr>
          <t>170818-28-</t>
        </r>
        <r>
          <rPr>
            <b/>
            <sz val="9"/>
            <color rgb="FF000000"/>
            <rFont val="宋体"/>
            <family val="3"/>
            <charset val="134"/>
          </rPr>
          <t xml:space="preserve">莫拉比
</t>
        </r>
        <r>
          <rPr>
            <b/>
            <sz val="9"/>
            <color rgb="FF000000"/>
            <rFont val="Tahoma"/>
            <family val="2"/>
          </rPr>
          <t>170923-57-</t>
        </r>
        <r>
          <rPr>
            <b/>
            <sz val="9"/>
            <color rgb="FF000000"/>
            <rFont val="宋体"/>
            <family val="3"/>
            <charset val="134"/>
          </rPr>
          <t xml:space="preserve">虚空之影瓦莉拉
</t>
        </r>
        <r>
          <rPr>
            <b/>
            <sz val="9"/>
            <color rgb="FF000000"/>
            <rFont val="Tahoma"/>
            <family val="2"/>
          </rPr>
          <t>171101-93-</t>
        </r>
        <r>
          <rPr>
            <b/>
            <sz val="9"/>
            <color rgb="FF000000"/>
            <rFont val="宋体"/>
            <family val="3"/>
            <charset val="134"/>
          </rPr>
          <t xml:space="preserve">冰霜女巫吉安娜
</t>
        </r>
        <r>
          <rPr>
            <b/>
            <sz val="9"/>
            <color rgb="FF000000"/>
            <rFont val="Tahoma"/>
            <family val="2"/>
          </rPr>
          <t>170818-</t>
        </r>
        <r>
          <rPr>
            <b/>
            <sz val="9"/>
            <color rgb="FF000000"/>
            <rFont val="宋体"/>
            <family val="3"/>
            <charset val="134"/>
          </rPr>
          <t>送</t>
        </r>
        <r>
          <rPr>
            <b/>
            <sz val="9"/>
            <color rgb="FF000000"/>
            <rFont val="Tahoma"/>
            <family val="2"/>
          </rPr>
          <t>-</t>
        </r>
        <r>
          <rPr>
            <b/>
            <sz val="9"/>
            <color rgb="FF000000"/>
            <rFont val="宋体"/>
            <family val="3"/>
            <charset val="134"/>
          </rPr>
          <t xml:space="preserve">暗影收割者安度因
</t>
        </r>
        <r>
          <rPr>
            <b/>
            <sz val="9"/>
            <color rgb="FF000000"/>
            <rFont val="Tahoma"/>
            <family val="2"/>
          </rPr>
          <t>170818-</t>
        </r>
        <r>
          <rPr>
            <b/>
            <sz val="9"/>
            <color rgb="FF000000"/>
            <rFont val="宋体"/>
            <family val="3"/>
            <charset val="134"/>
          </rPr>
          <t>合</t>
        </r>
        <r>
          <rPr>
            <b/>
            <sz val="9"/>
            <color rgb="FF000000"/>
            <rFont val="Tahoma"/>
            <family val="2"/>
          </rPr>
          <t>-</t>
        </r>
        <r>
          <rPr>
            <b/>
            <sz val="9"/>
            <color rgb="FF000000"/>
            <rFont val="宋体"/>
            <family val="3"/>
            <charset val="134"/>
          </rPr>
          <t xml:space="preserve">污染者玛法里奥
</t>
        </r>
        <r>
          <rPr>
            <b/>
            <sz val="9"/>
            <color rgb="FF000000"/>
            <rFont val="Tahoma"/>
            <family val="2"/>
          </rPr>
          <t>171001-</t>
        </r>
        <r>
          <rPr>
            <b/>
            <sz val="9"/>
            <color rgb="FF000000"/>
            <rFont val="宋体"/>
            <family val="3"/>
            <charset val="134"/>
          </rPr>
          <t>合</t>
        </r>
        <r>
          <rPr>
            <b/>
            <sz val="9"/>
            <color rgb="FF000000"/>
            <rFont val="Tahoma"/>
            <family val="2"/>
          </rPr>
          <t>-</t>
        </r>
        <r>
          <rPr>
            <b/>
            <sz val="9"/>
            <color rgb="FF000000"/>
            <rFont val="宋体"/>
            <family val="3"/>
            <charset val="134"/>
          </rPr>
          <t xml:space="preserve">凯雷塞斯王子
</t>
        </r>
        <r>
          <rPr>
            <b/>
            <sz val="9"/>
            <color rgb="FF000000"/>
            <rFont val="Tahoma"/>
            <family val="2"/>
          </rPr>
          <t>171010-</t>
        </r>
        <r>
          <rPr>
            <b/>
            <sz val="9"/>
            <color rgb="FF000000"/>
            <rFont val="宋体"/>
            <family val="3"/>
            <charset val="134"/>
          </rPr>
          <t>合</t>
        </r>
        <r>
          <rPr>
            <b/>
            <sz val="9"/>
            <color rgb="FF000000"/>
            <rFont val="Tahoma"/>
            <family val="2"/>
          </rPr>
          <t>-</t>
        </r>
        <r>
          <rPr>
            <b/>
            <sz val="9"/>
            <color rgb="FF000000"/>
            <rFont val="宋体"/>
            <family val="3"/>
            <charset val="134"/>
          </rPr>
          <t xml:space="preserve">鲜血掠夺者古尔丹
</t>
        </r>
        <r>
          <rPr>
            <b/>
            <sz val="9"/>
            <color rgb="FF000000"/>
            <rFont val="Tahoma"/>
            <family val="2"/>
          </rPr>
          <t>180413-hc-</t>
        </r>
        <r>
          <rPr>
            <b/>
            <sz val="9"/>
            <color rgb="FF000000"/>
            <rFont val="宋体"/>
            <family val="3"/>
            <charset val="134"/>
          </rPr>
          <t xml:space="preserve">巫妖王
</t>
        </r>
        <r>
          <rPr>
            <b/>
            <sz val="9"/>
            <color rgb="FF000000"/>
            <rFont val="Tahoma"/>
            <family val="2"/>
          </rPr>
          <t>180822-hc-</t>
        </r>
        <r>
          <rPr>
            <b/>
            <sz val="9"/>
            <color rgb="FF000000"/>
            <rFont val="宋体"/>
            <family val="3"/>
            <charset val="134"/>
          </rPr>
          <t xml:space="preserve">死亡猎手雷克萨
</t>
        </r>
      </text>
    </comment>
    <comment ref="AM4" authorId="0">
      <text>
        <r>
          <rPr>
            <b/>
            <sz val="9"/>
            <rFont val="Tahoma"/>
            <family val="2"/>
          </rPr>
          <t>170815--2-</t>
        </r>
        <r>
          <rPr>
            <b/>
            <sz val="9"/>
            <rFont val="宋体"/>
            <family val="3"/>
            <charset val="134"/>
          </rPr>
          <t xml:space="preserve">死亡先知萨尔
</t>
        </r>
        <r>
          <rPr>
            <b/>
            <sz val="9"/>
            <rFont val="Tahoma"/>
            <family val="2"/>
          </rPr>
          <t>170815-14-</t>
        </r>
        <r>
          <rPr>
            <b/>
            <sz val="9"/>
            <rFont val="宋体"/>
            <family val="3"/>
            <charset val="134"/>
          </rPr>
          <t xml:space="preserve">天灾领主加尔鲁什
</t>
        </r>
        <r>
          <rPr>
            <b/>
            <sz val="9"/>
            <rFont val="Tahoma"/>
            <family val="2"/>
          </rPr>
          <t>170815-19-</t>
        </r>
        <r>
          <rPr>
            <b/>
            <sz val="9"/>
            <rFont val="宋体"/>
            <family val="3"/>
            <charset val="134"/>
          </rPr>
          <t xml:space="preserve">冰霜女巫吉安娜
</t>
        </r>
        <r>
          <rPr>
            <b/>
            <sz val="9"/>
            <rFont val="Tahoma"/>
            <family val="2"/>
          </rPr>
          <t>170901-47-</t>
        </r>
        <r>
          <rPr>
            <b/>
            <sz val="9"/>
            <rFont val="宋体"/>
            <family val="3"/>
            <charset val="134"/>
          </rPr>
          <t xml:space="preserve">腐面
</t>
        </r>
        <r>
          <rPr>
            <b/>
            <sz val="9"/>
            <rFont val="Tahoma"/>
            <family val="2"/>
          </rPr>
          <t>170923-60-</t>
        </r>
        <r>
          <rPr>
            <b/>
            <sz val="9"/>
            <rFont val="宋体"/>
            <family val="3"/>
            <charset val="134"/>
          </rPr>
          <t>抽</t>
        </r>
        <r>
          <rPr>
            <b/>
            <sz val="9"/>
            <rFont val="Tahoma"/>
            <family val="2"/>
          </rPr>
          <t>-</t>
        </r>
        <r>
          <rPr>
            <b/>
            <sz val="9"/>
            <rFont val="宋体"/>
            <family val="3"/>
            <charset val="134"/>
          </rPr>
          <t xml:space="preserve">阿尔福斯
</t>
        </r>
        <r>
          <rPr>
            <b/>
            <sz val="9"/>
            <rFont val="Tahoma"/>
            <family val="2"/>
          </rPr>
          <t>171102-90-</t>
        </r>
        <r>
          <rPr>
            <b/>
            <sz val="9"/>
            <rFont val="宋体"/>
            <family val="3"/>
            <charset val="134"/>
          </rPr>
          <t xml:space="preserve">莫拉比
</t>
        </r>
        <r>
          <rPr>
            <b/>
            <sz val="9"/>
            <rFont val="Tahoma"/>
            <family val="2"/>
          </rPr>
          <t>170930-hc-</t>
        </r>
        <r>
          <rPr>
            <b/>
            <sz val="9"/>
            <rFont val="宋体"/>
            <family val="3"/>
            <charset val="134"/>
          </rPr>
          <t xml:space="preserve">凯雷塞斯王子
</t>
        </r>
        <r>
          <rPr>
            <b/>
            <sz val="9"/>
            <rFont val="Tahoma"/>
            <family val="2"/>
          </rPr>
          <t>171024-hc-</t>
        </r>
        <r>
          <rPr>
            <b/>
            <sz val="9"/>
            <rFont val="宋体"/>
            <family val="3"/>
            <charset val="134"/>
          </rPr>
          <t xml:space="preserve">污染者玛法里奥
</t>
        </r>
        <r>
          <rPr>
            <b/>
            <sz val="9"/>
            <rFont val="Tahoma"/>
            <family val="2"/>
          </rPr>
          <t>171204-hc-</t>
        </r>
        <r>
          <rPr>
            <b/>
            <sz val="9"/>
            <rFont val="宋体"/>
            <family val="3"/>
            <charset val="134"/>
          </rPr>
          <t xml:space="preserve">巫妖王
</t>
        </r>
        <r>
          <rPr>
            <b/>
            <sz val="9"/>
            <rFont val="Tahoma"/>
            <family val="2"/>
          </rPr>
          <t>180102-hc-</t>
        </r>
        <r>
          <rPr>
            <b/>
            <sz val="9"/>
            <rFont val="宋体"/>
            <family val="3"/>
            <charset val="134"/>
          </rPr>
          <t xml:space="preserve">鲜血掠夺者古尔丹
</t>
        </r>
        <r>
          <rPr>
            <b/>
            <sz val="9"/>
            <rFont val="Tahoma"/>
            <family val="2"/>
          </rPr>
          <t>180619-hc-</t>
        </r>
        <r>
          <rPr>
            <b/>
            <sz val="9"/>
            <rFont val="宋体"/>
            <family val="3"/>
            <charset val="134"/>
          </rPr>
          <t xml:space="preserve">哈多诺克斯
</t>
        </r>
        <r>
          <rPr>
            <b/>
            <sz val="9"/>
            <rFont val="Tahoma"/>
            <family val="2"/>
          </rPr>
          <t>180821-hc-</t>
        </r>
        <r>
          <rPr>
            <b/>
            <sz val="9"/>
            <rFont val="宋体"/>
            <family val="3"/>
            <charset val="134"/>
          </rPr>
          <t>死亡猎手雷克萨</t>
        </r>
      </text>
    </comment>
    <comment ref="AN4" authorId="0">
      <text>
        <r>
          <rPr>
            <b/>
            <sz val="9"/>
            <rFont val="Tahoma"/>
            <family val="2"/>
          </rPr>
          <t>170815-5-</t>
        </r>
        <r>
          <rPr>
            <b/>
            <sz val="9"/>
            <rFont val="宋体"/>
            <family val="3"/>
            <charset val="134"/>
          </rPr>
          <t xml:space="preserve">大主教本尼迪塔斯
</t>
        </r>
        <r>
          <rPr>
            <b/>
            <sz val="9"/>
            <rFont val="Tahoma"/>
            <family val="2"/>
          </rPr>
          <t>170815-11-</t>
        </r>
        <r>
          <rPr>
            <b/>
            <sz val="9"/>
            <rFont val="宋体"/>
            <family val="3"/>
            <charset val="134"/>
          </rPr>
          <t xml:space="preserve">污染者玛法里奥
</t>
        </r>
        <r>
          <rPr>
            <b/>
            <sz val="9"/>
            <rFont val="Tahoma"/>
            <family val="2"/>
          </rPr>
          <t>170815-36-</t>
        </r>
        <r>
          <rPr>
            <b/>
            <sz val="9"/>
            <rFont val="宋体"/>
            <family val="3"/>
            <charset val="134"/>
          </rPr>
          <t xml:space="preserve">普崔塞德教授
</t>
        </r>
        <r>
          <rPr>
            <b/>
            <sz val="9"/>
            <rFont val="Tahoma"/>
            <family val="2"/>
          </rPr>
          <t>171008-61-</t>
        </r>
        <r>
          <rPr>
            <b/>
            <sz val="9"/>
            <rFont val="宋体"/>
            <family val="3"/>
            <charset val="134"/>
          </rPr>
          <t xml:space="preserve">死亡先知萨尔
</t>
        </r>
        <r>
          <rPr>
            <b/>
            <sz val="9"/>
            <rFont val="Tahoma"/>
            <family val="2"/>
          </rPr>
          <t>171213-98-</t>
        </r>
        <r>
          <rPr>
            <b/>
            <sz val="9"/>
            <rFont val="宋体"/>
            <family val="3"/>
            <charset val="134"/>
          </rPr>
          <t xml:space="preserve">巫妖王
</t>
        </r>
        <r>
          <rPr>
            <b/>
            <sz val="9"/>
            <rFont val="Tahoma"/>
            <family val="2"/>
          </rPr>
          <t>171223-101-</t>
        </r>
        <r>
          <rPr>
            <b/>
            <sz val="9"/>
            <rFont val="宋体"/>
            <family val="3"/>
            <charset val="134"/>
          </rPr>
          <t xml:space="preserve">莉莉安·沃斯
</t>
        </r>
        <r>
          <rPr>
            <b/>
            <sz val="9"/>
            <rFont val="Tahoma"/>
            <family val="2"/>
          </rPr>
          <t>180410-0403-107-</t>
        </r>
        <r>
          <rPr>
            <b/>
            <sz val="9"/>
            <rFont val="宋体"/>
            <family val="3"/>
            <charset val="134"/>
          </rPr>
          <t xml:space="preserve">莫拉比
</t>
        </r>
        <r>
          <rPr>
            <b/>
            <sz val="9"/>
            <rFont val="Tahoma"/>
            <family val="2"/>
          </rPr>
          <t>170819-</t>
        </r>
        <r>
          <rPr>
            <b/>
            <sz val="9"/>
            <rFont val="宋体"/>
            <family val="3"/>
            <charset val="134"/>
          </rPr>
          <t>送</t>
        </r>
        <r>
          <rPr>
            <b/>
            <sz val="9"/>
            <rFont val="Tahoma"/>
            <family val="2"/>
          </rPr>
          <t>-</t>
        </r>
        <r>
          <rPr>
            <b/>
            <sz val="9"/>
            <rFont val="宋体"/>
            <family val="3"/>
            <charset val="134"/>
          </rPr>
          <t xml:space="preserve">鲜血掠夺者古尔丹
</t>
        </r>
        <r>
          <rPr>
            <b/>
            <sz val="9"/>
            <rFont val="Tahoma"/>
            <family val="2"/>
          </rPr>
          <t>171001-</t>
        </r>
        <r>
          <rPr>
            <b/>
            <sz val="9"/>
            <rFont val="宋体"/>
            <family val="3"/>
            <charset val="134"/>
          </rPr>
          <t>合</t>
        </r>
        <r>
          <rPr>
            <b/>
            <sz val="9"/>
            <rFont val="Tahoma"/>
            <family val="2"/>
          </rPr>
          <t>-</t>
        </r>
        <r>
          <rPr>
            <b/>
            <sz val="9"/>
            <rFont val="宋体"/>
            <family val="3"/>
            <charset val="134"/>
          </rPr>
          <t xml:space="preserve">凯雷塞斯王子
</t>
        </r>
        <r>
          <rPr>
            <b/>
            <sz val="9"/>
            <rFont val="Tahoma"/>
            <family val="2"/>
          </rPr>
          <t>180301-hc-</t>
        </r>
        <r>
          <rPr>
            <b/>
            <sz val="9"/>
            <rFont val="宋体"/>
            <family val="3"/>
            <charset val="134"/>
          </rPr>
          <t xml:space="preserve">守日者塔林姆
</t>
        </r>
        <r>
          <rPr>
            <b/>
            <sz val="9"/>
            <rFont val="Tahoma"/>
            <family val="2"/>
          </rPr>
          <t>180930-hc-</t>
        </r>
        <r>
          <rPr>
            <b/>
            <sz val="9"/>
            <rFont val="宋体"/>
            <family val="3"/>
            <charset val="134"/>
          </rPr>
          <t>死亡猎手雷克萨</t>
        </r>
      </text>
    </comment>
    <comment ref="X5"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 xml:space="preserve">通道爬行者
</t>
        </r>
        <r>
          <rPr>
            <b/>
            <sz val="9"/>
            <rFont val="Tahoma"/>
            <family val="2"/>
          </rPr>
          <t>171226-hc-</t>
        </r>
        <r>
          <rPr>
            <b/>
            <sz val="9"/>
            <rFont val="宋体"/>
            <family val="3"/>
            <charset val="134"/>
          </rPr>
          <t xml:space="preserve">食肉魔块
</t>
        </r>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 xml:space="preserve">虚空领主
</t>
        </r>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180726-hc-</t>
        </r>
        <r>
          <rPr>
            <b/>
            <sz val="9"/>
            <rFont val="宋体"/>
            <family val="3"/>
            <charset val="134"/>
          </rPr>
          <t xml:space="preserve">奥术统御者
</t>
        </r>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 xml:space="preserve">来我身边！
</t>
        </r>
        <r>
          <rPr>
            <b/>
            <sz val="9"/>
            <rFont val="Tahoma"/>
            <family val="2"/>
          </rPr>
          <t>190219-hc-</t>
        </r>
        <r>
          <rPr>
            <b/>
            <sz val="9"/>
            <rFont val="宋体"/>
            <family val="3"/>
            <charset val="134"/>
          </rPr>
          <t xml:space="preserve">鲁莽风暴
缺失有用：
</t>
        </r>
      </text>
    </comment>
    <comment ref="Y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r>
          <rPr>
            <b/>
            <sz val="9"/>
            <rFont val="Tahoma"/>
            <family val="2"/>
          </rPr>
          <t xml:space="preserve">
171225-hc-</t>
        </r>
        <r>
          <rPr>
            <b/>
            <sz val="9"/>
            <rFont val="宋体"/>
            <family val="3"/>
            <charset val="134"/>
          </rPr>
          <t xml:space="preserve">心灵尖啸
</t>
        </r>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 xml:space="preserve">通道爬行者
</t>
        </r>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 xml:space="preserve">恶毒的召唤师
</t>
        </r>
        <r>
          <rPr>
            <b/>
            <sz val="9"/>
            <rFont val="Tahoma"/>
            <family val="2"/>
          </rPr>
          <t>180224-hc-</t>
        </r>
        <r>
          <rPr>
            <b/>
            <sz val="9"/>
            <rFont val="宋体"/>
            <family val="3"/>
            <charset val="134"/>
          </rPr>
          <t xml:space="preserve">等级提升！
</t>
        </r>
        <r>
          <rPr>
            <b/>
            <sz val="9"/>
            <rFont val="Tahoma"/>
            <family val="2"/>
          </rPr>
          <t>180304-hc-</t>
        </r>
        <r>
          <rPr>
            <b/>
            <sz val="9"/>
            <rFont val="宋体"/>
            <family val="3"/>
            <charset val="134"/>
          </rPr>
          <t xml:space="preserve">资深档案管理员
</t>
        </r>
        <r>
          <rPr>
            <b/>
            <sz val="9"/>
            <rFont val="Tahoma"/>
            <family val="2"/>
          </rPr>
          <t>180529-hc-</t>
        </r>
        <r>
          <rPr>
            <b/>
            <sz val="9"/>
            <rFont val="宋体"/>
            <family val="3"/>
            <charset val="134"/>
          </rPr>
          <t xml:space="preserve">等级提升！
</t>
        </r>
        <r>
          <rPr>
            <b/>
            <sz val="9"/>
            <rFont val="Tahoma"/>
            <family val="2"/>
          </rPr>
          <t>180619-hc-</t>
        </r>
        <r>
          <rPr>
            <b/>
            <sz val="9"/>
            <rFont val="宋体"/>
            <family val="3"/>
            <charset val="134"/>
          </rPr>
          <t xml:space="preserve">食肉魔块
</t>
        </r>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 xml:space="preserve">分岔路口
</t>
        </r>
        <r>
          <rPr>
            <b/>
            <sz val="9"/>
            <rFont val="Tahoma"/>
            <family val="2"/>
          </rPr>
          <t>180909-hc-</t>
        </r>
        <r>
          <rPr>
            <b/>
            <sz val="9"/>
            <rFont val="宋体"/>
            <family val="3"/>
            <charset val="134"/>
          </rPr>
          <t xml:space="preserve">奥术统御者
</t>
        </r>
        <r>
          <rPr>
            <b/>
            <sz val="9"/>
            <rFont val="Tahoma"/>
            <family val="2"/>
          </rPr>
          <t>181012-hc-</t>
        </r>
        <r>
          <rPr>
            <b/>
            <sz val="9"/>
            <rFont val="宋体"/>
            <family val="3"/>
            <charset val="134"/>
          </rPr>
          <t xml:space="preserve">虚空撕裂者
</t>
        </r>
        <r>
          <rPr>
            <b/>
            <sz val="9"/>
            <rFont val="Tahoma"/>
            <family val="2"/>
          </rPr>
          <t>181207-hc-</t>
        </r>
        <r>
          <rPr>
            <b/>
            <sz val="9"/>
            <rFont val="宋体"/>
            <family val="3"/>
            <charset val="134"/>
          </rPr>
          <t xml:space="preserve">来我身边！
</t>
        </r>
        <r>
          <rPr>
            <b/>
            <sz val="9"/>
            <rFont val="Tahoma"/>
            <family val="2"/>
          </rPr>
          <t>181207-hc-</t>
        </r>
        <r>
          <rPr>
            <b/>
            <sz val="9"/>
            <rFont val="宋体"/>
            <family val="3"/>
            <charset val="134"/>
          </rPr>
          <t>碾压墙</t>
        </r>
        <r>
          <rPr>
            <b/>
            <sz val="9"/>
            <rFont val="宋体"/>
            <family val="3"/>
            <charset val="134"/>
          </rPr>
          <t xml:space="preserve">
</t>
        </r>
        <r>
          <rPr>
            <b/>
            <sz val="9"/>
            <rFont val="Tahoma"/>
            <family val="2"/>
          </rPr>
          <t>190302-hc-</t>
        </r>
        <r>
          <rPr>
            <b/>
            <sz val="9"/>
            <rFont val="宋体"/>
            <family val="3"/>
            <charset val="134"/>
          </rPr>
          <t>心灵尖啸</t>
        </r>
      </text>
    </comment>
    <comment ref="Z5"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 xml:space="preserve">通道爬行者
</t>
        </r>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 xml:space="preserve">战斗号角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 xml:space="preserve">资深档案管理员
</t>
        </r>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 xml:space="preserve">等级提升！
</t>
        </r>
        <r>
          <rPr>
            <b/>
            <sz val="9"/>
            <rFont val="Tahoma"/>
            <family val="2"/>
          </rPr>
          <t>180904-hc-</t>
        </r>
        <r>
          <rPr>
            <b/>
            <sz val="9"/>
            <rFont val="宋体"/>
            <family val="3"/>
            <charset val="134"/>
          </rPr>
          <t xml:space="preserve">虚空撕裂者
</t>
        </r>
        <r>
          <rPr>
            <b/>
            <sz val="9"/>
            <rFont val="Tahoma"/>
            <family val="2"/>
          </rPr>
          <t>180930-hc-</t>
        </r>
        <r>
          <rPr>
            <b/>
            <sz val="9"/>
            <rFont val="宋体"/>
            <family val="3"/>
            <charset val="134"/>
          </rPr>
          <t xml:space="preserve">奥术统御者
</t>
        </r>
        <r>
          <rPr>
            <b/>
            <sz val="9"/>
            <rFont val="Tahoma"/>
            <family val="2"/>
          </rPr>
          <t>190108-hc-</t>
        </r>
        <r>
          <rPr>
            <b/>
            <sz val="9"/>
            <rFont val="宋体"/>
            <family val="3"/>
            <charset val="134"/>
          </rPr>
          <t xml:space="preserve">来我身边！
</t>
        </r>
        <r>
          <rPr>
            <b/>
            <sz val="9"/>
            <rFont val="Tahoma"/>
            <family val="2"/>
          </rPr>
          <t>190108-hc-</t>
        </r>
        <r>
          <rPr>
            <b/>
            <sz val="9"/>
            <rFont val="宋体"/>
            <family val="3"/>
            <charset val="134"/>
          </rPr>
          <t>碾压墙</t>
        </r>
      </text>
    </comment>
    <comment ref="AA5" authorId="0">
      <text>
        <r>
          <rPr>
            <b/>
            <sz val="9"/>
            <color indexed="81"/>
            <rFont val="Tahoma"/>
            <family val="2"/>
          </rPr>
          <t>171219-hc-</t>
        </r>
        <r>
          <rPr>
            <b/>
            <sz val="9"/>
            <color indexed="81"/>
            <rFont val="宋体"/>
            <family val="3"/>
            <charset val="134"/>
          </rPr>
          <t xml:space="preserve">通道爬行者
</t>
        </r>
        <r>
          <rPr>
            <b/>
            <sz val="9"/>
            <color indexed="81"/>
            <rFont val="Tahoma"/>
            <family val="2"/>
          </rPr>
          <t>171227-hc-</t>
        </r>
        <r>
          <rPr>
            <b/>
            <sz val="9"/>
            <color indexed="81"/>
            <rFont val="宋体"/>
            <family val="3"/>
            <charset val="134"/>
          </rPr>
          <t xml:space="preserve">通道爬行者
</t>
        </r>
        <r>
          <rPr>
            <b/>
            <sz val="9"/>
            <color indexed="81"/>
            <rFont val="Tahoma"/>
            <family val="2"/>
          </rPr>
          <t>171228-hc-</t>
        </r>
        <r>
          <rPr>
            <b/>
            <sz val="9"/>
            <color indexed="81"/>
            <rFont val="宋体"/>
            <family val="3"/>
            <charset val="134"/>
          </rPr>
          <t xml:space="preserve">战斗号角
</t>
        </r>
        <r>
          <rPr>
            <b/>
            <sz val="9"/>
            <color indexed="81"/>
            <rFont val="Tahoma"/>
            <family val="2"/>
          </rPr>
          <t>171228-hc-</t>
        </r>
        <r>
          <rPr>
            <b/>
            <sz val="9"/>
            <color indexed="81"/>
            <rFont val="宋体"/>
            <family val="3"/>
            <charset val="134"/>
          </rPr>
          <t xml:space="preserve">战斗号角
</t>
        </r>
        <r>
          <rPr>
            <b/>
            <sz val="9"/>
            <color indexed="81"/>
            <rFont val="Tahoma"/>
            <family val="2"/>
          </rPr>
          <t>180307-hc-</t>
        </r>
        <r>
          <rPr>
            <b/>
            <sz val="9"/>
            <color indexed="81"/>
            <rFont val="宋体"/>
            <family val="3"/>
            <charset val="134"/>
          </rPr>
          <t xml:space="preserve">分岔路口
</t>
        </r>
        <r>
          <rPr>
            <b/>
            <sz val="9"/>
            <color indexed="81"/>
            <rFont val="Tahoma"/>
            <family val="2"/>
          </rPr>
          <t>180421-hc-</t>
        </r>
        <r>
          <rPr>
            <b/>
            <sz val="9"/>
            <color indexed="81"/>
            <rFont val="宋体"/>
            <family val="3"/>
            <charset val="134"/>
          </rPr>
          <t xml:space="preserve">食肉魔块
</t>
        </r>
        <r>
          <rPr>
            <b/>
            <sz val="9"/>
            <color indexed="81"/>
            <rFont val="Tahoma"/>
            <family val="2"/>
          </rPr>
          <t>180429-hc-</t>
        </r>
        <r>
          <rPr>
            <b/>
            <sz val="9"/>
            <color indexed="81"/>
            <rFont val="宋体"/>
            <family val="3"/>
            <charset val="134"/>
          </rPr>
          <t xml:space="preserve">资深档案管理员
</t>
        </r>
        <r>
          <rPr>
            <b/>
            <sz val="9"/>
            <color indexed="81"/>
            <rFont val="Tahoma"/>
            <family val="2"/>
          </rPr>
          <t>180525-hc-</t>
        </r>
        <r>
          <rPr>
            <b/>
            <sz val="9"/>
            <color indexed="81"/>
            <rFont val="宋体"/>
            <family val="3"/>
            <charset val="134"/>
          </rPr>
          <t xml:space="preserve">等级提升！
</t>
        </r>
        <r>
          <rPr>
            <b/>
            <sz val="9"/>
            <color indexed="81"/>
            <rFont val="Tahoma"/>
            <family val="2"/>
          </rPr>
          <t>180920-hc-</t>
        </r>
        <r>
          <rPr>
            <b/>
            <sz val="9"/>
            <color indexed="81"/>
            <rFont val="宋体"/>
            <family val="3"/>
            <charset val="134"/>
          </rPr>
          <t xml:space="preserve">奥术统御者
</t>
        </r>
        <r>
          <rPr>
            <b/>
            <sz val="9"/>
            <color indexed="81"/>
            <rFont val="Tahoma"/>
            <family val="2"/>
          </rPr>
          <t>180920-hc-</t>
        </r>
        <r>
          <rPr>
            <b/>
            <sz val="9"/>
            <color indexed="81"/>
            <rFont val="宋体"/>
            <family val="3"/>
            <charset val="134"/>
          </rPr>
          <t xml:space="preserve">奥术统御者
</t>
        </r>
        <r>
          <rPr>
            <b/>
            <sz val="9"/>
            <color indexed="81"/>
            <rFont val="Tahoma"/>
            <family val="2"/>
          </rPr>
          <t>181221-hc-</t>
        </r>
        <r>
          <rPr>
            <b/>
            <sz val="9"/>
            <color indexed="81"/>
            <rFont val="宋体"/>
            <family val="3"/>
            <charset val="134"/>
          </rPr>
          <t xml:space="preserve">来我身边！
</t>
        </r>
        <r>
          <rPr>
            <b/>
            <sz val="9"/>
            <color indexed="81"/>
            <rFont val="Tahoma"/>
            <family val="2"/>
          </rPr>
          <t>181221-hc-</t>
        </r>
        <r>
          <rPr>
            <b/>
            <sz val="9"/>
            <color indexed="81"/>
            <rFont val="宋体"/>
            <family val="3"/>
            <charset val="134"/>
          </rPr>
          <t>来我身边！</t>
        </r>
      </text>
    </comment>
    <comment ref="AB5" authorId="0">
      <text>
        <r>
          <rPr>
            <b/>
            <sz val="9"/>
            <color indexed="81"/>
            <rFont val="Tahoma"/>
            <family val="2"/>
          </rPr>
          <t>171227-hc-</t>
        </r>
        <r>
          <rPr>
            <b/>
            <sz val="9"/>
            <color indexed="81"/>
            <rFont val="宋体"/>
            <family val="3"/>
            <charset val="134"/>
          </rPr>
          <t xml:space="preserve">通道爬行者
</t>
        </r>
        <r>
          <rPr>
            <b/>
            <sz val="9"/>
            <color indexed="81"/>
            <rFont val="Tahoma"/>
            <family val="2"/>
          </rPr>
          <t>180113-hc-</t>
        </r>
        <r>
          <rPr>
            <b/>
            <sz val="9"/>
            <color indexed="81"/>
            <rFont val="宋体"/>
            <family val="3"/>
            <charset val="134"/>
          </rPr>
          <t xml:space="preserve">战斗号角
</t>
        </r>
        <r>
          <rPr>
            <b/>
            <sz val="9"/>
            <color indexed="81"/>
            <rFont val="Tahoma"/>
            <family val="2"/>
          </rPr>
          <t>180124-hc-</t>
        </r>
        <r>
          <rPr>
            <b/>
            <sz val="9"/>
            <color indexed="81"/>
            <rFont val="宋体"/>
            <family val="3"/>
            <charset val="134"/>
          </rPr>
          <t xml:space="preserve">通道爬行者
</t>
        </r>
        <r>
          <rPr>
            <b/>
            <sz val="9"/>
            <color indexed="81"/>
            <rFont val="Tahoma"/>
            <family val="2"/>
          </rPr>
          <t>180210-hc-</t>
        </r>
        <r>
          <rPr>
            <b/>
            <sz val="9"/>
            <color indexed="81"/>
            <rFont val="宋体"/>
            <family val="3"/>
            <charset val="134"/>
          </rPr>
          <t xml:space="preserve">战斗号角
</t>
        </r>
        <r>
          <rPr>
            <b/>
            <sz val="9"/>
            <color indexed="81"/>
            <rFont val="Tahoma"/>
            <family val="2"/>
          </rPr>
          <t>180525-hc-</t>
        </r>
        <r>
          <rPr>
            <b/>
            <sz val="9"/>
            <color indexed="81"/>
            <rFont val="宋体"/>
            <family val="3"/>
            <charset val="134"/>
          </rPr>
          <t xml:space="preserve">等级提升！
</t>
        </r>
        <r>
          <rPr>
            <b/>
            <sz val="9"/>
            <color indexed="81"/>
            <rFont val="Tahoma"/>
            <family val="2"/>
          </rPr>
          <t>180525-hc-</t>
        </r>
        <r>
          <rPr>
            <b/>
            <sz val="9"/>
            <color indexed="81"/>
            <rFont val="宋体"/>
            <family val="3"/>
            <charset val="134"/>
          </rPr>
          <t xml:space="preserve">等级提升！
</t>
        </r>
        <r>
          <rPr>
            <b/>
            <sz val="9"/>
            <color indexed="81"/>
            <rFont val="Tahoma"/>
            <family val="2"/>
          </rPr>
          <t>180719-hc-</t>
        </r>
        <r>
          <rPr>
            <b/>
            <sz val="9"/>
            <color indexed="81"/>
            <rFont val="宋体"/>
            <family val="3"/>
            <charset val="134"/>
          </rPr>
          <t xml:space="preserve">虚空撕裂者
</t>
        </r>
        <r>
          <rPr>
            <b/>
            <sz val="9"/>
            <color indexed="81"/>
            <rFont val="Tahoma"/>
            <family val="2"/>
          </rPr>
          <t>180925-hc-</t>
        </r>
        <r>
          <rPr>
            <b/>
            <sz val="9"/>
            <color indexed="81"/>
            <rFont val="宋体"/>
            <family val="3"/>
            <charset val="134"/>
          </rPr>
          <t xml:space="preserve">分岔路口
</t>
        </r>
        <r>
          <rPr>
            <b/>
            <sz val="9"/>
            <color indexed="81"/>
            <rFont val="Tahoma"/>
            <family val="2"/>
          </rPr>
          <t>180925-hc-</t>
        </r>
        <r>
          <rPr>
            <b/>
            <sz val="9"/>
            <color indexed="81"/>
            <rFont val="宋体"/>
            <family val="3"/>
            <charset val="134"/>
          </rPr>
          <t xml:space="preserve">奥术统御者
</t>
        </r>
        <r>
          <rPr>
            <b/>
            <sz val="9"/>
            <color indexed="81"/>
            <rFont val="Tahoma"/>
            <family val="2"/>
          </rPr>
          <t>181206-hc-</t>
        </r>
        <r>
          <rPr>
            <b/>
            <sz val="9"/>
            <color indexed="81"/>
            <rFont val="宋体"/>
            <family val="3"/>
            <charset val="134"/>
          </rPr>
          <t xml:space="preserve">来我身边！
</t>
        </r>
        <r>
          <rPr>
            <b/>
            <sz val="9"/>
            <color indexed="81"/>
            <rFont val="Tahoma"/>
            <family val="2"/>
          </rPr>
          <t>181206-hc-</t>
        </r>
        <r>
          <rPr>
            <b/>
            <sz val="9"/>
            <color indexed="81"/>
            <rFont val="宋体"/>
            <family val="3"/>
            <charset val="134"/>
          </rPr>
          <t xml:space="preserve">来我身边！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 xml:space="preserve">恶毒的召唤师
</t>
        </r>
        <r>
          <rPr>
            <b/>
            <sz val="9"/>
            <color indexed="81"/>
            <rFont val="Tahoma"/>
            <family val="2"/>
          </rPr>
          <t>190201-hc-</t>
        </r>
        <r>
          <rPr>
            <b/>
            <sz val="9"/>
            <color indexed="81"/>
            <rFont val="宋体"/>
            <family val="3"/>
            <charset val="134"/>
          </rPr>
          <t>资深档案管理员</t>
        </r>
      </text>
    </comment>
    <comment ref="AD5" authorId="0">
      <text>
        <r>
          <rPr>
            <b/>
            <sz val="9"/>
            <rFont val="Tahoma"/>
            <family val="2"/>
          </rPr>
          <t>170814-hc-</t>
        </r>
        <r>
          <rPr>
            <b/>
            <sz val="9"/>
            <rFont val="宋体"/>
            <family val="3"/>
            <charset val="134"/>
          </rPr>
          <t xml:space="preserve">始生幼龙
</t>
        </r>
        <r>
          <rPr>
            <b/>
            <sz val="9"/>
            <rFont val="Tahoma"/>
            <family val="2"/>
          </rPr>
          <t>171127-hc-</t>
        </r>
        <r>
          <rPr>
            <b/>
            <sz val="9"/>
            <rFont val="宋体"/>
            <family val="3"/>
            <charset val="134"/>
          </rPr>
          <t>始生幼龙
170930-hc-邪脊吞噬者
170930-hc-邪脊吞噬者
180214-hc-好奇的萤根草
180609-hc-狂奔的魔暴龙
180609-hc-狂奔的魔暴龙</t>
        </r>
      </text>
    </comment>
    <comment ref="AE5" authorId="0">
      <text>
        <r>
          <rPr>
            <sz val="9"/>
            <rFont val="宋体"/>
            <family val="3"/>
            <charset val="134"/>
          </rPr>
          <t>170930-合-好奇的萤根草
170926-合-龙息药水
180603-hc-始生幼龙
180619-hc-始生幼龙
180630-hc-狂奔的魔暴龙</t>
        </r>
      </text>
    </comment>
    <comment ref="AF5" authorId="0">
      <text>
        <r>
          <rPr>
            <b/>
            <sz val="9"/>
            <rFont val="宋体"/>
            <family val="3"/>
            <charset val="134"/>
          </rPr>
          <t>远古雕文
暗影视界
火焰使者
始生幼龙
1001-合-邪脊吞噬者</t>
        </r>
      </text>
    </comment>
    <comment ref="AG5" authorId="0">
      <text>
        <r>
          <rPr>
            <sz val="9"/>
            <rFont val="Tahoma"/>
            <family val="2"/>
          </rPr>
          <t>171018-</t>
        </r>
        <r>
          <rPr>
            <sz val="9"/>
            <rFont val="宋体"/>
            <family val="3"/>
            <charset val="134"/>
          </rPr>
          <t>合</t>
        </r>
        <r>
          <rPr>
            <sz val="9"/>
            <rFont val="Tahoma"/>
            <family val="2"/>
          </rPr>
          <t>-</t>
        </r>
        <r>
          <rPr>
            <sz val="9"/>
            <rFont val="宋体"/>
            <family val="3"/>
            <charset val="134"/>
          </rPr>
          <t xml:space="preserve">邪脊吞噬者
</t>
        </r>
        <r>
          <rPr>
            <sz val="9"/>
            <rFont val="Tahoma"/>
            <family val="2"/>
          </rPr>
          <t>170526-</t>
        </r>
        <r>
          <rPr>
            <sz val="9"/>
            <rFont val="宋体"/>
            <family val="3"/>
            <charset val="134"/>
          </rPr>
          <t>合</t>
        </r>
        <r>
          <rPr>
            <sz val="9"/>
            <rFont val="Tahoma"/>
            <family val="2"/>
          </rPr>
          <t>-</t>
        </r>
        <r>
          <rPr>
            <sz val="9"/>
            <rFont val="宋体"/>
            <family val="3"/>
            <charset val="134"/>
          </rPr>
          <t xml:space="preserve">远古雕文
</t>
        </r>
        <r>
          <rPr>
            <sz val="9"/>
            <rFont val="Tahoma"/>
            <family val="2"/>
          </rPr>
          <t>171102-</t>
        </r>
        <r>
          <rPr>
            <sz val="9"/>
            <rFont val="宋体"/>
            <family val="3"/>
            <charset val="134"/>
          </rPr>
          <t>合</t>
        </r>
        <r>
          <rPr>
            <sz val="9"/>
            <rFont val="Tahoma"/>
            <family val="2"/>
          </rPr>
          <t>-</t>
        </r>
        <r>
          <rPr>
            <sz val="9"/>
            <rFont val="宋体"/>
            <family val="3"/>
            <charset val="134"/>
          </rPr>
          <t xml:space="preserve">远古雕文
</t>
        </r>
        <r>
          <rPr>
            <sz val="9"/>
            <rFont val="Tahoma"/>
            <family val="2"/>
          </rPr>
          <t>180619-hc-</t>
        </r>
        <r>
          <rPr>
            <sz val="9"/>
            <rFont val="宋体"/>
            <family val="3"/>
            <charset val="134"/>
          </rPr>
          <t xml:space="preserve">始生幼龙
</t>
        </r>
        <r>
          <rPr>
            <sz val="9"/>
            <rFont val="Tahoma"/>
            <family val="2"/>
          </rPr>
          <t>190219-hc-</t>
        </r>
        <r>
          <rPr>
            <sz val="9"/>
            <rFont val="宋体"/>
            <family val="3"/>
            <charset val="134"/>
          </rPr>
          <t xml:space="preserve">狂奔的魔暴龙
</t>
        </r>
      </text>
    </comment>
    <comment ref="AH5" authorId="0">
      <text>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171029-</t>
        </r>
        <r>
          <rPr>
            <b/>
            <sz val="9"/>
            <rFont val="宋体"/>
            <family val="3"/>
            <charset val="134"/>
          </rPr>
          <t>合</t>
        </r>
        <r>
          <rPr>
            <b/>
            <sz val="9"/>
            <rFont val="Tahoma"/>
            <family val="2"/>
          </rPr>
          <t>-</t>
        </r>
        <r>
          <rPr>
            <b/>
            <sz val="9"/>
            <rFont val="宋体"/>
            <family val="3"/>
            <charset val="134"/>
          </rPr>
          <t xml:space="preserve">活体法力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171113-h-</t>
        </r>
        <r>
          <rPr>
            <b/>
            <sz val="9"/>
            <rFont val="宋体"/>
            <family val="3"/>
            <charset val="134"/>
          </rPr>
          <t>远古雕文</t>
        </r>
      </text>
    </comment>
    <comment ref="AJ5" authorId="0">
      <text>
        <r>
          <rPr>
            <b/>
            <sz val="9"/>
            <rFont val="宋体"/>
            <family val="3"/>
            <charset val="134"/>
          </rPr>
          <t>180609-hc-夺尸者
180609-hc-夺尸者</t>
        </r>
      </text>
    </comment>
    <comment ref="AK5"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AL5"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 xml:space="preserve">终极感染
</t>
        </r>
        <r>
          <rPr>
            <b/>
            <sz val="9"/>
            <rFont val="Tahoma"/>
            <family val="2"/>
          </rPr>
          <t>171121-h-</t>
        </r>
        <r>
          <rPr>
            <b/>
            <sz val="9"/>
            <rFont val="宋体"/>
            <family val="3"/>
            <charset val="134"/>
          </rPr>
          <t>夺尸者</t>
        </r>
      </text>
    </comment>
    <comment ref="AM5" authorId="0">
      <text>
        <r>
          <rPr>
            <b/>
            <sz val="9"/>
            <rFont val="Tahoma"/>
            <family val="2"/>
          </rPr>
          <t>170815-</t>
        </r>
        <r>
          <rPr>
            <b/>
            <sz val="9"/>
            <rFont val="宋体"/>
            <family val="3"/>
            <charset val="134"/>
          </rPr>
          <t>合</t>
        </r>
        <r>
          <rPr>
            <b/>
            <sz val="9"/>
            <rFont val="Tahoma"/>
            <family val="2"/>
          </rPr>
          <t>-</t>
        </r>
        <r>
          <rPr>
            <b/>
            <sz val="9"/>
            <rFont val="宋体"/>
            <family val="3"/>
            <charset val="134"/>
          </rPr>
          <t xml:space="preserve">传播瘟疫
</t>
        </r>
        <r>
          <rPr>
            <b/>
            <sz val="9"/>
            <rFont val="Tahoma"/>
            <family val="2"/>
          </rPr>
          <t>170816-</t>
        </r>
        <r>
          <rPr>
            <b/>
            <sz val="9"/>
            <rFont val="宋体"/>
            <family val="3"/>
            <charset val="134"/>
          </rPr>
          <t>合</t>
        </r>
        <r>
          <rPr>
            <b/>
            <sz val="9"/>
            <rFont val="Tahoma"/>
            <family val="2"/>
          </rPr>
          <t>-</t>
        </r>
        <r>
          <rPr>
            <b/>
            <sz val="9"/>
            <rFont val="宋体"/>
            <family val="3"/>
            <charset val="134"/>
          </rPr>
          <t xml:space="preserve">传播瘟疫
</t>
        </r>
        <r>
          <rPr>
            <b/>
            <sz val="9"/>
            <rFont val="Tahoma"/>
            <family val="2"/>
          </rPr>
          <t>180529-hc-</t>
        </r>
        <r>
          <rPr>
            <b/>
            <sz val="9"/>
            <rFont val="宋体"/>
            <family val="3"/>
            <charset val="134"/>
          </rPr>
          <t xml:space="preserve">夺尸者
</t>
        </r>
        <r>
          <rPr>
            <b/>
            <sz val="9"/>
            <rFont val="Tahoma"/>
            <family val="2"/>
          </rPr>
          <t>180529-hc-</t>
        </r>
        <r>
          <rPr>
            <b/>
            <sz val="9"/>
            <rFont val="宋体"/>
            <family val="3"/>
            <charset val="134"/>
          </rPr>
          <t>夺尸者</t>
        </r>
      </text>
    </comment>
    <comment ref="AN5" authorId="0">
      <text>
        <r>
          <rPr>
            <b/>
            <sz val="9"/>
            <rFont val="Tahoma"/>
            <family val="2"/>
          </rPr>
          <t>171120-</t>
        </r>
        <r>
          <rPr>
            <b/>
            <sz val="9"/>
            <rFont val="宋体"/>
            <family val="3"/>
            <charset val="134"/>
          </rPr>
          <t>合</t>
        </r>
        <r>
          <rPr>
            <b/>
            <sz val="9"/>
            <rFont val="Tahoma"/>
            <family val="2"/>
          </rPr>
          <t>-</t>
        </r>
        <r>
          <rPr>
            <b/>
            <sz val="9"/>
            <rFont val="宋体"/>
            <family val="3"/>
            <charset val="134"/>
          </rPr>
          <t xml:space="preserve">终极感染
</t>
        </r>
        <r>
          <rPr>
            <b/>
            <sz val="9"/>
            <rFont val="Tahoma"/>
            <family val="2"/>
          </rPr>
          <t>180527-hc-</t>
        </r>
        <r>
          <rPr>
            <b/>
            <sz val="9"/>
            <rFont val="宋体"/>
            <family val="3"/>
            <charset val="134"/>
          </rPr>
          <t>夺尸者</t>
        </r>
      </text>
    </comment>
    <comment ref="X6" authorId="0">
      <text>
        <r>
          <rPr>
            <b/>
            <sz val="9"/>
            <rFont val="宋体"/>
            <family val="3"/>
            <charset val="134"/>
            <scheme val="minor"/>
          </rPr>
          <t>171216-hc-小型法术翡翠
171223-hc-精灵咏唱者
171226-hc-着魔男仆
171226-hc-小型法术紫水晶
180418-04XX-hc-贪婪的林精
180418-04XX-hc-贪婪的林精</t>
        </r>
      </text>
    </comment>
    <comment ref="Y6" authorId="0">
      <text>
        <r>
          <rPr>
            <b/>
            <sz val="9"/>
            <rFont val="Tahoma"/>
            <family val="2"/>
          </rPr>
          <t>171216-hc-</t>
        </r>
        <r>
          <rPr>
            <b/>
            <sz val="9"/>
            <rFont val="宋体"/>
            <family val="3"/>
            <charset val="134"/>
          </rPr>
          <t xml:space="preserve">未鉴定的重槌
</t>
        </r>
        <r>
          <rPr>
            <b/>
            <sz val="9"/>
            <rFont val="Tahoma"/>
            <family val="2"/>
          </rPr>
          <t>171219-hc-</t>
        </r>
        <r>
          <rPr>
            <b/>
            <sz val="9"/>
            <rFont val="宋体"/>
            <family val="3"/>
            <charset val="134"/>
          </rPr>
          <t xml:space="preserve">破晓之龙
</t>
        </r>
        <r>
          <rPr>
            <b/>
            <sz val="9"/>
            <rFont val="Tahoma"/>
            <family val="2"/>
          </rPr>
          <t>180109-hc-</t>
        </r>
        <r>
          <rPr>
            <b/>
            <sz val="9"/>
            <rFont val="宋体"/>
            <family val="3"/>
            <charset val="134"/>
          </rPr>
          <t xml:space="preserve">精灵咏唱者
</t>
        </r>
        <r>
          <rPr>
            <b/>
            <sz val="9"/>
            <rFont val="Tahoma"/>
            <family val="2"/>
          </rPr>
          <t>180214-hc-</t>
        </r>
        <r>
          <rPr>
            <b/>
            <sz val="9"/>
            <rFont val="宋体"/>
            <family val="3"/>
            <charset val="134"/>
          </rPr>
          <t xml:space="preserve">破晓之龙
</t>
        </r>
        <r>
          <rPr>
            <b/>
            <sz val="9"/>
            <rFont val="Tahoma"/>
            <family val="2"/>
          </rPr>
          <t>180214-hc-</t>
        </r>
        <r>
          <rPr>
            <b/>
            <sz val="9"/>
            <rFont val="宋体"/>
            <family val="3"/>
            <charset val="134"/>
          </rPr>
          <t xml:space="preserve">爆炸符文
</t>
        </r>
        <r>
          <rPr>
            <b/>
            <sz val="9"/>
            <rFont val="Tahoma"/>
            <family val="2"/>
          </rPr>
          <t>180310-hc-</t>
        </r>
        <r>
          <rPr>
            <b/>
            <sz val="9"/>
            <rFont val="宋体"/>
            <family val="3"/>
            <charset val="134"/>
          </rPr>
          <t xml:space="preserve">爆炸符文
</t>
        </r>
        <r>
          <rPr>
            <b/>
            <sz val="9"/>
            <rFont val="Tahoma"/>
            <family val="2"/>
          </rPr>
          <t>180420-hc-</t>
        </r>
        <r>
          <rPr>
            <b/>
            <sz val="9"/>
            <rFont val="宋体"/>
            <family val="3"/>
            <charset val="134"/>
          </rPr>
          <t xml:space="preserve">贪婪的林精
</t>
        </r>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 xml:space="preserve">渗水的软泥怪
</t>
        </r>
        <r>
          <rPr>
            <b/>
            <sz val="9"/>
            <rFont val="Tahoma"/>
            <family val="2"/>
          </rPr>
          <t>180914-hc-</t>
        </r>
        <r>
          <rPr>
            <b/>
            <sz val="9"/>
            <rFont val="宋体"/>
            <family val="3"/>
            <charset val="134"/>
          </rPr>
          <t xml:space="preserve">小型法术翡翠
</t>
        </r>
        <r>
          <rPr>
            <b/>
            <sz val="9"/>
            <rFont val="Tahoma"/>
            <family val="2"/>
          </rPr>
          <t>180914-hc-</t>
        </r>
        <r>
          <rPr>
            <b/>
            <sz val="9"/>
            <rFont val="宋体"/>
            <family val="3"/>
            <charset val="134"/>
          </rPr>
          <t>游荡怪物</t>
        </r>
      </text>
    </comment>
    <comment ref="Z6" authorId="0">
      <text>
        <r>
          <rPr>
            <b/>
            <sz val="9"/>
            <rFont val="Tahoma"/>
            <family val="2"/>
          </rPr>
          <t>180102-hc-</t>
        </r>
        <r>
          <rPr>
            <b/>
            <sz val="9"/>
            <rFont val="宋体"/>
            <family val="3"/>
            <charset val="134"/>
          </rPr>
          <t xml:space="preserve">未鉴定的重槌
</t>
        </r>
        <r>
          <rPr>
            <b/>
            <sz val="9"/>
            <rFont val="Tahoma"/>
            <family val="2"/>
          </rPr>
          <t>180224-hc-</t>
        </r>
        <r>
          <rPr>
            <b/>
            <sz val="9"/>
            <rFont val="宋体"/>
            <family val="3"/>
            <charset val="134"/>
          </rPr>
          <t xml:space="preserve">爆炸符文
</t>
        </r>
        <r>
          <rPr>
            <b/>
            <sz val="9"/>
            <rFont val="Tahoma"/>
            <family val="2"/>
          </rPr>
          <t>180228-hc-</t>
        </r>
        <r>
          <rPr>
            <b/>
            <sz val="9"/>
            <rFont val="宋体"/>
            <family val="3"/>
            <charset val="134"/>
          </rPr>
          <t xml:space="preserve">破晓之龙
</t>
        </r>
        <r>
          <rPr>
            <b/>
            <sz val="9"/>
            <rFont val="Tahoma"/>
            <family val="2"/>
          </rPr>
          <t>180420-hc-</t>
        </r>
        <r>
          <rPr>
            <b/>
            <sz val="9"/>
            <rFont val="宋体"/>
            <family val="3"/>
            <charset val="134"/>
          </rPr>
          <t xml:space="preserve">贪婪的林精
</t>
        </r>
        <r>
          <rPr>
            <b/>
            <sz val="9"/>
            <rFont val="Tahoma"/>
            <family val="2"/>
          </rPr>
          <t>180528-hc-</t>
        </r>
        <r>
          <rPr>
            <b/>
            <sz val="9"/>
            <rFont val="宋体"/>
            <family val="3"/>
            <charset val="134"/>
          </rPr>
          <t xml:space="preserve">小型法术紫水晶
</t>
        </r>
        <r>
          <rPr>
            <b/>
            <sz val="9"/>
            <rFont val="Tahoma"/>
            <family val="2"/>
          </rPr>
          <t>180528-hc-</t>
        </r>
        <r>
          <rPr>
            <b/>
            <sz val="9"/>
            <rFont val="宋体"/>
            <family val="3"/>
            <charset val="134"/>
          </rPr>
          <t xml:space="preserve">小型法术紫水晶
</t>
        </r>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AA6" authorId="0">
      <text>
        <r>
          <rPr>
            <b/>
            <sz val="9"/>
            <rFont val="Tahoma"/>
            <family val="2"/>
          </rPr>
          <t>180129-hc-</t>
        </r>
        <r>
          <rPr>
            <b/>
            <sz val="9"/>
            <rFont val="宋体"/>
            <family val="3"/>
            <charset val="134"/>
          </rPr>
          <t xml:space="preserve">破晓之龙
</t>
        </r>
        <r>
          <rPr>
            <b/>
            <sz val="9"/>
            <rFont val="Tahoma"/>
            <family val="2"/>
          </rPr>
          <t>180214-hc-</t>
        </r>
        <r>
          <rPr>
            <b/>
            <sz val="9"/>
            <rFont val="宋体"/>
            <family val="3"/>
            <charset val="134"/>
          </rPr>
          <t>爆炸符文</t>
        </r>
      </text>
    </comment>
    <comment ref="AB6"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 xml:space="preserve">未鉴定的重槌
</t>
        </r>
        <r>
          <rPr>
            <b/>
            <sz val="9"/>
            <rFont val="Tahoma"/>
            <family val="2"/>
          </rPr>
          <t>180925-hc-</t>
        </r>
        <r>
          <rPr>
            <b/>
            <sz val="9"/>
            <rFont val="宋体"/>
            <family val="3"/>
            <charset val="134"/>
          </rPr>
          <t xml:space="preserve">小型法术玉石
</t>
        </r>
        <r>
          <rPr>
            <b/>
            <sz val="9"/>
            <rFont val="Tahoma"/>
            <family val="2"/>
          </rPr>
          <t>180930-hc-</t>
        </r>
        <r>
          <rPr>
            <b/>
            <sz val="9"/>
            <rFont val="宋体"/>
            <family val="3"/>
            <charset val="134"/>
          </rPr>
          <t>小型法术翡翠</t>
        </r>
      </text>
    </comment>
    <comment ref="AD6" authorId="0">
      <text>
        <r>
          <rPr>
            <b/>
            <sz val="9"/>
            <rFont val="Tahoma"/>
            <family val="2"/>
          </rPr>
          <t>170214-hc-</t>
        </r>
        <r>
          <rPr>
            <b/>
            <sz val="9"/>
            <rFont val="宋体"/>
            <family val="3"/>
            <charset val="134"/>
          </rPr>
          <t>琥口脱险</t>
        </r>
      </text>
    </comment>
    <comment ref="AE6"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 xml:space="preserve">身陷绝境的哨卫
</t>
        </r>
        <r>
          <rPr>
            <b/>
            <sz val="9"/>
            <color indexed="81"/>
            <rFont val="Tahoma"/>
            <family val="2"/>
          </rPr>
          <t>180624-hc-</t>
        </r>
        <r>
          <rPr>
            <b/>
            <sz val="9"/>
            <color indexed="81"/>
            <rFont val="宋体"/>
            <family val="3"/>
            <charset val="134"/>
          </rPr>
          <t>斩棘刀</t>
        </r>
      </text>
    </comment>
    <comment ref="AF6" authorId="0">
      <text>
        <r>
          <rPr>
            <b/>
            <sz val="9"/>
            <rFont val="宋体"/>
            <family val="3"/>
            <charset val="134"/>
          </rPr>
          <t>180525-hc-斩棘刀
180525-hc-斩棘刀
180603-hc-身陷绝境的哨卫
恐角龙宝宝</t>
        </r>
      </text>
    </comment>
    <comment ref="AG6" authorId="0">
      <text>
        <r>
          <rPr>
            <b/>
            <sz val="9"/>
            <rFont val="宋体"/>
            <family val="3"/>
            <charset val="134"/>
          </rPr>
          <t>巨齿刀叶
凶恶的雏龙
蛮鱼图腾
拟态豆荚
剑龙骑术
181021-hc-恐鳞追猎者</t>
        </r>
      </text>
    </comment>
    <comment ref="AH6" authorId="0">
      <text>
        <r>
          <rPr>
            <b/>
            <sz val="9"/>
            <rFont val="Tahoma"/>
            <family val="2"/>
          </rPr>
          <t>180501-hc-</t>
        </r>
        <r>
          <rPr>
            <b/>
            <sz val="9"/>
            <rFont val="宋体"/>
            <family val="3"/>
            <charset val="134"/>
          </rPr>
          <t xml:space="preserve">光铸剑龙
</t>
        </r>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斩棘刀</t>
        </r>
      </text>
    </comment>
    <comment ref="AK6" authorId="0">
      <text>
        <r>
          <rPr>
            <b/>
            <sz val="9"/>
            <color indexed="81"/>
            <rFont val="Tahoma"/>
            <family val="2"/>
          </rPr>
          <t>190302-hc-</t>
        </r>
        <r>
          <rPr>
            <b/>
            <sz val="9"/>
            <color indexed="81"/>
            <rFont val="宋体"/>
            <family val="3"/>
            <charset val="134"/>
          </rPr>
          <t xml:space="preserve">永恒奴役
</t>
        </r>
        <r>
          <rPr>
            <b/>
            <sz val="9"/>
            <color indexed="81"/>
            <rFont val="Tahoma"/>
            <family val="2"/>
          </rPr>
          <t>190302-hc-</t>
        </r>
        <r>
          <rPr>
            <b/>
            <sz val="9"/>
            <color indexed="81"/>
            <rFont val="宋体"/>
            <family val="3"/>
            <charset val="134"/>
          </rPr>
          <t>永恒奴役</t>
        </r>
      </text>
    </comment>
    <comment ref="AM6" authorId="2">
      <text>
        <r>
          <rPr>
            <sz val="9"/>
            <rFont val="宋体"/>
            <family val="3"/>
            <charset val="134"/>
          </rPr>
          <t>171104-合-卑鄙的恐惧魔王</t>
        </r>
      </text>
    </comment>
    <comment ref="AN6" authorId="0">
      <text>
        <r>
          <rPr>
            <b/>
            <sz val="9"/>
            <rFont val="Tahoma"/>
            <family val="2"/>
          </rPr>
          <t>171201-h-</t>
        </r>
        <r>
          <rPr>
            <b/>
            <sz val="9"/>
            <rFont val="宋体"/>
            <family val="3"/>
            <charset val="134"/>
          </rPr>
          <t>萨隆苦囚</t>
        </r>
        <r>
          <rPr>
            <sz val="9"/>
            <rFont val="Tahoma"/>
            <family val="2"/>
          </rPr>
          <t xml:space="preserve">
</t>
        </r>
      </text>
    </comment>
    <comment ref="Y7" authorId="0">
      <text>
        <r>
          <rPr>
            <b/>
            <sz val="9"/>
            <rFont val="Tahoma"/>
            <family val="2"/>
          </rPr>
          <t>180101-hc-</t>
        </r>
        <r>
          <rPr>
            <b/>
            <sz val="9"/>
            <rFont val="宋体"/>
            <family val="3"/>
            <charset val="134"/>
          </rPr>
          <t>厄运鼹鼠</t>
        </r>
      </text>
    </comment>
    <comment ref="N409" authorId="0">
      <text>
        <r>
          <rPr>
            <b/>
            <sz val="9"/>
            <rFont val="Tahoma"/>
            <family val="2"/>
          </rPr>
          <t>170930-</t>
        </r>
        <r>
          <rPr>
            <b/>
            <sz val="9"/>
            <rFont val="宋体"/>
            <family val="3"/>
            <charset val="134"/>
          </rPr>
          <t>合</t>
        </r>
        <r>
          <rPr>
            <b/>
            <sz val="9"/>
            <rFont val="Tahoma"/>
            <family val="2"/>
          </rPr>
          <t>-</t>
        </r>
        <r>
          <rPr>
            <b/>
            <sz val="9"/>
            <rFont val="宋体"/>
            <family val="3"/>
            <charset val="134"/>
          </rPr>
          <t>暗言术：骇</t>
        </r>
      </text>
    </comment>
    <comment ref="L413" authorId="0">
      <text>
        <r>
          <rPr>
            <b/>
            <sz val="9"/>
            <rFont val="Tahoma"/>
            <family val="2"/>
          </rPr>
          <t>171101-64-</t>
        </r>
        <r>
          <rPr>
            <b/>
            <sz val="9"/>
            <rFont val="宋体"/>
            <family val="3"/>
            <charset val="134"/>
          </rPr>
          <t>传令官沃拉兹</t>
        </r>
      </text>
    </comment>
    <comment ref="N424" authorId="0">
      <text>
        <r>
          <rPr>
            <b/>
            <sz val="9"/>
            <rFont val="Tahoma"/>
            <family val="2"/>
          </rPr>
          <t xml:space="preserve">20170612-1
20170612-2
</t>
        </r>
      </text>
    </comment>
    <comment ref="P424" authorId="0">
      <text>
        <r>
          <rPr>
            <b/>
            <sz val="9"/>
            <rFont val="Tahoma"/>
            <family val="2"/>
          </rPr>
          <t>170705</t>
        </r>
        <r>
          <rPr>
            <b/>
            <sz val="9"/>
            <rFont val="宋体"/>
            <family val="3"/>
            <charset val="134"/>
          </rPr>
          <t>合</t>
        </r>
        <r>
          <rPr>
            <b/>
            <sz val="9"/>
            <rFont val="Tahoma"/>
            <family val="2"/>
          </rPr>
          <t>2</t>
        </r>
      </text>
    </comment>
    <comment ref="L433" authorId="3">
      <text>
        <r>
          <rPr>
            <b/>
            <sz val="9"/>
            <rFont val="Tahoma"/>
            <family val="2"/>
          </rPr>
          <t>20170430</t>
        </r>
        <r>
          <rPr>
            <b/>
            <sz val="9"/>
            <rFont val="宋体"/>
            <family val="3"/>
            <charset val="134"/>
          </rPr>
          <t xml:space="preserve">合成
</t>
        </r>
      </text>
    </comment>
    <comment ref="N433" authorId="3">
      <text>
        <r>
          <rPr>
            <b/>
            <sz val="9"/>
            <rFont val="Tahoma"/>
            <family val="2"/>
          </rPr>
          <t>20170515</t>
        </r>
        <r>
          <rPr>
            <b/>
            <sz val="9"/>
            <rFont val="宋体"/>
            <family val="3"/>
            <charset val="134"/>
          </rPr>
          <t>合成</t>
        </r>
        <r>
          <rPr>
            <b/>
            <sz val="9"/>
            <rFont val="Tahoma"/>
            <family val="2"/>
          </rPr>
          <t xml:space="preserve">1
</t>
        </r>
        <r>
          <rPr>
            <b/>
            <sz val="9"/>
            <rFont val="宋体"/>
            <family val="3"/>
            <charset val="134"/>
          </rPr>
          <t xml:space="preserve">
</t>
        </r>
      </text>
    </comment>
    <comment ref="O476" authorId="0">
      <text>
        <r>
          <rPr>
            <b/>
            <sz val="9"/>
            <rFont val="Tahoma"/>
            <family val="2"/>
          </rPr>
          <t>180214-hc-</t>
        </r>
        <r>
          <rPr>
            <b/>
            <sz val="9"/>
            <rFont val="宋体"/>
            <family val="3"/>
            <charset val="134"/>
          </rPr>
          <t>奥秘吞噬者</t>
        </r>
      </text>
    </comment>
    <comment ref="M478" authorId="0">
      <text>
        <r>
          <rPr>
            <b/>
            <sz val="9"/>
            <rFont val="Tahoma"/>
            <family val="2"/>
          </rPr>
          <t>170615</t>
        </r>
        <r>
          <rPr>
            <b/>
            <sz val="9"/>
            <rFont val="宋体"/>
            <family val="3"/>
            <charset val="134"/>
          </rPr>
          <t>合</t>
        </r>
        <r>
          <rPr>
            <b/>
            <sz val="9"/>
            <rFont val="Tahoma"/>
            <family val="2"/>
          </rPr>
          <t>1</t>
        </r>
      </text>
    </comment>
    <comment ref="N547" authorId="0">
      <text>
        <r>
          <rPr>
            <b/>
            <sz val="9"/>
            <color indexed="81"/>
            <rFont val="Tahoma"/>
            <family val="2"/>
          </rPr>
          <t>190827-</t>
        </r>
        <r>
          <rPr>
            <b/>
            <sz val="9"/>
            <color indexed="81"/>
            <rFont val="宋体"/>
            <family val="3"/>
            <charset val="134"/>
          </rPr>
          <t>平衡性调整</t>
        </r>
      </text>
    </comment>
    <comment ref="O547" authorId="0">
      <text>
        <r>
          <rPr>
            <b/>
            <sz val="9"/>
            <color indexed="81"/>
            <rFont val="Tahoma"/>
            <family val="2"/>
          </rPr>
          <t>190827-</t>
        </r>
        <r>
          <rPr>
            <b/>
            <sz val="9"/>
            <color indexed="81"/>
            <rFont val="宋体"/>
            <family val="3"/>
            <charset val="134"/>
          </rPr>
          <t>平衡性调整</t>
        </r>
      </text>
    </comment>
    <comment ref="L568" authorId="0">
      <text>
        <r>
          <rPr>
            <b/>
            <sz val="9"/>
            <rFont val="宋体"/>
            <family val="3"/>
            <charset val="134"/>
          </rPr>
          <t>171017-合-遗忘之王库恩</t>
        </r>
      </text>
    </comment>
    <comment ref="M568" authorId="0">
      <text>
        <r>
          <rPr>
            <b/>
            <sz val="9"/>
            <rFont val="宋体"/>
            <family val="3"/>
            <charset val="134"/>
          </rPr>
          <t>171129-合-遗忘之王库恩</t>
        </r>
      </text>
    </comment>
    <comment ref="O568" authorId="0">
      <text>
        <r>
          <rPr>
            <b/>
            <sz val="9"/>
            <rFont val="宋体"/>
            <family val="3"/>
            <charset val="134"/>
          </rPr>
          <t>171111-合-遗忘之王库恩</t>
        </r>
      </text>
    </comment>
    <comment ref="P568" authorId="0">
      <text>
        <r>
          <rPr>
            <b/>
            <sz val="9"/>
            <rFont val="宋体"/>
            <family val="3"/>
            <charset val="134"/>
          </rPr>
          <t>171120-合-遗忘之王库恩</t>
        </r>
      </text>
    </comment>
    <comment ref="L592" authorId="0">
      <text>
        <r>
          <rPr>
            <b/>
            <sz val="9"/>
            <rFont val="宋体"/>
            <family val="3"/>
            <charset val="134"/>
          </rPr>
          <t>170926-合-缚链者拉兹</t>
        </r>
      </text>
    </comment>
    <comment ref="M592" authorId="0">
      <text>
        <r>
          <rPr>
            <b/>
            <sz val="9"/>
            <rFont val="宋体"/>
            <family val="3"/>
            <charset val="134"/>
          </rPr>
          <t>170926-合-缚链者拉兹</t>
        </r>
      </text>
    </comment>
    <comment ref="L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M595" authorId="0">
      <text>
        <r>
          <rPr>
            <b/>
            <sz val="9"/>
            <rFont val="Tahoma"/>
            <family val="2"/>
          </rPr>
          <t>170926-</t>
        </r>
        <r>
          <rPr>
            <b/>
            <sz val="9"/>
            <rFont val="宋体"/>
            <family val="3"/>
            <charset val="134"/>
          </rPr>
          <t>合</t>
        </r>
        <r>
          <rPr>
            <b/>
            <sz val="9"/>
            <rFont val="Tahoma"/>
            <family val="2"/>
          </rPr>
          <t>1-</t>
        </r>
        <r>
          <rPr>
            <b/>
            <sz val="9"/>
            <rFont val="宋体"/>
            <family val="3"/>
            <charset val="134"/>
          </rPr>
          <t>龙息药水</t>
        </r>
      </text>
    </comment>
    <comment ref="N595" authorId="0">
      <text>
        <r>
          <rPr>
            <b/>
            <sz val="9"/>
            <rFont val="Tahoma"/>
            <family val="2"/>
          </rPr>
          <t>170930-</t>
        </r>
        <r>
          <rPr>
            <b/>
            <sz val="9"/>
            <rFont val="宋体"/>
            <family val="3"/>
            <charset val="134"/>
          </rPr>
          <t>合</t>
        </r>
        <r>
          <rPr>
            <b/>
            <sz val="9"/>
            <rFont val="Tahoma"/>
            <family val="2"/>
          </rPr>
          <t>-</t>
        </r>
        <r>
          <rPr>
            <b/>
            <sz val="9"/>
            <rFont val="宋体"/>
            <family val="3"/>
            <charset val="134"/>
          </rPr>
          <t>龙息药水</t>
        </r>
      </text>
    </comment>
    <comment ref="L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M601" authorId="0">
      <text>
        <r>
          <rPr>
            <b/>
            <sz val="9"/>
            <rFont val="Tahoma"/>
            <family val="2"/>
          </rPr>
          <t>170930-</t>
        </r>
        <r>
          <rPr>
            <b/>
            <sz val="9"/>
            <rFont val="宋体"/>
            <family val="3"/>
            <charset val="134"/>
          </rPr>
          <t>合</t>
        </r>
        <r>
          <rPr>
            <b/>
            <sz val="9"/>
            <rFont val="Tahoma"/>
            <family val="2"/>
          </rPr>
          <t>-</t>
        </r>
        <r>
          <rPr>
            <b/>
            <sz val="9"/>
            <rFont val="宋体"/>
            <family val="3"/>
            <charset val="134"/>
          </rPr>
          <t>收集者沙库尔</t>
        </r>
      </text>
    </comment>
    <comment ref="L607" authorId="3">
      <text>
        <r>
          <rPr>
            <b/>
            <sz val="9"/>
            <rFont val="Tahoma"/>
            <family val="2"/>
          </rPr>
          <t>170606-1
170606-2</t>
        </r>
      </text>
    </comment>
    <comment ref="M607" authorId="0">
      <text>
        <r>
          <rPr>
            <b/>
            <sz val="9"/>
            <rFont val="Tahoma"/>
            <family val="2"/>
          </rPr>
          <t>171119-h-</t>
        </r>
        <r>
          <rPr>
            <b/>
            <sz val="9"/>
            <rFont val="宋体"/>
            <family val="3"/>
            <charset val="134"/>
          </rPr>
          <t>衰变</t>
        </r>
      </text>
    </comment>
    <comment ref="N607" authorId="0">
      <text>
        <r>
          <rPr>
            <b/>
            <sz val="9"/>
            <rFont val="Tahoma"/>
            <family val="2"/>
          </rPr>
          <t xml:space="preserve">20170612-1
20170612-2
</t>
        </r>
      </text>
    </comment>
    <comment ref="P637" authorId="0">
      <text>
        <r>
          <rPr>
            <b/>
            <sz val="9"/>
            <rFont val="Tahoma"/>
            <family val="2"/>
          </rPr>
          <t>171120-h-</t>
        </r>
        <r>
          <rPr>
            <b/>
            <sz val="9"/>
            <rFont val="宋体"/>
            <family val="3"/>
            <charset val="134"/>
          </rPr>
          <t>艾雅</t>
        </r>
        <r>
          <rPr>
            <b/>
            <sz val="9"/>
            <rFont val="Tahoma"/>
            <family val="2"/>
          </rPr>
          <t>·</t>
        </r>
        <r>
          <rPr>
            <b/>
            <sz val="9"/>
            <rFont val="宋体"/>
            <family val="3"/>
            <charset val="134"/>
          </rPr>
          <t>黑掌</t>
        </r>
      </text>
    </comment>
    <comment ref="L661" authorId="0">
      <text>
        <r>
          <rPr>
            <b/>
            <sz val="9"/>
            <rFont val="Tahoma"/>
            <family val="2"/>
          </rPr>
          <t>171101-66-</t>
        </r>
        <r>
          <rPr>
            <b/>
            <sz val="9"/>
            <rFont val="宋体"/>
            <family val="3"/>
            <charset val="134"/>
          </rPr>
          <t>大富翁比尔杜</t>
        </r>
      </text>
    </comment>
    <comment ref="L676" authorId="3">
      <text>
        <r>
          <rPr>
            <b/>
            <sz val="9"/>
            <rFont val="Tahoma"/>
            <family val="2"/>
          </rPr>
          <t>170606-1</t>
        </r>
      </text>
    </comment>
    <comment ref="N676" authorId="3">
      <text>
        <r>
          <rPr>
            <b/>
            <sz val="9"/>
            <rFont val="Tahoma"/>
            <family val="2"/>
          </rPr>
          <t>170612-1</t>
        </r>
      </text>
    </comment>
    <comment ref="P676" authorId="3">
      <text>
        <r>
          <rPr>
            <b/>
            <sz val="9"/>
            <rFont val="Tahoma"/>
            <family val="2"/>
          </rPr>
          <t>170805-1</t>
        </r>
      </text>
    </comment>
    <comment ref="O679" authorId="3">
      <text>
        <r>
          <rPr>
            <b/>
            <sz val="9"/>
            <rFont val="Tahoma"/>
            <family val="2"/>
          </rPr>
          <t>170505</t>
        </r>
        <r>
          <rPr>
            <b/>
            <sz val="9"/>
            <rFont val="宋体"/>
            <family val="3"/>
            <charset val="134"/>
          </rPr>
          <t>合</t>
        </r>
        <r>
          <rPr>
            <b/>
            <sz val="9"/>
            <rFont val="Tahoma"/>
            <family val="2"/>
          </rPr>
          <t>1</t>
        </r>
        <r>
          <rPr>
            <b/>
            <sz val="9"/>
            <rFont val="宋体"/>
            <family val="3"/>
            <charset val="134"/>
          </rPr>
          <t xml:space="preserve">
</t>
        </r>
      </text>
    </comment>
    <comment ref="P679" authorId="3">
      <text>
        <r>
          <rPr>
            <b/>
            <sz val="9"/>
            <rFont val="Tahoma"/>
            <family val="2"/>
          </rPr>
          <t>170511</t>
        </r>
        <r>
          <rPr>
            <b/>
            <sz val="9"/>
            <rFont val="宋体"/>
            <family val="3"/>
            <charset val="134"/>
          </rPr>
          <t>合</t>
        </r>
        <r>
          <rPr>
            <b/>
            <sz val="9"/>
            <rFont val="Tahoma"/>
            <family val="2"/>
          </rPr>
          <t>1</t>
        </r>
        <r>
          <rPr>
            <b/>
            <sz val="9"/>
            <rFont val="宋体"/>
            <family val="3"/>
            <charset val="134"/>
          </rPr>
          <t xml:space="preserve">
</t>
        </r>
      </text>
    </comment>
    <comment ref="L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1710-2
1711-5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M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N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O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P692" authorId="0">
      <text>
        <r>
          <rPr>
            <b/>
            <sz val="9"/>
            <rFont val="宋体"/>
            <family val="3"/>
            <charset val="134"/>
          </rPr>
          <t>开包统计</t>
        </r>
        <r>
          <rPr>
            <b/>
            <sz val="9"/>
            <rFont val="Tahoma"/>
            <family val="2"/>
          </rPr>
          <t>-</t>
        </r>
        <r>
          <rPr>
            <b/>
            <sz val="9"/>
            <rFont val="宋体"/>
            <family val="3"/>
            <charset val="134"/>
          </rPr>
          <t xml:space="preserve">古神：
</t>
        </r>
        <r>
          <rPr>
            <b/>
            <sz val="9"/>
            <rFont val="Tahoma"/>
            <family val="2"/>
          </rPr>
          <t xml:space="preserve">201710-2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R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1711-7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S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T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U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V692" authorId="0">
      <text>
        <r>
          <rPr>
            <b/>
            <sz val="9"/>
            <rFont val="宋体"/>
            <family val="3"/>
            <charset val="134"/>
          </rPr>
          <t>开包统计</t>
        </r>
        <r>
          <rPr>
            <b/>
            <sz val="9"/>
            <rFont val="Tahoma"/>
            <family val="2"/>
          </rPr>
          <t>-</t>
        </r>
        <r>
          <rPr>
            <b/>
            <sz val="9"/>
            <rFont val="宋体"/>
            <family val="3"/>
            <charset val="134"/>
          </rPr>
          <t xml:space="preserve">加基森：
</t>
        </r>
        <r>
          <rPr>
            <b/>
            <sz val="9"/>
            <rFont val="Tahoma"/>
            <family val="2"/>
          </rPr>
          <t xml:space="preserve">
</t>
        </r>
        <r>
          <rPr>
            <b/>
            <sz val="9"/>
            <rFont val="宋体"/>
            <family val="3"/>
            <charset val="134"/>
          </rPr>
          <t>历史开包</t>
        </r>
        <r>
          <rPr>
            <b/>
            <sz val="9"/>
            <rFont val="Tahoma"/>
            <family val="2"/>
          </rPr>
          <t>-60(</t>
        </r>
        <r>
          <rPr>
            <b/>
            <sz val="9"/>
            <rFont val="宋体"/>
            <family val="3"/>
            <charset val="134"/>
          </rPr>
          <t>估计</t>
        </r>
        <r>
          <rPr>
            <b/>
            <sz val="9"/>
            <rFont val="Tahoma"/>
            <family val="2"/>
          </rPr>
          <t>)</t>
        </r>
      </text>
    </comment>
    <comment ref="L693" authorId="3">
      <text>
        <r>
          <rPr>
            <b/>
            <sz val="9"/>
            <rFont val="宋体"/>
            <family val="3"/>
            <charset val="134"/>
          </rPr>
          <t>171101-64-传令官沃拉兹
光耀之主拉格纳罗斯纳罗斯</t>
        </r>
      </text>
    </comment>
    <comment ref="M693" authorId="3">
      <text>
        <r>
          <rPr>
            <b/>
            <sz val="9"/>
            <rFont val="宋体"/>
            <family val="3"/>
            <charset val="134"/>
          </rPr>
          <t>墨水大师索莉娅
燃鬃</t>
        </r>
        <r>
          <rPr>
            <b/>
            <sz val="9"/>
            <rFont val="Tahoma"/>
            <family val="2"/>
          </rPr>
          <t>·</t>
        </r>
        <r>
          <rPr>
            <b/>
            <sz val="9"/>
            <rFont val="宋体"/>
            <family val="3"/>
            <charset val="134"/>
          </rPr>
          <t>自走炮</t>
        </r>
      </text>
    </comment>
    <comment ref="R693" authorId="3">
      <text>
        <r>
          <rPr>
            <b/>
            <sz val="9"/>
            <rFont val="宋体"/>
            <family val="3"/>
            <charset val="134"/>
          </rPr>
          <t>缺失：
燃鬃·自走炮
171017-合-遗忘之王库恩
171101-66-大富翁比尔杜</t>
        </r>
      </text>
    </comment>
    <comment ref="S693"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缚链者拉兹
</t>
        </r>
        <r>
          <rPr>
            <b/>
            <sz val="9"/>
            <rFont val="Tahoma"/>
            <family val="2"/>
          </rPr>
          <t>170930-</t>
        </r>
        <r>
          <rPr>
            <b/>
            <sz val="9"/>
            <rFont val="宋体"/>
            <family val="3"/>
            <charset val="134"/>
          </rPr>
          <t>合</t>
        </r>
        <r>
          <rPr>
            <b/>
            <sz val="9"/>
            <rFont val="Tahoma"/>
            <family val="2"/>
          </rPr>
          <t>-</t>
        </r>
        <r>
          <rPr>
            <b/>
            <sz val="9"/>
            <rFont val="宋体"/>
            <family val="3"/>
            <charset val="134"/>
          </rPr>
          <t xml:space="preserve">收集者沙库尔
</t>
        </r>
        <r>
          <rPr>
            <b/>
            <sz val="9"/>
            <rFont val="Tahoma"/>
            <family val="2"/>
          </rPr>
          <t>171129-</t>
        </r>
        <r>
          <rPr>
            <b/>
            <sz val="9"/>
            <rFont val="宋体"/>
            <family val="3"/>
            <charset val="134"/>
          </rPr>
          <t>合</t>
        </r>
        <r>
          <rPr>
            <b/>
            <sz val="9"/>
            <rFont val="Tahoma"/>
            <family val="2"/>
          </rPr>
          <t>-</t>
        </r>
        <r>
          <rPr>
            <b/>
            <sz val="9"/>
            <rFont val="宋体"/>
            <family val="3"/>
            <charset val="134"/>
          </rPr>
          <t>遗忘之王库恩</t>
        </r>
      </text>
    </comment>
    <comment ref="U693" authorId="0">
      <text>
        <r>
          <rPr>
            <b/>
            <sz val="9"/>
            <rFont val="Tahoma"/>
            <family val="2"/>
          </rPr>
          <t>171111-</t>
        </r>
        <r>
          <rPr>
            <b/>
            <sz val="9"/>
            <rFont val="宋体"/>
            <family val="3"/>
            <charset val="134"/>
          </rPr>
          <t>合</t>
        </r>
        <r>
          <rPr>
            <b/>
            <sz val="9"/>
            <rFont val="Tahoma"/>
            <family val="2"/>
          </rPr>
          <t>-</t>
        </r>
        <r>
          <rPr>
            <b/>
            <sz val="9"/>
            <rFont val="宋体"/>
            <family val="3"/>
            <charset val="134"/>
          </rPr>
          <t>遗忘之王库恩</t>
        </r>
      </text>
    </comment>
    <comment ref="V693" authorId="0">
      <text>
        <r>
          <rPr>
            <b/>
            <sz val="9"/>
            <rFont val="Tahoma"/>
            <family val="2"/>
          </rPr>
          <t>171120-h-</t>
        </r>
        <r>
          <rPr>
            <b/>
            <sz val="9"/>
            <rFont val="宋体"/>
            <family val="3"/>
            <charset val="134"/>
          </rPr>
          <t>艾雅</t>
        </r>
        <r>
          <rPr>
            <b/>
            <sz val="9"/>
            <rFont val="Tahoma"/>
            <family val="2"/>
          </rPr>
          <t>·</t>
        </r>
        <r>
          <rPr>
            <b/>
            <sz val="9"/>
            <rFont val="宋体"/>
            <family val="3"/>
            <charset val="134"/>
          </rPr>
          <t xml:space="preserve">黑掌
</t>
        </r>
        <r>
          <rPr>
            <b/>
            <sz val="9"/>
            <rFont val="Tahoma"/>
            <family val="2"/>
          </rPr>
          <t>171120-</t>
        </r>
        <r>
          <rPr>
            <b/>
            <sz val="9"/>
            <rFont val="宋体"/>
            <family val="3"/>
            <charset val="134"/>
          </rPr>
          <t>合</t>
        </r>
        <r>
          <rPr>
            <b/>
            <sz val="9"/>
            <rFont val="Tahoma"/>
            <family val="2"/>
          </rPr>
          <t>-</t>
        </r>
        <r>
          <rPr>
            <b/>
            <sz val="9"/>
            <rFont val="宋体"/>
            <family val="3"/>
            <charset val="134"/>
          </rPr>
          <t>遗忘之王库恩</t>
        </r>
      </text>
    </comment>
    <comment ref="M694" authorId="3">
      <text>
        <r>
          <rPr>
            <b/>
            <sz val="9"/>
            <rFont val="宋体"/>
            <family val="3"/>
            <charset val="134"/>
          </rPr>
          <t>龙息药水
龙息药水
狂热铸魂者</t>
        </r>
      </text>
    </comment>
    <comment ref="M695" authorId="3">
      <text>
        <r>
          <rPr>
            <b/>
            <sz val="9"/>
            <rFont val="宋体"/>
            <family val="3"/>
            <charset val="134"/>
          </rPr>
          <t>伪造的幸运币
二流打手</t>
        </r>
      </text>
    </comment>
    <comment ref="O695" authorId="0">
      <text>
        <r>
          <rPr>
            <b/>
            <sz val="9"/>
            <rFont val="Tahoma"/>
            <family val="2"/>
          </rPr>
          <t>180214-hc-</t>
        </r>
        <r>
          <rPr>
            <b/>
            <sz val="9"/>
            <rFont val="宋体"/>
            <family val="3"/>
            <charset val="134"/>
          </rPr>
          <t>奥秘吞噬者</t>
        </r>
      </text>
    </comment>
    <comment ref="S695" authorId="0">
      <text>
        <r>
          <rPr>
            <b/>
            <sz val="9"/>
            <rFont val="Tahoma"/>
            <family val="2"/>
          </rPr>
          <t>171119-h-</t>
        </r>
        <r>
          <rPr>
            <b/>
            <sz val="9"/>
            <rFont val="宋体"/>
            <family val="3"/>
            <charset val="134"/>
          </rPr>
          <t>衰变</t>
        </r>
      </text>
    </comment>
    <comment ref="M699" authorId="3">
      <text>
        <r>
          <rPr>
            <b/>
            <sz val="9"/>
            <rFont val="Tahoma"/>
            <family val="2"/>
          </rPr>
          <t>171101-87-</t>
        </r>
        <r>
          <rPr>
            <b/>
            <sz val="9"/>
            <rFont val="宋体"/>
            <family val="3"/>
            <charset val="134"/>
          </rPr>
          <t>丛林巨兽</t>
        </r>
        <r>
          <rPr>
            <b/>
            <sz val="9"/>
            <rFont val="Tahoma"/>
            <family val="2"/>
          </rPr>
          <t xml:space="preserve">
</t>
        </r>
      </text>
    </comment>
    <comment ref="M705" authorId="3">
      <text>
        <r>
          <rPr>
            <b/>
            <sz val="9"/>
            <rFont val="Tahoma"/>
            <family val="2"/>
          </rPr>
          <t>170611</t>
        </r>
        <r>
          <rPr>
            <b/>
            <sz val="9"/>
            <rFont val="宋体"/>
            <family val="3"/>
            <charset val="134"/>
          </rPr>
          <t>合成</t>
        </r>
        <r>
          <rPr>
            <b/>
            <sz val="9"/>
            <rFont val="Tahoma"/>
            <family val="2"/>
          </rPr>
          <t xml:space="preserve">1
</t>
        </r>
      </text>
    </comment>
    <comment ref="N705" authorId="3">
      <text>
        <r>
          <rPr>
            <b/>
            <sz val="9"/>
            <rFont val="Tahoma"/>
            <family val="2"/>
          </rPr>
          <t>170501</t>
        </r>
        <r>
          <rPr>
            <b/>
            <sz val="9"/>
            <rFont val="宋体"/>
            <family val="3"/>
            <charset val="134"/>
          </rPr>
          <t>合成</t>
        </r>
        <r>
          <rPr>
            <b/>
            <sz val="9"/>
            <rFont val="Tahoma"/>
            <family val="2"/>
          </rPr>
          <t>1 
170702</t>
        </r>
        <r>
          <rPr>
            <b/>
            <sz val="9"/>
            <rFont val="宋体"/>
            <family val="3"/>
            <charset val="134"/>
          </rPr>
          <t>合成</t>
        </r>
        <r>
          <rPr>
            <b/>
            <sz val="9"/>
            <rFont val="Tahoma"/>
            <family val="2"/>
          </rPr>
          <t xml:space="preserve">2
</t>
        </r>
      </text>
    </comment>
    <comment ref="P705" authorId="3">
      <text>
        <r>
          <rPr>
            <b/>
            <sz val="9"/>
            <rFont val="Tahoma"/>
            <family val="2"/>
          </rPr>
          <t xml:space="preserve">
170825-2
</t>
        </r>
      </text>
    </comment>
    <comment ref="Q705" authorId="3">
      <text>
        <r>
          <rPr>
            <b/>
            <sz val="9"/>
            <rFont val="Tahoma"/>
            <family val="2"/>
          </rPr>
          <t>171029-</t>
        </r>
        <r>
          <rPr>
            <b/>
            <sz val="9"/>
            <rFont val="宋体"/>
            <family val="3"/>
            <charset val="134"/>
          </rPr>
          <t>合</t>
        </r>
        <r>
          <rPr>
            <b/>
            <sz val="9"/>
            <rFont val="Tahoma"/>
            <family val="2"/>
          </rPr>
          <t>-1-</t>
        </r>
        <r>
          <rPr>
            <b/>
            <sz val="9"/>
            <rFont val="宋体"/>
            <family val="3"/>
            <charset val="134"/>
          </rPr>
          <t>活体法力</t>
        </r>
        <r>
          <rPr>
            <b/>
            <sz val="9"/>
            <rFont val="Tahoma"/>
            <family val="2"/>
          </rPr>
          <t xml:space="preserve">
171029-</t>
        </r>
        <r>
          <rPr>
            <b/>
            <sz val="9"/>
            <rFont val="宋体"/>
            <family val="3"/>
            <charset val="134"/>
          </rPr>
          <t>合</t>
        </r>
        <r>
          <rPr>
            <b/>
            <sz val="9"/>
            <rFont val="Tahoma"/>
            <family val="2"/>
          </rPr>
          <t>-2-</t>
        </r>
        <r>
          <rPr>
            <b/>
            <sz val="9"/>
            <rFont val="宋体"/>
            <family val="3"/>
            <charset val="134"/>
          </rPr>
          <t>活体法力</t>
        </r>
        <r>
          <rPr>
            <b/>
            <sz val="9"/>
            <rFont val="Tahoma"/>
            <family val="2"/>
          </rPr>
          <t xml:space="preserve">
</t>
        </r>
      </text>
    </comment>
    <comment ref="O712" authorId="3">
      <text>
        <r>
          <rPr>
            <b/>
            <sz val="9"/>
            <rFont val="Tahoma"/>
            <family val="2"/>
          </rPr>
          <t>180410-0402-68-</t>
        </r>
        <r>
          <rPr>
            <b/>
            <sz val="9"/>
            <rFont val="宋体"/>
            <family val="3"/>
            <charset val="134"/>
          </rPr>
          <t xml:space="preserve">湿地女王
</t>
        </r>
      </text>
    </comment>
    <comment ref="P716" authorId="0">
      <text>
        <r>
          <rPr>
            <b/>
            <sz val="9"/>
            <rFont val="Tahoma"/>
            <family val="2"/>
          </rPr>
          <t>181021-hc-</t>
        </r>
        <r>
          <rPr>
            <b/>
            <sz val="9"/>
            <rFont val="宋体"/>
            <family val="3"/>
            <charset val="134"/>
          </rPr>
          <t>恐鳞追猎者</t>
        </r>
      </text>
    </comment>
    <comment ref="N724" authorId="3">
      <text>
        <r>
          <rPr>
            <b/>
            <sz val="9"/>
            <rFont val="Tahoma"/>
            <family val="2"/>
          </rPr>
          <t>170529-</t>
        </r>
        <r>
          <rPr>
            <b/>
            <sz val="9"/>
            <rFont val="宋体"/>
            <family val="3"/>
            <charset val="134"/>
          </rPr>
          <t>合</t>
        </r>
        <r>
          <rPr>
            <b/>
            <sz val="9"/>
            <rFont val="Tahoma"/>
            <family val="2"/>
          </rPr>
          <t>-</t>
        </r>
        <r>
          <rPr>
            <b/>
            <sz val="9"/>
            <rFont val="宋体"/>
            <family val="3"/>
            <charset val="134"/>
          </rPr>
          <t>远古雕文</t>
        </r>
        <r>
          <rPr>
            <b/>
            <sz val="9"/>
            <rFont val="Tahoma"/>
            <family val="2"/>
          </rPr>
          <t xml:space="preserve">
170702-</t>
        </r>
        <r>
          <rPr>
            <b/>
            <sz val="9"/>
            <rFont val="宋体"/>
            <family val="3"/>
            <charset val="134"/>
          </rPr>
          <t>合</t>
        </r>
        <r>
          <rPr>
            <b/>
            <sz val="9"/>
            <rFont val="Tahoma"/>
            <family val="2"/>
          </rPr>
          <t>-</t>
        </r>
        <r>
          <rPr>
            <b/>
            <sz val="9"/>
            <rFont val="宋体"/>
            <family val="3"/>
            <charset val="134"/>
          </rPr>
          <t>远古雕文</t>
        </r>
        <r>
          <rPr>
            <b/>
            <sz val="9"/>
            <rFont val="Tahoma"/>
            <family val="2"/>
          </rPr>
          <t xml:space="preserve">
</t>
        </r>
      </text>
    </comment>
    <comment ref="P724" authorId="0">
      <text>
        <r>
          <rPr>
            <b/>
            <sz val="9"/>
            <rFont val="Tahoma"/>
            <family val="2"/>
          </rPr>
          <t>170526-</t>
        </r>
        <r>
          <rPr>
            <b/>
            <sz val="9"/>
            <rFont val="宋体"/>
            <family val="3"/>
            <charset val="134"/>
          </rPr>
          <t>合</t>
        </r>
        <r>
          <rPr>
            <b/>
            <sz val="9"/>
            <rFont val="Tahoma"/>
            <family val="2"/>
          </rPr>
          <t>-</t>
        </r>
        <r>
          <rPr>
            <b/>
            <sz val="9"/>
            <rFont val="宋体"/>
            <family val="3"/>
            <charset val="134"/>
          </rPr>
          <t xml:space="preserve">远古雕文
</t>
        </r>
        <r>
          <rPr>
            <b/>
            <sz val="9"/>
            <rFont val="Tahoma"/>
            <family val="2"/>
          </rPr>
          <t>171102-</t>
        </r>
        <r>
          <rPr>
            <b/>
            <sz val="9"/>
            <rFont val="宋体"/>
            <family val="3"/>
            <charset val="134"/>
          </rPr>
          <t>合</t>
        </r>
        <r>
          <rPr>
            <b/>
            <sz val="9"/>
            <rFont val="Tahoma"/>
            <family val="2"/>
          </rPr>
          <t>-</t>
        </r>
        <r>
          <rPr>
            <b/>
            <sz val="9"/>
            <rFont val="宋体"/>
            <family val="3"/>
            <charset val="134"/>
          </rPr>
          <t>远古雕文</t>
        </r>
      </text>
    </comment>
    <comment ref="Q724" authorId="3">
      <text>
        <r>
          <rPr>
            <b/>
            <sz val="9"/>
            <rFont val="Tahoma"/>
            <family val="2"/>
          </rPr>
          <t>171113-h-</t>
        </r>
        <r>
          <rPr>
            <b/>
            <sz val="9"/>
            <rFont val="宋体"/>
            <family val="3"/>
            <charset val="134"/>
          </rPr>
          <t>远古雕</t>
        </r>
        <r>
          <rPr>
            <b/>
            <sz val="9"/>
            <rFont val="Tahoma"/>
            <family val="2"/>
          </rPr>
          <t xml:space="preserve">
</t>
        </r>
      </text>
    </comment>
    <comment ref="Q734" authorId="3">
      <text>
        <r>
          <rPr>
            <b/>
            <sz val="9"/>
            <rFont val="Tahoma"/>
            <family val="2"/>
          </rPr>
          <t>180501-hc-</t>
        </r>
        <r>
          <rPr>
            <b/>
            <sz val="9"/>
            <rFont val="宋体"/>
            <family val="3"/>
            <charset val="134"/>
          </rPr>
          <t>光铸剑龙</t>
        </r>
      </text>
    </comment>
    <comment ref="O735" authorId="3">
      <text>
        <r>
          <rPr>
            <b/>
            <sz val="9"/>
            <rFont val="Tahoma"/>
            <family val="2"/>
          </rPr>
          <t>170823-2</t>
        </r>
        <r>
          <rPr>
            <b/>
            <sz val="9"/>
            <rFont val="宋体"/>
            <family val="3"/>
            <charset val="134"/>
          </rPr>
          <t xml:space="preserve">
</t>
        </r>
      </text>
    </comment>
    <comment ref="P735" authorId="3">
      <text>
        <r>
          <rPr>
            <b/>
            <sz val="9"/>
            <rFont val="Tahoma"/>
            <family val="2"/>
          </rPr>
          <t>170825-1</t>
        </r>
        <r>
          <rPr>
            <b/>
            <sz val="9"/>
            <rFont val="宋体"/>
            <family val="3"/>
            <charset val="134"/>
          </rPr>
          <t xml:space="preserve">
</t>
        </r>
        <r>
          <rPr>
            <b/>
            <sz val="9"/>
            <rFont val="Tahoma"/>
            <family val="2"/>
          </rPr>
          <t>170825-2</t>
        </r>
      </text>
    </comment>
    <comment ref="M736" authorId="3">
      <text>
        <r>
          <rPr>
            <b/>
            <sz val="9"/>
            <rFont val="Tahoma"/>
            <family val="2"/>
          </rPr>
          <t>170430</t>
        </r>
        <r>
          <rPr>
            <b/>
            <sz val="9"/>
            <rFont val="宋体"/>
            <family val="3"/>
            <charset val="134"/>
          </rPr>
          <t xml:space="preserve">合成
</t>
        </r>
      </text>
    </comment>
    <comment ref="N736" authorId="3">
      <text>
        <r>
          <rPr>
            <b/>
            <sz val="9"/>
            <rFont val="Tahoma"/>
            <family val="2"/>
          </rPr>
          <t>170501</t>
        </r>
        <r>
          <rPr>
            <b/>
            <sz val="9"/>
            <rFont val="宋体"/>
            <family val="3"/>
            <charset val="134"/>
          </rPr>
          <t xml:space="preserve">合成
</t>
        </r>
      </text>
    </comment>
    <comment ref="O736" authorId="3">
      <text>
        <r>
          <rPr>
            <b/>
            <sz val="9"/>
            <rFont val="Tahoma"/>
            <family val="2"/>
          </rPr>
          <t>170515</t>
        </r>
        <r>
          <rPr>
            <b/>
            <sz val="9"/>
            <rFont val="宋体"/>
            <family val="3"/>
            <charset val="134"/>
          </rPr>
          <t xml:space="preserve">合成
</t>
        </r>
      </text>
    </comment>
    <comment ref="P736" authorId="3">
      <text>
        <r>
          <rPr>
            <b/>
            <sz val="9"/>
            <rFont val="Tahoma"/>
            <family val="2"/>
          </rPr>
          <t>170505</t>
        </r>
        <r>
          <rPr>
            <b/>
            <sz val="9"/>
            <rFont val="宋体"/>
            <family val="3"/>
            <charset val="134"/>
          </rPr>
          <t xml:space="preserve">合成
</t>
        </r>
      </text>
    </comment>
    <comment ref="Q736" authorId="3">
      <text>
        <r>
          <rPr>
            <b/>
            <sz val="9"/>
            <rFont val="Tahoma"/>
            <family val="2"/>
          </rPr>
          <t>180301-hc-</t>
        </r>
        <r>
          <rPr>
            <b/>
            <sz val="9"/>
            <rFont val="宋体"/>
            <family val="3"/>
            <charset val="134"/>
          </rPr>
          <t xml:space="preserve">守日者塔林姆
</t>
        </r>
      </text>
    </comment>
    <comment ref="N737" authorId="3">
      <text>
        <r>
          <rPr>
            <b/>
            <sz val="9"/>
            <rFont val="Tahoma"/>
            <family val="2"/>
          </rPr>
          <t>180624-hc-</t>
        </r>
        <r>
          <rPr>
            <b/>
            <sz val="9"/>
            <rFont val="宋体"/>
            <family val="3"/>
            <charset val="134"/>
          </rPr>
          <t xml:space="preserve">斩棘刀
</t>
        </r>
      </text>
    </comment>
    <comment ref="O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Q737" authorId="3">
      <text>
        <r>
          <rPr>
            <b/>
            <sz val="9"/>
            <rFont val="Tahoma"/>
            <family val="2"/>
          </rPr>
          <t>180525-hc-</t>
        </r>
        <r>
          <rPr>
            <b/>
            <sz val="9"/>
            <rFont val="宋体"/>
            <family val="3"/>
            <charset val="134"/>
          </rPr>
          <t xml:space="preserve">斩棘刀
</t>
        </r>
        <r>
          <rPr>
            <b/>
            <sz val="9"/>
            <rFont val="Tahoma"/>
            <family val="2"/>
          </rPr>
          <t>180525-hc-</t>
        </r>
        <r>
          <rPr>
            <b/>
            <sz val="9"/>
            <rFont val="宋体"/>
            <family val="3"/>
            <charset val="134"/>
          </rPr>
          <t xml:space="preserve">斩棘刀
</t>
        </r>
      </text>
    </comment>
    <comment ref="N743" authorId="0">
      <text>
        <r>
          <rPr>
            <b/>
            <sz val="9"/>
            <rFont val="Tahoma"/>
            <family val="2"/>
          </rPr>
          <t>170615</t>
        </r>
        <r>
          <rPr>
            <b/>
            <sz val="9"/>
            <rFont val="宋体"/>
            <family val="3"/>
            <charset val="134"/>
          </rPr>
          <t>合</t>
        </r>
        <r>
          <rPr>
            <b/>
            <sz val="9"/>
            <rFont val="Tahoma"/>
            <family val="2"/>
          </rPr>
          <t>1
170615</t>
        </r>
        <r>
          <rPr>
            <b/>
            <sz val="9"/>
            <rFont val="宋体"/>
            <family val="3"/>
            <charset val="134"/>
          </rPr>
          <t>合</t>
        </r>
        <r>
          <rPr>
            <b/>
            <sz val="9"/>
            <rFont val="Tahoma"/>
            <family val="2"/>
          </rPr>
          <t>2</t>
        </r>
        <r>
          <rPr>
            <b/>
            <sz val="9"/>
            <rFont val="宋体"/>
            <family val="3"/>
            <charset val="134"/>
          </rPr>
          <t xml:space="preserve">
</t>
        </r>
      </text>
    </comment>
    <comment ref="O743" authorId="0">
      <text>
        <r>
          <rPr>
            <b/>
            <sz val="9"/>
            <rFont val="Tahoma"/>
            <family val="2"/>
          </rPr>
          <t>170930-</t>
        </r>
        <r>
          <rPr>
            <b/>
            <sz val="9"/>
            <rFont val="宋体"/>
            <family val="3"/>
            <charset val="134"/>
          </rPr>
          <t>合</t>
        </r>
        <r>
          <rPr>
            <b/>
            <sz val="9"/>
            <rFont val="Tahoma"/>
            <family val="2"/>
          </rPr>
          <t>-</t>
        </r>
        <r>
          <rPr>
            <b/>
            <sz val="9"/>
            <rFont val="宋体"/>
            <family val="3"/>
            <charset val="134"/>
          </rPr>
          <t>暗影视界</t>
        </r>
      </text>
    </comment>
    <comment ref="M744" authorId="0">
      <text>
        <r>
          <rPr>
            <b/>
            <sz val="9"/>
            <rFont val="Tahoma"/>
            <family val="2"/>
          </rPr>
          <t>180214-hc-</t>
        </r>
        <r>
          <rPr>
            <b/>
            <sz val="9"/>
            <rFont val="宋体"/>
            <family val="3"/>
            <charset val="134"/>
          </rPr>
          <t>好奇的萤根草</t>
        </r>
      </text>
    </comment>
    <comment ref="N744" authorId="0">
      <text>
        <r>
          <rPr>
            <b/>
            <sz val="9"/>
            <rFont val="Tahoma"/>
            <family val="2"/>
          </rPr>
          <t>170930-</t>
        </r>
        <r>
          <rPr>
            <b/>
            <sz val="9"/>
            <rFont val="宋体"/>
            <family val="3"/>
            <charset val="134"/>
          </rPr>
          <t>合</t>
        </r>
        <r>
          <rPr>
            <b/>
            <sz val="9"/>
            <rFont val="Tahoma"/>
            <family val="2"/>
          </rPr>
          <t>-</t>
        </r>
        <r>
          <rPr>
            <b/>
            <sz val="9"/>
            <rFont val="宋体"/>
            <family val="3"/>
            <charset val="134"/>
          </rPr>
          <t>好奇的萤根草</t>
        </r>
      </text>
    </comment>
    <comment ref="M747" authorId="0">
      <text>
        <r>
          <rPr>
            <b/>
            <sz val="9"/>
            <rFont val="宋体"/>
            <family val="3"/>
            <charset val="134"/>
          </rPr>
          <t>170926-合-“太阳裂片”莱拉</t>
        </r>
      </text>
    </comment>
    <comment ref="N747" authorId="3">
      <text>
        <r>
          <rPr>
            <b/>
            <sz val="9"/>
            <rFont val="Tahoma"/>
            <family val="2"/>
          </rPr>
          <t>170615-</t>
        </r>
        <r>
          <rPr>
            <b/>
            <sz val="9"/>
            <rFont val="宋体"/>
            <family val="3"/>
            <charset val="134"/>
          </rPr>
          <t>合</t>
        </r>
        <r>
          <rPr>
            <b/>
            <sz val="9"/>
            <rFont val="Tahoma"/>
            <family val="2"/>
          </rPr>
          <t>-</t>
        </r>
        <r>
          <rPr>
            <b/>
            <sz val="9"/>
            <rFont val="宋体"/>
            <family val="3"/>
            <charset val="134"/>
          </rPr>
          <t xml:space="preserve">
</t>
        </r>
      </text>
    </comment>
    <comment ref="O747" authorId="0">
      <text>
        <r>
          <rPr>
            <b/>
            <sz val="9"/>
            <rFont val="Tahoma"/>
            <family val="2"/>
          </rPr>
          <t>170930-</t>
        </r>
        <r>
          <rPr>
            <b/>
            <sz val="9"/>
            <rFont val="宋体"/>
            <family val="3"/>
            <charset val="134"/>
          </rPr>
          <t>合</t>
        </r>
        <r>
          <rPr>
            <b/>
            <sz val="9"/>
            <rFont val="Tahoma"/>
            <family val="2"/>
          </rPr>
          <t>-“</t>
        </r>
        <r>
          <rPr>
            <b/>
            <sz val="9"/>
            <rFont val="宋体"/>
            <family val="3"/>
            <charset val="134"/>
          </rPr>
          <t>太阳裂片</t>
        </r>
        <r>
          <rPr>
            <b/>
            <sz val="9"/>
            <rFont val="Tahoma"/>
            <family val="2"/>
          </rPr>
          <t>”</t>
        </r>
        <r>
          <rPr>
            <b/>
            <sz val="9"/>
            <rFont val="宋体"/>
            <family val="3"/>
            <charset val="134"/>
          </rPr>
          <t>莱拉</t>
        </r>
      </text>
    </comment>
    <comment ref="M748" authorId="0">
      <text>
        <r>
          <rPr>
            <b/>
            <sz val="9"/>
            <rFont val="宋体"/>
            <family val="3"/>
            <charset val="134"/>
          </rPr>
          <t>170214-hc-琥口脱险</t>
        </r>
      </text>
    </comment>
    <comment ref="M750" authorId="3">
      <text>
        <r>
          <rPr>
            <b/>
            <sz val="9"/>
            <rFont val="Tahoma"/>
            <family val="2"/>
          </rPr>
          <t>170519</t>
        </r>
        <r>
          <rPr>
            <b/>
            <sz val="9"/>
            <rFont val="宋体"/>
            <family val="3"/>
            <charset val="134"/>
          </rPr>
          <t>合成</t>
        </r>
      </text>
    </comment>
    <comment ref="N750" authorId="3">
      <text>
        <r>
          <rPr>
            <b/>
            <sz val="9"/>
            <rFont val="Tahoma"/>
            <family val="2"/>
          </rPr>
          <t>170501</t>
        </r>
        <r>
          <rPr>
            <b/>
            <sz val="9"/>
            <rFont val="宋体"/>
            <family val="3"/>
            <charset val="134"/>
          </rPr>
          <t xml:space="preserve">合成
</t>
        </r>
      </text>
    </comment>
    <comment ref="M758" authorId="0">
      <text>
        <r>
          <rPr>
            <b/>
            <sz val="9"/>
            <rFont val="Tahoma"/>
            <family val="2"/>
          </rPr>
          <t>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N758" authorId="0">
      <text>
        <r>
          <rPr>
            <b/>
            <sz val="9"/>
            <rFont val="Tahoma"/>
            <family val="2"/>
          </rPr>
          <t>170930-</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170930-</t>
        </r>
        <r>
          <rPr>
            <b/>
            <sz val="9"/>
            <rFont val="宋体"/>
            <family val="3"/>
            <charset val="134"/>
          </rPr>
          <t>合</t>
        </r>
        <r>
          <rPr>
            <b/>
            <sz val="9"/>
            <rFont val="Tahoma"/>
            <family val="2"/>
          </rPr>
          <t>-</t>
        </r>
        <r>
          <rPr>
            <b/>
            <sz val="9"/>
            <rFont val="宋体"/>
            <family val="3"/>
            <charset val="134"/>
          </rPr>
          <t>邪脊吞噬者</t>
        </r>
      </text>
    </comment>
    <comment ref="O758" authorId="0">
      <text>
        <r>
          <rPr>
            <b/>
            <sz val="9"/>
            <rFont val="Tahoma"/>
            <family val="2"/>
          </rPr>
          <t>0930-</t>
        </r>
        <r>
          <rPr>
            <b/>
            <sz val="9"/>
            <rFont val="宋体"/>
            <family val="3"/>
            <charset val="134"/>
          </rPr>
          <t>合</t>
        </r>
        <r>
          <rPr>
            <b/>
            <sz val="9"/>
            <rFont val="Tahoma"/>
            <family val="2"/>
          </rPr>
          <t>-</t>
        </r>
        <r>
          <rPr>
            <b/>
            <sz val="9"/>
            <rFont val="宋体"/>
            <family val="3"/>
            <charset val="134"/>
          </rPr>
          <t>邪脊吞噬者</t>
        </r>
      </text>
    </comment>
    <comment ref="P758" authorId="0">
      <text>
        <r>
          <rPr>
            <b/>
            <sz val="9"/>
            <rFont val="Tahoma"/>
            <family val="2"/>
          </rPr>
          <t>171018-</t>
        </r>
        <r>
          <rPr>
            <b/>
            <sz val="9"/>
            <rFont val="宋体"/>
            <family val="3"/>
            <charset val="134"/>
          </rPr>
          <t>合</t>
        </r>
        <r>
          <rPr>
            <b/>
            <sz val="9"/>
            <rFont val="Tahoma"/>
            <family val="2"/>
          </rPr>
          <t>-</t>
        </r>
        <r>
          <rPr>
            <b/>
            <sz val="9"/>
            <rFont val="宋体"/>
            <family val="3"/>
            <charset val="134"/>
          </rPr>
          <t>邪脊吞噬者</t>
        </r>
      </text>
    </comment>
    <comment ref="Q758" authorId="0">
      <text>
        <r>
          <rPr>
            <b/>
            <sz val="9"/>
            <rFont val="Tahoma"/>
            <family val="2"/>
          </rPr>
          <t>171108-</t>
        </r>
        <r>
          <rPr>
            <b/>
            <sz val="9"/>
            <rFont val="宋体"/>
            <family val="3"/>
            <charset val="134"/>
          </rPr>
          <t>合</t>
        </r>
        <r>
          <rPr>
            <b/>
            <sz val="9"/>
            <rFont val="Tahoma"/>
            <family val="2"/>
          </rPr>
          <t>-</t>
        </r>
        <r>
          <rPr>
            <b/>
            <sz val="9"/>
            <rFont val="宋体"/>
            <family val="3"/>
            <charset val="134"/>
          </rPr>
          <t xml:space="preserve">邪脊吞噬者
</t>
        </r>
        <r>
          <rPr>
            <b/>
            <sz val="9"/>
            <rFont val="Tahoma"/>
            <family val="2"/>
          </rPr>
          <t>171108-</t>
        </r>
        <r>
          <rPr>
            <b/>
            <sz val="9"/>
            <rFont val="宋体"/>
            <family val="3"/>
            <charset val="134"/>
          </rPr>
          <t>合</t>
        </r>
        <r>
          <rPr>
            <b/>
            <sz val="9"/>
            <rFont val="Tahoma"/>
            <family val="2"/>
          </rPr>
          <t>-</t>
        </r>
        <r>
          <rPr>
            <b/>
            <sz val="9"/>
            <rFont val="宋体"/>
            <family val="3"/>
            <charset val="134"/>
          </rPr>
          <t>邪脊吞噬者</t>
        </r>
      </text>
    </comment>
    <comment ref="N762" authorId="0">
      <text>
        <r>
          <rPr>
            <b/>
            <sz val="9"/>
            <rFont val="Tahoma"/>
            <family val="2"/>
          </rPr>
          <t>170702-hc</t>
        </r>
      </text>
    </comment>
    <comment ref="O762" authorId="0">
      <text>
        <r>
          <rPr>
            <b/>
            <sz val="9"/>
            <rFont val="Tahoma"/>
            <family val="2"/>
          </rPr>
          <t>1001-</t>
        </r>
        <r>
          <rPr>
            <b/>
            <sz val="9"/>
            <rFont val="宋体"/>
            <family val="3"/>
            <charset val="134"/>
          </rPr>
          <t>合</t>
        </r>
        <r>
          <rPr>
            <b/>
            <sz val="9"/>
            <rFont val="Tahoma"/>
            <family val="2"/>
          </rPr>
          <t>-</t>
        </r>
        <r>
          <rPr>
            <b/>
            <sz val="9"/>
            <rFont val="宋体"/>
            <family val="3"/>
            <charset val="134"/>
          </rPr>
          <t>邪脊吞噬者</t>
        </r>
      </text>
    </comment>
    <comment ref="P762" authorId="0">
      <text>
        <r>
          <rPr>
            <b/>
            <sz val="9"/>
            <rFont val="Tahoma"/>
            <family val="2"/>
          </rPr>
          <t>170623</t>
        </r>
        <r>
          <rPr>
            <b/>
            <sz val="9"/>
            <rFont val="宋体"/>
            <family val="3"/>
            <charset val="134"/>
          </rPr>
          <t>合</t>
        </r>
        <r>
          <rPr>
            <b/>
            <sz val="9"/>
            <rFont val="Tahoma"/>
            <family val="2"/>
          </rPr>
          <t>1</t>
        </r>
      </text>
    </comment>
    <comment ref="M768" authorId="0">
      <text>
        <r>
          <rPr>
            <b/>
            <sz val="9"/>
            <color indexed="81"/>
            <rFont val="Tahoma"/>
            <family val="2"/>
          </rPr>
          <t>180609-hc-</t>
        </r>
        <r>
          <rPr>
            <b/>
            <sz val="9"/>
            <color indexed="81"/>
            <rFont val="宋体"/>
            <family val="3"/>
            <charset val="134"/>
          </rPr>
          <t>蛮荒之主卡利莫斯</t>
        </r>
      </text>
    </comment>
    <comment ref="O768" authorId="0">
      <text>
        <r>
          <rPr>
            <b/>
            <sz val="9"/>
            <color indexed="81"/>
            <rFont val="Tahoma"/>
            <family val="2"/>
          </rPr>
          <t>180703-hc-</t>
        </r>
        <r>
          <rPr>
            <b/>
            <sz val="9"/>
            <color indexed="81"/>
            <rFont val="宋体"/>
            <family val="3"/>
            <charset val="134"/>
          </rPr>
          <t>蛮荒之主卡利莫斯</t>
        </r>
      </text>
    </comment>
    <comment ref="M779" authorId="0">
      <text>
        <r>
          <rPr>
            <b/>
            <sz val="9"/>
            <rFont val="Tahoma"/>
            <family val="2"/>
          </rPr>
          <t>180603-hc-</t>
        </r>
        <r>
          <rPr>
            <b/>
            <sz val="9"/>
            <rFont val="宋体"/>
            <family val="3"/>
            <charset val="134"/>
          </rPr>
          <t>火羽之心</t>
        </r>
      </text>
    </comment>
    <comment ref="N779" authorId="0">
      <text>
        <r>
          <rPr>
            <b/>
            <sz val="9"/>
            <rFont val="Tahoma"/>
            <family val="2"/>
          </rPr>
          <t>180603-hc-</t>
        </r>
        <r>
          <rPr>
            <b/>
            <sz val="9"/>
            <rFont val="宋体"/>
            <family val="3"/>
            <charset val="134"/>
          </rPr>
          <t>火羽之心</t>
        </r>
      </text>
    </comment>
    <comment ref="P779" authorId="0">
      <text>
        <r>
          <rPr>
            <b/>
            <sz val="9"/>
            <rFont val="Tahoma"/>
            <family val="2"/>
          </rPr>
          <t>180607-hc-</t>
        </r>
        <r>
          <rPr>
            <b/>
            <sz val="9"/>
            <rFont val="宋体"/>
            <family val="3"/>
            <charset val="134"/>
          </rPr>
          <t>火羽之心</t>
        </r>
      </text>
    </comment>
    <comment ref="Q779" authorId="0">
      <text>
        <r>
          <rPr>
            <b/>
            <sz val="9"/>
            <rFont val="Tahoma"/>
            <family val="2"/>
          </rPr>
          <t>180607-hc-</t>
        </r>
        <r>
          <rPr>
            <b/>
            <sz val="9"/>
            <rFont val="宋体"/>
            <family val="3"/>
            <charset val="134"/>
          </rPr>
          <t>火羽之心</t>
        </r>
      </text>
    </comment>
    <comment ref="N783" authorId="0">
      <text>
        <r>
          <rPr>
            <b/>
            <sz val="9"/>
            <color indexed="81"/>
            <rFont val="Tahoma"/>
            <family val="2"/>
          </rPr>
          <t>180603-hc-</t>
        </r>
        <r>
          <rPr>
            <b/>
            <sz val="9"/>
            <color indexed="81"/>
            <rFont val="宋体"/>
            <family val="3"/>
            <charset val="134"/>
          </rPr>
          <t xml:space="preserve">身陷绝境的哨卫
</t>
        </r>
        <r>
          <rPr>
            <b/>
            <sz val="9"/>
            <color indexed="81"/>
            <rFont val="Tahoma"/>
            <family val="2"/>
          </rPr>
          <t>180603-hc-</t>
        </r>
        <r>
          <rPr>
            <b/>
            <sz val="9"/>
            <color indexed="81"/>
            <rFont val="宋体"/>
            <family val="3"/>
            <charset val="134"/>
          </rPr>
          <t>身陷绝境的哨卫</t>
        </r>
      </text>
    </comment>
    <comment ref="O783" authorId="0">
      <text>
        <r>
          <rPr>
            <b/>
            <sz val="9"/>
            <color indexed="81"/>
            <rFont val="Tahoma"/>
            <family val="2"/>
          </rPr>
          <t>180603-hc-</t>
        </r>
        <r>
          <rPr>
            <b/>
            <sz val="9"/>
            <color indexed="81"/>
            <rFont val="宋体"/>
            <family val="3"/>
            <charset val="134"/>
          </rPr>
          <t xml:space="preserve">身陷绝境的哨卫
</t>
        </r>
      </text>
    </comment>
    <comment ref="N788" authorId="0">
      <text>
        <r>
          <rPr>
            <b/>
            <sz val="9"/>
            <rFont val="Tahoma"/>
            <family val="2"/>
          </rPr>
          <t>180118-53-</t>
        </r>
        <r>
          <rPr>
            <b/>
            <sz val="9"/>
            <rFont val="宋体"/>
            <family val="3"/>
            <charset val="134"/>
          </rPr>
          <t>暴龙之王摩什</t>
        </r>
      </text>
    </comment>
    <comment ref="P798" authorId="0">
      <text>
        <r>
          <rPr>
            <b/>
            <sz val="9"/>
            <rFont val="Tahoma"/>
            <family val="2"/>
          </rPr>
          <t>170705</t>
        </r>
        <r>
          <rPr>
            <b/>
            <sz val="9"/>
            <rFont val="宋体"/>
            <family val="3"/>
            <charset val="134"/>
          </rPr>
          <t>合</t>
        </r>
        <r>
          <rPr>
            <b/>
            <sz val="9"/>
            <rFont val="Tahoma"/>
            <family val="2"/>
          </rPr>
          <t>2</t>
        </r>
      </text>
    </comment>
    <comment ref="Q798" authorId="0">
      <text>
        <r>
          <rPr>
            <b/>
            <sz val="9"/>
            <rFont val="Tahoma"/>
            <family val="2"/>
          </rPr>
          <t>170705</t>
        </r>
        <r>
          <rPr>
            <b/>
            <sz val="9"/>
            <rFont val="宋体"/>
            <family val="3"/>
            <charset val="134"/>
          </rPr>
          <t>合</t>
        </r>
        <r>
          <rPr>
            <b/>
            <sz val="9"/>
            <rFont val="Tahoma"/>
            <family val="2"/>
          </rPr>
          <t>2</t>
        </r>
      </text>
    </comment>
    <comment ref="M804" authorId="3">
      <text>
        <r>
          <rPr>
            <b/>
            <sz val="9"/>
            <rFont val="Tahoma"/>
            <family val="2"/>
          </rPr>
          <t>170430</t>
        </r>
        <r>
          <rPr>
            <b/>
            <sz val="9"/>
            <rFont val="宋体"/>
            <family val="3"/>
            <charset val="134"/>
          </rPr>
          <t>合成</t>
        </r>
      </text>
    </comment>
    <comment ref="P804" authorId="3">
      <text>
        <r>
          <rPr>
            <b/>
            <sz val="9"/>
            <rFont val="Tahoma"/>
            <family val="2"/>
          </rPr>
          <t>170505</t>
        </r>
        <r>
          <rPr>
            <b/>
            <sz val="9"/>
            <rFont val="宋体"/>
            <family val="3"/>
            <charset val="134"/>
          </rPr>
          <t>合成</t>
        </r>
        <r>
          <rPr>
            <b/>
            <sz val="9"/>
            <rFont val="Tahoma"/>
            <family val="2"/>
          </rPr>
          <t>1</t>
        </r>
      </text>
    </comment>
    <comment ref="M813" authorId="3">
      <text>
        <r>
          <rPr>
            <b/>
            <sz val="9"/>
            <rFont val="宋体"/>
            <family val="3"/>
            <charset val="134"/>
          </rPr>
          <t>作者</t>
        </r>
        <r>
          <rPr>
            <b/>
            <sz val="9"/>
            <rFont val="Tahoma"/>
            <family val="2"/>
          </rPr>
          <t>:</t>
        </r>
        <r>
          <rPr>
            <sz val="9"/>
            <rFont val="Tahoma"/>
            <family val="2"/>
          </rPr>
          <t xml:space="preserve">
170430</t>
        </r>
        <r>
          <rPr>
            <sz val="9"/>
            <rFont val="宋体"/>
            <family val="3"/>
            <charset val="134"/>
          </rPr>
          <t xml:space="preserve">合成
</t>
        </r>
      </text>
    </comment>
    <comment ref="N813" authorId="3">
      <text>
        <r>
          <rPr>
            <b/>
            <sz val="9"/>
            <rFont val="宋体"/>
            <family val="3"/>
            <charset val="134"/>
          </rPr>
          <t>作者</t>
        </r>
        <r>
          <rPr>
            <b/>
            <sz val="9"/>
            <rFont val="Tahoma"/>
            <family val="2"/>
          </rPr>
          <t>:</t>
        </r>
        <r>
          <rPr>
            <sz val="9"/>
            <rFont val="Tahoma"/>
            <family val="2"/>
          </rPr>
          <t xml:space="preserve">
170501</t>
        </r>
        <r>
          <rPr>
            <sz val="9"/>
            <rFont val="宋体"/>
            <family val="3"/>
            <charset val="134"/>
          </rPr>
          <t>合成</t>
        </r>
        <r>
          <rPr>
            <sz val="9"/>
            <rFont val="Tahoma"/>
            <family val="2"/>
          </rPr>
          <t xml:space="preserve">2
</t>
        </r>
        <r>
          <rPr>
            <sz val="9"/>
            <rFont val="宋体"/>
            <family val="3"/>
            <charset val="134"/>
          </rPr>
          <t xml:space="preserve">
</t>
        </r>
      </text>
    </comment>
    <comment ref="O813" authorId="3">
      <text>
        <r>
          <rPr>
            <b/>
            <sz val="9"/>
            <rFont val="宋体"/>
            <family val="3"/>
            <charset val="134"/>
          </rPr>
          <t>作者</t>
        </r>
        <r>
          <rPr>
            <b/>
            <sz val="9"/>
            <rFont val="Tahoma"/>
            <family val="2"/>
          </rPr>
          <t>:</t>
        </r>
        <r>
          <rPr>
            <sz val="9"/>
            <rFont val="Tahoma"/>
            <family val="2"/>
          </rPr>
          <t xml:space="preserve">
170515</t>
        </r>
        <r>
          <rPr>
            <sz val="9"/>
            <rFont val="宋体"/>
            <family val="3"/>
            <charset val="134"/>
          </rPr>
          <t>合成</t>
        </r>
        <r>
          <rPr>
            <sz val="9"/>
            <rFont val="Tahoma"/>
            <family val="2"/>
          </rPr>
          <t>1
170515</t>
        </r>
        <r>
          <rPr>
            <sz val="9"/>
            <rFont val="宋体"/>
            <family val="3"/>
            <charset val="134"/>
          </rPr>
          <t>合成</t>
        </r>
        <r>
          <rPr>
            <sz val="9"/>
            <rFont val="Tahoma"/>
            <family val="2"/>
          </rPr>
          <t>2</t>
        </r>
        <r>
          <rPr>
            <sz val="9"/>
            <rFont val="宋体"/>
            <family val="3"/>
            <charset val="134"/>
          </rPr>
          <t xml:space="preserve">
</t>
        </r>
      </text>
    </comment>
    <comment ref="P813" authorId="3">
      <text>
        <r>
          <rPr>
            <b/>
            <sz val="9"/>
            <rFont val="宋体"/>
            <family val="3"/>
            <charset val="134"/>
          </rPr>
          <t>作者</t>
        </r>
        <r>
          <rPr>
            <b/>
            <sz val="9"/>
            <rFont val="Tahoma"/>
            <family val="2"/>
          </rPr>
          <t>:</t>
        </r>
        <r>
          <rPr>
            <sz val="9"/>
            <rFont val="Tahoma"/>
            <family val="2"/>
          </rPr>
          <t xml:space="preserve">
170505</t>
        </r>
        <r>
          <rPr>
            <sz val="9"/>
            <rFont val="宋体"/>
            <family val="3"/>
            <charset val="134"/>
          </rPr>
          <t>合成</t>
        </r>
        <r>
          <rPr>
            <sz val="9"/>
            <rFont val="Tahoma"/>
            <family val="2"/>
          </rPr>
          <t xml:space="preserve">2
</t>
        </r>
        <r>
          <rPr>
            <sz val="9"/>
            <rFont val="宋体"/>
            <family val="3"/>
            <charset val="134"/>
          </rPr>
          <t xml:space="preserve">
</t>
        </r>
      </text>
    </comment>
    <comment ref="Q813" authorId="3">
      <text>
        <r>
          <rPr>
            <b/>
            <sz val="9"/>
            <rFont val="Tahoma"/>
            <family val="2"/>
          </rPr>
          <t>170511</t>
        </r>
        <r>
          <rPr>
            <b/>
            <sz val="9"/>
            <rFont val="宋体"/>
            <family val="3"/>
            <charset val="134"/>
          </rPr>
          <t>合成</t>
        </r>
        <r>
          <rPr>
            <b/>
            <sz val="9"/>
            <rFont val="Tahoma"/>
            <family val="2"/>
          </rPr>
          <t>1</t>
        </r>
      </text>
    </comment>
    <comment ref="M815" authorId="0">
      <text>
        <r>
          <rPr>
            <b/>
            <sz val="9"/>
            <rFont val="Tahoma"/>
            <family val="2"/>
          </rPr>
          <t>171227-hc-</t>
        </r>
        <r>
          <rPr>
            <b/>
            <sz val="9"/>
            <rFont val="宋体"/>
            <family val="3"/>
            <charset val="134"/>
          </rPr>
          <t>灵魂歌者安布拉</t>
        </r>
      </text>
    </comment>
    <comment ref="P815" authorId="0">
      <text>
        <r>
          <rPr>
            <b/>
            <sz val="9"/>
            <rFont val="Tahoma"/>
            <family val="2"/>
          </rPr>
          <t>180503-hc-</t>
        </r>
        <r>
          <rPr>
            <b/>
            <sz val="9"/>
            <rFont val="宋体"/>
            <family val="3"/>
            <charset val="134"/>
          </rPr>
          <t>灵魂歌者安布拉</t>
        </r>
      </text>
    </comment>
    <comment ref="M817" authorId="3">
      <text>
        <r>
          <rPr>
            <b/>
            <sz val="9"/>
            <rFont val="Tahoma"/>
            <family val="2"/>
          </rPr>
          <t>20170502</t>
        </r>
        <r>
          <rPr>
            <b/>
            <sz val="9"/>
            <rFont val="宋体"/>
            <family val="3"/>
            <charset val="134"/>
          </rPr>
          <t xml:space="preserve">开包
</t>
        </r>
      </text>
    </comment>
    <comment ref="P820" authorId="3">
      <text>
        <r>
          <rPr>
            <sz val="9"/>
            <rFont val="Tahoma"/>
            <family val="2"/>
          </rPr>
          <t xml:space="preserve">170825-1
</t>
        </r>
        <r>
          <rPr>
            <sz val="9"/>
            <rFont val="宋体"/>
            <family val="3"/>
            <charset val="134"/>
          </rPr>
          <t xml:space="preserve">
</t>
        </r>
      </text>
    </comment>
    <comment ref="M828" authorId="0">
      <text>
        <r>
          <rPr>
            <b/>
            <sz val="9"/>
            <rFont val="Tahoma"/>
            <family val="2"/>
          </rPr>
          <t>170814-hc-</t>
        </r>
        <r>
          <rPr>
            <b/>
            <sz val="9"/>
            <rFont val="宋体"/>
            <family val="3"/>
            <charset val="134"/>
          </rPr>
          <t>始生幼龙</t>
        </r>
        <r>
          <rPr>
            <b/>
            <sz val="9"/>
            <rFont val="Tahoma"/>
            <family val="2"/>
          </rPr>
          <t xml:space="preserve">
171127-hc-</t>
        </r>
        <r>
          <rPr>
            <b/>
            <sz val="9"/>
            <rFont val="宋体"/>
            <family val="3"/>
            <charset val="134"/>
          </rPr>
          <t>始生幼龙</t>
        </r>
      </text>
    </comment>
    <comment ref="N828" authorId="0">
      <text>
        <r>
          <rPr>
            <b/>
            <sz val="9"/>
            <color indexed="81"/>
            <rFont val="Tahoma"/>
            <family val="2"/>
          </rPr>
          <t>180603-hc-</t>
        </r>
        <r>
          <rPr>
            <b/>
            <sz val="9"/>
            <color indexed="81"/>
            <rFont val="宋体"/>
            <family val="3"/>
            <charset val="134"/>
          </rPr>
          <t xml:space="preserve">始生幼龙
</t>
        </r>
        <r>
          <rPr>
            <b/>
            <sz val="9"/>
            <color indexed="81"/>
            <rFont val="Tahoma"/>
            <family val="2"/>
          </rPr>
          <t>180619-hc-</t>
        </r>
        <r>
          <rPr>
            <b/>
            <sz val="9"/>
            <color indexed="81"/>
            <rFont val="宋体"/>
            <family val="3"/>
            <charset val="134"/>
          </rPr>
          <t>始生幼龙</t>
        </r>
      </text>
    </comment>
    <comment ref="O828" authorId="0">
      <text>
        <r>
          <rPr>
            <b/>
            <sz val="9"/>
            <rFont val="Tahoma"/>
            <family val="2"/>
          </rPr>
          <t>0818-1</t>
        </r>
      </text>
    </comment>
    <comment ref="P828" authorId="0">
      <text>
        <r>
          <rPr>
            <b/>
            <sz val="9"/>
            <color indexed="81"/>
            <rFont val="Tahoma"/>
            <family val="2"/>
          </rPr>
          <t>180619-hc-</t>
        </r>
        <r>
          <rPr>
            <b/>
            <sz val="9"/>
            <color indexed="81"/>
            <rFont val="宋体"/>
            <family val="3"/>
            <charset val="134"/>
          </rPr>
          <t>始生幼龙</t>
        </r>
      </text>
    </comment>
    <comment ref="M830" authorId="0">
      <text>
        <r>
          <rPr>
            <b/>
            <sz val="9"/>
            <rFont val="Tahoma"/>
            <family val="2"/>
          </rPr>
          <t>180609-hc-</t>
        </r>
        <r>
          <rPr>
            <b/>
            <sz val="9"/>
            <rFont val="宋体"/>
            <family val="3"/>
            <charset val="134"/>
          </rPr>
          <t xml:space="preserve">狂奔的魔暴龙
</t>
        </r>
        <r>
          <rPr>
            <b/>
            <sz val="9"/>
            <rFont val="Tahoma"/>
            <family val="2"/>
          </rPr>
          <t>180609-hc-</t>
        </r>
        <r>
          <rPr>
            <b/>
            <sz val="9"/>
            <rFont val="宋体"/>
            <family val="3"/>
            <charset val="134"/>
          </rPr>
          <t>狂奔的魔暴龙</t>
        </r>
      </text>
    </comment>
    <comment ref="N830" authorId="0">
      <text>
        <r>
          <rPr>
            <b/>
            <sz val="9"/>
            <rFont val="Tahoma"/>
            <family val="2"/>
          </rPr>
          <t>180630-hc-</t>
        </r>
        <r>
          <rPr>
            <b/>
            <sz val="9"/>
            <rFont val="宋体"/>
            <family val="3"/>
            <charset val="134"/>
          </rPr>
          <t xml:space="preserve">狂奔的魔暴龙
</t>
        </r>
      </text>
    </comment>
    <comment ref="P830" authorId="0">
      <text>
        <r>
          <rPr>
            <b/>
            <sz val="9"/>
            <rFont val="Tahoma"/>
            <family val="2"/>
          </rPr>
          <t>190219-hc-</t>
        </r>
        <r>
          <rPr>
            <b/>
            <sz val="9"/>
            <rFont val="宋体"/>
            <family val="3"/>
            <charset val="134"/>
          </rPr>
          <t xml:space="preserve">狂奔的魔暴龙
</t>
        </r>
      </text>
    </comment>
    <comment ref="N832" authorId="0">
      <text>
        <r>
          <rPr>
            <b/>
            <sz val="9"/>
            <rFont val="Tahoma"/>
            <family val="2"/>
          </rPr>
          <t>180118-53-</t>
        </r>
        <r>
          <rPr>
            <b/>
            <sz val="9"/>
            <rFont val="宋体"/>
            <family val="3"/>
            <charset val="134"/>
          </rPr>
          <t>欧泽鲁克</t>
        </r>
      </text>
    </comment>
    <comment ref="O832" authorId="0">
      <text>
        <r>
          <rPr>
            <b/>
            <sz val="9"/>
            <rFont val="Tahoma"/>
            <family val="2"/>
          </rPr>
          <t>57</t>
        </r>
        <r>
          <rPr>
            <b/>
            <sz val="9"/>
            <rFont val="宋体"/>
            <family val="3"/>
            <charset val="134"/>
          </rPr>
          <t>包出</t>
        </r>
      </text>
    </comment>
    <comment ref="M834" authorId="0">
      <text>
        <r>
          <rPr>
            <b/>
            <sz val="9"/>
            <rFont val="Tahoma"/>
            <family val="2"/>
          </rPr>
          <t>0816-</t>
        </r>
        <r>
          <rPr>
            <b/>
            <sz val="9"/>
            <rFont val="宋体"/>
            <family val="3"/>
            <charset val="134"/>
          </rPr>
          <t>合</t>
        </r>
        <r>
          <rPr>
            <b/>
            <sz val="9"/>
            <rFont val="Tahoma"/>
            <family val="2"/>
          </rPr>
          <t xml:space="preserve">1
</t>
        </r>
      </text>
    </comment>
    <comment ref="N834" authorId="0">
      <text>
        <r>
          <rPr>
            <b/>
            <sz val="9"/>
            <rFont val="Tahoma"/>
            <family val="2"/>
          </rPr>
          <t>0812-</t>
        </r>
        <r>
          <rPr>
            <b/>
            <sz val="9"/>
            <rFont val="宋体"/>
            <family val="3"/>
            <charset val="134"/>
          </rPr>
          <t>合</t>
        </r>
        <r>
          <rPr>
            <b/>
            <sz val="9"/>
            <rFont val="Tahoma"/>
            <family val="2"/>
          </rPr>
          <t xml:space="preserve">1
</t>
        </r>
      </text>
    </comment>
    <comment ref="O834" authorId="0">
      <text>
        <r>
          <rPr>
            <b/>
            <sz val="9"/>
            <rFont val="Tahoma"/>
            <family val="2"/>
          </rPr>
          <t>0827-</t>
        </r>
        <r>
          <rPr>
            <b/>
            <sz val="9"/>
            <rFont val="宋体"/>
            <family val="3"/>
            <charset val="134"/>
          </rPr>
          <t>合</t>
        </r>
        <r>
          <rPr>
            <b/>
            <sz val="9"/>
            <rFont val="Tahoma"/>
            <family val="2"/>
          </rPr>
          <t xml:space="preserve">1
</t>
        </r>
      </text>
    </comment>
    <comment ref="P834" authorId="0">
      <text>
        <r>
          <rPr>
            <b/>
            <sz val="9"/>
            <rFont val="Tahoma"/>
            <family val="2"/>
          </rPr>
          <t>0816-</t>
        </r>
        <r>
          <rPr>
            <b/>
            <sz val="9"/>
            <rFont val="宋体"/>
            <family val="3"/>
            <charset val="134"/>
          </rPr>
          <t>合</t>
        </r>
        <r>
          <rPr>
            <b/>
            <sz val="9"/>
            <rFont val="Tahoma"/>
            <family val="2"/>
          </rPr>
          <t xml:space="preserve">1
</t>
        </r>
      </text>
    </comment>
    <comment ref="Q834" authorId="0">
      <text>
        <r>
          <rPr>
            <b/>
            <sz val="9"/>
            <rFont val="Tahoma"/>
            <family val="2"/>
          </rPr>
          <t>0827-</t>
        </r>
        <r>
          <rPr>
            <b/>
            <sz val="9"/>
            <rFont val="宋体"/>
            <family val="3"/>
            <charset val="134"/>
          </rPr>
          <t>合</t>
        </r>
        <r>
          <rPr>
            <b/>
            <sz val="9"/>
            <rFont val="Tahoma"/>
            <family val="2"/>
          </rPr>
          <t xml:space="preserve">1
</t>
        </r>
      </text>
    </comment>
    <comment ref="P837" authorId="0">
      <text>
        <r>
          <rPr>
            <b/>
            <sz val="9"/>
            <rFont val="Tahoma"/>
            <family val="2"/>
          </rPr>
          <t>0816-</t>
        </r>
        <r>
          <rPr>
            <b/>
            <sz val="9"/>
            <rFont val="宋体"/>
            <family val="3"/>
            <charset val="134"/>
          </rPr>
          <t>合</t>
        </r>
        <r>
          <rPr>
            <b/>
            <sz val="9"/>
            <rFont val="Tahoma"/>
            <family val="2"/>
          </rPr>
          <t xml:space="preserve">1
</t>
        </r>
      </text>
    </comment>
    <comment ref="P840" authorId="0">
      <text>
        <r>
          <rPr>
            <b/>
            <sz val="9"/>
            <rFont val="Tahoma"/>
            <family val="2"/>
          </rPr>
          <t>170815-1-</t>
        </r>
        <r>
          <rPr>
            <b/>
            <sz val="9"/>
            <rFont val="宋体"/>
            <family val="3"/>
            <charset val="134"/>
          </rPr>
          <t xml:space="preserve">传播瘟疫
</t>
        </r>
        <r>
          <rPr>
            <b/>
            <sz val="9"/>
            <rFont val="Tahoma"/>
            <family val="2"/>
          </rPr>
          <t>170816-2-</t>
        </r>
        <r>
          <rPr>
            <b/>
            <sz val="9"/>
            <rFont val="宋体"/>
            <family val="3"/>
            <charset val="134"/>
          </rPr>
          <t>传播瘟疫</t>
        </r>
      </text>
    </comment>
    <comment ref="M841" authorId="0">
      <text>
        <r>
          <rPr>
            <b/>
            <sz val="9"/>
            <rFont val="宋体"/>
            <family val="3"/>
            <charset val="134"/>
          </rPr>
          <t>170811-49-污染者玛法里奥</t>
        </r>
      </text>
    </comment>
    <comment ref="N841" authorId="0">
      <text>
        <r>
          <rPr>
            <b/>
            <sz val="9"/>
            <rFont val="宋体"/>
            <family val="3"/>
            <charset val="134"/>
          </rPr>
          <t>171029-合-污染者玛法里奥</t>
        </r>
      </text>
    </comment>
    <comment ref="O841" authorId="0">
      <text>
        <r>
          <rPr>
            <b/>
            <sz val="9"/>
            <rFont val="宋体"/>
            <family val="3"/>
            <charset val="134"/>
          </rPr>
          <t>170818-合-污染者玛法里奥</t>
        </r>
      </text>
    </comment>
    <comment ref="P841" authorId="0">
      <text>
        <r>
          <rPr>
            <b/>
            <sz val="9"/>
            <rFont val="宋体"/>
            <family val="3"/>
            <charset val="134"/>
          </rPr>
          <t>171024-合-污染者玛法里奥</t>
        </r>
      </text>
    </comment>
    <comment ref="Q841" authorId="0">
      <text>
        <r>
          <rPr>
            <b/>
            <sz val="9"/>
            <rFont val="Tahoma"/>
            <family val="2"/>
          </rPr>
          <t>170815-11-污染者玛法里奥</t>
        </r>
      </text>
    </comment>
    <comment ref="M842" authorId="0">
      <text>
        <r>
          <rPr>
            <b/>
            <sz val="9"/>
            <rFont val="宋体"/>
            <family val="3"/>
            <charset val="134"/>
          </rPr>
          <t>180609-hc-哈多诺克斯</t>
        </r>
      </text>
    </comment>
    <comment ref="N842" authorId="0">
      <text>
        <r>
          <rPr>
            <b/>
            <sz val="9"/>
            <rFont val="宋体"/>
            <family val="3"/>
            <charset val="134"/>
          </rPr>
          <t>171010-71-哈多诺克斯</t>
        </r>
      </text>
    </comment>
    <comment ref="P842" authorId="0">
      <text>
        <r>
          <rPr>
            <b/>
            <sz val="9"/>
            <rFont val="宋体"/>
            <family val="3"/>
            <charset val="134"/>
          </rPr>
          <t>180619-hc-哈多诺克斯</t>
        </r>
      </text>
    </comment>
    <comment ref="M843" authorId="0">
      <text>
        <r>
          <rPr>
            <b/>
            <sz val="9"/>
            <rFont val="Tahoma"/>
            <family val="2"/>
          </rPr>
          <t xml:space="preserve">0820-2
</t>
        </r>
      </text>
    </comment>
    <comment ref="N843" authorId="0">
      <text>
        <r>
          <rPr>
            <b/>
            <sz val="9"/>
            <rFont val="Tahoma"/>
            <family val="2"/>
          </rPr>
          <t>171029-</t>
        </r>
        <r>
          <rPr>
            <b/>
            <sz val="9"/>
            <rFont val="宋体"/>
            <family val="3"/>
            <charset val="134"/>
          </rPr>
          <t>合</t>
        </r>
        <r>
          <rPr>
            <b/>
            <sz val="9"/>
            <rFont val="Tahoma"/>
            <family val="2"/>
          </rPr>
          <t>-</t>
        </r>
        <r>
          <rPr>
            <b/>
            <sz val="9"/>
            <rFont val="宋体"/>
            <family val="3"/>
            <charset val="134"/>
          </rPr>
          <t>终极感染</t>
        </r>
      </text>
    </comment>
    <comment ref="O843" authorId="0">
      <text>
        <r>
          <rPr>
            <b/>
            <sz val="9"/>
            <rFont val="Tahoma"/>
            <family val="2"/>
          </rPr>
          <t>170818-</t>
        </r>
        <r>
          <rPr>
            <b/>
            <sz val="9"/>
            <rFont val="宋体"/>
            <family val="3"/>
            <charset val="134"/>
          </rPr>
          <t>合</t>
        </r>
        <r>
          <rPr>
            <b/>
            <sz val="9"/>
            <rFont val="Tahoma"/>
            <family val="2"/>
          </rPr>
          <t>-</t>
        </r>
        <r>
          <rPr>
            <b/>
            <sz val="9"/>
            <rFont val="宋体"/>
            <family val="3"/>
            <charset val="134"/>
          </rPr>
          <t xml:space="preserve">终极感染
</t>
        </r>
        <r>
          <rPr>
            <b/>
            <sz val="9"/>
            <rFont val="Tahoma"/>
            <family val="2"/>
          </rPr>
          <t>171116-</t>
        </r>
        <r>
          <rPr>
            <b/>
            <sz val="9"/>
            <rFont val="宋体"/>
            <family val="3"/>
            <charset val="134"/>
          </rPr>
          <t>合</t>
        </r>
        <r>
          <rPr>
            <b/>
            <sz val="9"/>
            <rFont val="Tahoma"/>
            <family val="2"/>
          </rPr>
          <t>-</t>
        </r>
        <r>
          <rPr>
            <b/>
            <sz val="9"/>
            <rFont val="宋体"/>
            <family val="3"/>
            <charset val="134"/>
          </rPr>
          <t>终极感染</t>
        </r>
      </text>
    </comment>
    <comment ref="P843" authorId="0">
      <text>
        <r>
          <rPr>
            <b/>
            <sz val="9"/>
            <rFont val="Tahoma"/>
            <family val="2"/>
          </rPr>
          <t xml:space="preserve">0815-1
</t>
        </r>
      </text>
    </comment>
    <comment ref="Q843" authorId="0">
      <text>
        <r>
          <rPr>
            <b/>
            <sz val="9"/>
            <rFont val="Tahoma"/>
            <family val="2"/>
          </rPr>
          <t>171120-</t>
        </r>
        <r>
          <rPr>
            <b/>
            <sz val="9"/>
            <rFont val="宋体"/>
            <family val="3"/>
            <charset val="134"/>
          </rPr>
          <t>合</t>
        </r>
        <r>
          <rPr>
            <b/>
            <sz val="9"/>
            <rFont val="Tahoma"/>
            <family val="2"/>
          </rPr>
          <t>-</t>
        </r>
        <r>
          <rPr>
            <b/>
            <sz val="9"/>
            <rFont val="宋体"/>
            <family val="3"/>
            <charset val="134"/>
          </rPr>
          <t>终极感染</t>
        </r>
      </text>
    </comment>
    <comment ref="N849" authorId="0">
      <text>
        <r>
          <rPr>
            <b/>
            <sz val="9"/>
            <rFont val="Tahoma"/>
            <family val="2"/>
          </rPr>
          <t>180120-107-</t>
        </r>
        <r>
          <rPr>
            <b/>
            <sz val="9"/>
            <rFont val="宋体"/>
            <family val="3"/>
            <charset val="134"/>
          </rPr>
          <t>普崔塞德教授</t>
        </r>
      </text>
    </comment>
    <comment ref="Q849" authorId="0">
      <text>
        <r>
          <rPr>
            <b/>
            <sz val="9"/>
            <rFont val="Tahoma"/>
            <family val="2"/>
          </rPr>
          <t>170815-36-普崔塞德教授</t>
        </r>
      </text>
    </comment>
    <comment ref="M852" authorId="0">
      <text>
        <r>
          <rPr>
            <b/>
            <sz val="9"/>
            <rFont val="Tahoma"/>
            <family val="2"/>
          </rPr>
          <t>171114-h-</t>
        </r>
        <r>
          <rPr>
            <b/>
            <sz val="9"/>
            <rFont val="宋体"/>
            <family val="3"/>
            <charset val="134"/>
          </rPr>
          <t>死亡猎手雷克萨</t>
        </r>
      </text>
    </comment>
    <comment ref="N852" authorId="0">
      <text>
        <r>
          <rPr>
            <b/>
            <sz val="9"/>
            <rFont val="Tahoma"/>
            <family val="2"/>
          </rPr>
          <t>170812-6-死亡猎手雷克萨</t>
        </r>
      </text>
    </comment>
    <comment ref="O852" authorId="0">
      <text>
        <r>
          <rPr>
            <b/>
            <sz val="9"/>
            <rFont val="Tahoma"/>
            <family val="2"/>
          </rPr>
          <t>180822-hc-</t>
        </r>
        <r>
          <rPr>
            <b/>
            <sz val="9"/>
            <rFont val="宋体"/>
            <family val="3"/>
            <charset val="134"/>
          </rPr>
          <t>死亡猎手雷克萨</t>
        </r>
      </text>
    </comment>
    <comment ref="P852" authorId="0">
      <text>
        <r>
          <rPr>
            <b/>
            <sz val="9"/>
            <rFont val="Tahoma"/>
            <family val="2"/>
          </rPr>
          <t>180821-hc-</t>
        </r>
        <r>
          <rPr>
            <b/>
            <sz val="9"/>
            <rFont val="宋体"/>
            <family val="3"/>
            <charset val="134"/>
          </rPr>
          <t>死亡猎手雷克萨</t>
        </r>
      </text>
    </comment>
    <comment ref="Q852" authorId="1">
      <text>
        <r>
          <rPr>
            <b/>
            <sz val="9"/>
            <color indexed="81"/>
            <rFont val="Tahoma"/>
            <family val="2"/>
          </rPr>
          <t>180930-hc-</t>
        </r>
        <r>
          <rPr>
            <b/>
            <sz val="9"/>
            <color indexed="81"/>
            <rFont val="宋体"/>
            <family val="3"/>
            <charset val="134"/>
          </rPr>
          <t>死亡猎手雷克萨</t>
        </r>
      </text>
    </comment>
    <comment ref="M863" authorId="0">
      <text>
        <r>
          <rPr>
            <b/>
            <sz val="9"/>
            <rFont val="宋体"/>
            <family val="3"/>
            <charset val="134"/>
          </rPr>
          <t>170811-19-冰霜女巫吉安娜</t>
        </r>
      </text>
    </comment>
    <comment ref="O863" authorId="0">
      <text>
        <r>
          <rPr>
            <b/>
            <sz val="9"/>
            <rFont val="宋体"/>
            <family val="3"/>
            <charset val="134"/>
          </rPr>
          <t>1711011-93-冰霜女巫吉安娜</t>
        </r>
      </text>
    </comment>
    <comment ref="P863" authorId="0">
      <text>
        <r>
          <rPr>
            <b/>
            <sz val="9"/>
            <rFont val="Tahoma"/>
            <family val="2"/>
          </rPr>
          <t>170815-19-冰霜女巫吉安娜</t>
        </r>
      </text>
    </comment>
    <comment ref="N871" authorId="0">
      <text>
        <r>
          <rPr>
            <b/>
            <sz val="9"/>
            <rFont val="Tahoma"/>
            <family val="2"/>
          </rPr>
          <t>170812-14-浴火者伯瓦尔</t>
        </r>
      </text>
    </comment>
    <comment ref="P873" authorId="0">
      <text>
        <r>
          <rPr>
            <b/>
            <sz val="9"/>
            <rFont val="宋体"/>
            <family val="3"/>
            <charset val="134"/>
          </rPr>
          <t>170815-送-黑锋骑士乌瑟尔</t>
        </r>
      </text>
    </comment>
    <comment ref="N877" authorId="0">
      <text>
        <r>
          <rPr>
            <b/>
            <sz val="9"/>
            <rFont val="宋体"/>
            <family val="3"/>
            <charset val="134"/>
          </rPr>
          <t>190302-hc-永恒奴役
190302-hc-永恒奴役</t>
        </r>
      </text>
    </comment>
    <comment ref="Q881" authorId="0">
      <text>
        <r>
          <rPr>
            <b/>
            <sz val="9"/>
            <rFont val="Tahoma"/>
            <family val="2"/>
          </rPr>
          <t>170815-5-大主教本尼迪塔斯</t>
        </r>
      </text>
    </comment>
    <comment ref="M882" authorId="0">
      <text>
        <r>
          <rPr>
            <b/>
            <sz val="9"/>
            <rFont val="宋体"/>
            <family val="3"/>
            <charset val="134"/>
          </rPr>
          <t>170926-合-暗影收割者安度因</t>
        </r>
      </text>
    </comment>
    <comment ref="N882" authorId="0">
      <text>
        <r>
          <rPr>
            <b/>
            <sz val="9"/>
            <rFont val="宋体"/>
            <family val="3"/>
            <charset val="134"/>
          </rPr>
          <t>170818-43-暗影收割者安度因</t>
        </r>
      </text>
    </comment>
    <comment ref="O882" authorId="0">
      <text>
        <r>
          <rPr>
            <b/>
            <sz val="9"/>
            <rFont val="宋体"/>
            <family val="3"/>
            <charset val="134"/>
          </rPr>
          <t>170818-送-暗影收割者安度因</t>
        </r>
      </text>
    </comment>
    <comment ref="M889" authorId="0">
      <text>
        <r>
          <rPr>
            <b/>
            <sz val="9"/>
            <rFont val="宋体"/>
            <family val="3"/>
            <charset val="134"/>
          </rPr>
          <t>170811-6-莉莉安·沃斯</t>
        </r>
      </text>
    </comment>
    <comment ref="Q889" authorId="0">
      <text>
        <r>
          <rPr>
            <b/>
            <sz val="9"/>
            <rFont val="宋体"/>
            <family val="3"/>
            <charset val="134"/>
          </rPr>
          <t>171223-101-莉莉安·沃斯</t>
        </r>
      </text>
    </comment>
    <comment ref="M893" authorId="0">
      <text>
        <r>
          <rPr>
            <b/>
            <sz val="9"/>
            <rFont val="Tahoma"/>
            <family val="2"/>
          </rPr>
          <t>171009-111-</t>
        </r>
        <r>
          <rPr>
            <b/>
            <sz val="9"/>
            <rFont val="宋体"/>
            <family val="3"/>
            <charset val="134"/>
          </rPr>
          <t>虚空之影瓦莉拉</t>
        </r>
      </text>
    </comment>
    <comment ref="N893" authorId="0">
      <text>
        <r>
          <rPr>
            <b/>
            <sz val="9"/>
            <rFont val="宋体"/>
            <family val="3"/>
            <charset val="134"/>
          </rPr>
          <t>1780908-57-虚空之影瓦莉拉</t>
        </r>
      </text>
    </comment>
    <comment ref="O893" authorId="0">
      <text>
        <r>
          <rPr>
            <b/>
            <sz val="9"/>
            <rFont val="宋体"/>
            <family val="3"/>
            <charset val="134"/>
          </rPr>
          <t>170923-57-虚空之影瓦莉拉</t>
        </r>
      </text>
    </comment>
    <comment ref="M900" authorId="0">
      <text>
        <r>
          <rPr>
            <b/>
            <sz val="9"/>
            <rFont val="Tahoma"/>
            <family val="2"/>
          </rPr>
          <t>170820-74-</t>
        </r>
        <r>
          <rPr>
            <b/>
            <sz val="9"/>
            <rFont val="宋体"/>
            <family val="3"/>
            <charset val="134"/>
          </rPr>
          <t>死亡先知萨尔</t>
        </r>
      </text>
    </comment>
    <comment ref="N900" authorId="0">
      <text>
        <r>
          <rPr>
            <b/>
            <sz val="9"/>
            <rFont val="Tahoma"/>
            <family val="2"/>
          </rPr>
          <t>171119-h-</t>
        </r>
        <r>
          <rPr>
            <b/>
            <sz val="9"/>
            <rFont val="宋体"/>
            <family val="3"/>
            <charset val="134"/>
          </rPr>
          <t>死亡先知萨尔</t>
        </r>
      </text>
    </comment>
    <comment ref="P900" authorId="0">
      <text>
        <r>
          <rPr>
            <b/>
            <sz val="9"/>
            <rFont val="Tahoma"/>
            <family val="2"/>
          </rPr>
          <t>170815-2-死亡先知萨尔</t>
        </r>
      </text>
    </comment>
    <comment ref="Q900" authorId="0">
      <text>
        <r>
          <rPr>
            <b/>
            <sz val="9"/>
            <rFont val="Tahoma"/>
            <family val="2"/>
          </rPr>
          <t>171008-61-</t>
        </r>
        <r>
          <rPr>
            <b/>
            <sz val="9"/>
            <rFont val="宋体"/>
            <family val="3"/>
            <charset val="134"/>
          </rPr>
          <t>死亡先知萨尔</t>
        </r>
      </text>
    </comment>
    <comment ref="O902" authorId="0">
      <text>
        <r>
          <rPr>
            <b/>
            <sz val="9"/>
            <rFont val="宋体"/>
            <family val="3"/>
            <charset val="134"/>
          </rPr>
          <t>170818-28-莫拉比</t>
        </r>
      </text>
    </comment>
    <comment ref="P902" authorId="0">
      <text>
        <r>
          <rPr>
            <b/>
            <sz val="9"/>
            <rFont val="宋体"/>
            <family val="3"/>
            <charset val="134"/>
          </rPr>
          <t>1711102-90-莫拉比</t>
        </r>
      </text>
    </comment>
    <comment ref="Q902" authorId="0">
      <text>
        <r>
          <rPr>
            <b/>
            <sz val="9"/>
            <rFont val="宋体"/>
            <family val="3"/>
            <charset val="134"/>
          </rPr>
          <t>180410-0403-110-莫拉比</t>
        </r>
      </text>
    </comment>
    <comment ref="P912" authorId="0">
      <text>
        <r>
          <rPr>
            <b/>
            <sz val="9"/>
            <rFont val="宋体"/>
            <family val="3"/>
            <charset val="134"/>
          </rPr>
          <t>171104-合-卑鄙的恐惧魔王</t>
        </r>
      </text>
    </comment>
    <comment ref="M913" authorId="0">
      <text>
        <r>
          <rPr>
            <b/>
            <sz val="9"/>
            <rFont val="宋体"/>
            <family val="3"/>
            <charset val="134"/>
          </rPr>
          <t>20170811-送-鲜血掠夺者古尔丹</t>
        </r>
      </text>
    </comment>
    <comment ref="N913" authorId="0">
      <text>
        <r>
          <rPr>
            <b/>
            <sz val="9"/>
            <rFont val="宋体"/>
            <family val="3"/>
            <charset val="134"/>
          </rPr>
          <t>171117-合-鲜血掠夺者古尔丹</t>
        </r>
      </text>
    </comment>
    <comment ref="O913" authorId="0">
      <text>
        <r>
          <rPr>
            <b/>
            <sz val="9"/>
            <rFont val="宋体"/>
            <family val="3"/>
            <charset val="134"/>
          </rPr>
          <t>171010-合-鲜血掠夺者古尔丹</t>
        </r>
      </text>
    </comment>
    <comment ref="P913" authorId="0">
      <text>
        <r>
          <rPr>
            <b/>
            <sz val="9"/>
            <rFont val="宋体"/>
            <family val="3"/>
            <charset val="134"/>
          </rPr>
          <t>180102-hc-鲜血掠夺者古尔丹</t>
        </r>
      </text>
    </comment>
    <comment ref="Q913" authorId="0">
      <text>
        <r>
          <rPr>
            <b/>
            <sz val="9"/>
            <rFont val="Tahoma"/>
            <family val="2"/>
          </rPr>
          <t>170819-送-鲜血掠夺者古尔丹</t>
        </r>
      </text>
    </comment>
    <comment ref="P922" authorId="0">
      <text>
        <r>
          <rPr>
            <b/>
            <sz val="9"/>
            <rFont val="Tahoma"/>
            <family val="2"/>
          </rPr>
          <t>170901-47-腐面</t>
        </r>
      </text>
    </comment>
    <comment ref="N923" authorId="0">
      <text>
        <r>
          <rPr>
            <b/>
            <sz val="9"/>
            <rFont val="宋体"/>
            <family val="3"/>
            <charset val="134"/>
          </rPr>
          <t>170818-送-天灾领主加尔鲁什</t>
        </r>
      </text>
    </comment>
    <comment ref="P923" authorId="0">
      <text>
        <r>
          <rPr>
            <b/>
            <sz val="9"/>
            <rFont val="Tahoma"/>
            <family val="2"/>
          </rPr>
          <t>170815-14-天灾领主加尔鲁什</t>
        </r>
      </text>
    </comment>
    <comment ref="M928" authorId="0">
      <text>
        <r>
          <rPr>
            <b/>
            <sz val="9"/>
            <rFont val="宋体"/>
            <family val="3"/>
            <charset val="134"/>
          </rPr>
          <t>170930-合-凯雷塞斯王子</t>
        </r>
      </text>
    </comment>
    <comment ref="N928" authorId="0">
      <text>
        <r>
          <rPr>
            <b/>
            <sz val="9"/>
            <rFont val="宋体"/>
            <family val="3"/>
            <charset val="134"/>
          </rPr>
          <t>170930-合-凯雷塞斯王子</t>
        </r>
      </text>
    </comment>
    <comment ref="O928" authorId="0">
      <text>
        <r>
          <rPr>
            <b/>
            <sz val="9"/>
            <rFont val="宋体"/>
            <family val="3"/>
            <charset val="134"/>
          </rPr>
          <t>171001-合-凯雷塞斯王子</t>
        </r>
      </text>
    </comment>
    <comment ref="P928" authorId="0">
      <text>
        <r>
          <rPr>
            <b/>
            <sz val="9"/>
            <rFont val="宋体"/>
            <family val="3"/>
            <charset val="134"/>
          </rPr>
          <t>170930-合-凯雷塞斯王子</t>
        </r>
      </text>
    </comment>
    <comment ref="Q928" authorId="0">
      <text>
        <r>
          <rPr>
            <b/>
            <sz val="9"/>
            <rFont val="宋体"/>
            <family val="3"/>
            <charset val="134"/>
          </rPr>
          <t>171001-合-凯雷塞斯王子</t>
        </r>
      </text>
    </comment>
    <comment ref="M932" authorId="0">
      <text>
        <r>
          <rPr>
            <b/>
            <sz val="9"/>
            <rFont val="宋体"/>
            <family val="3"/>
            <charset val="134"/>
          </rPr>
          <t>171227-hc-塔达拉姆王子</t>
        </r>
      </text>
    </comment>
    <comment ref="M940" authorId="0">
      <text>
        <r>
          <rPr>
            <b/>
            <sz val="9"/>
            <rFont val="宋体"/>
            <family val="3"/>
            <charset val="134"/>
          </rPr>
          <t>0818-72-阿尔福斯</t>
        </r>
      </text>
    </comment>
    <comment ref="O940" authorId="0">
      <text>
        <r>
          <rPr>
            <b/>
            <sz val="9"/>
            <rFont val="宋体"/>
            <family val="3"/>
            <charset val="134"/>
          </rPr>
          <t>170818-2-阿尔福斯</t>
        </r>
      </text>
    </comment>
    <comment ref="P940" authorId="0">
      <text>
        <r>
          <rPr>
            <b/>
            <sz val="9"/>
            <rFont val="宋体"/>
            <family val="3"/>
            <charset val="134"/>
          </rPr>
          <t>170923-60-阿尔福斯</t>
        </r>
      </text>
    </comment>
    <comment ref="P941" authorId="0">
      <text>
        <r>
          <rPr>
            <b/>
            <sz val="9"/>
            <rFont val="宋体"/>
            <family val="3"/>
            <charset val="134"/>
          </rPr>
          <t>170913-55-瓦拉纳王子</t>
        </r>
      </text>
    </comment>
    <comment ref="M946" authorId="0">
      <text>
        <r>
          <rPr>
            <b/>
            <sz val="9"/>
            <rFont val="宋体"/>
            <family val="3"/>
            <charset val="134"/>
          </rPr>
          <t>180609-hc-夺尸者
180609-hc-夺尸者</t>
        </r>
      </text>
    </comment>
    <comment ref="O946" authorId="0">
      <text>
        <r>
          <rPr>
            <b/>
            <sz val="9"/>
            <rFont val="宋体"/>
            <family val="3"/>
            <charset val="134"/>
          </rPr>
          <t>171121-hc-夺尸者</t>
        </r>
      </text>
    </comment>
    <comment ref="P946" authorId="0">
      <text>
        <r>
          <rPr>
            <b/>
            <sz val="9"/>
            <rFont val="宋体"/>
            <family val="3"/>
            <charset val="134"/>
          </rPr>
          <t>180529-hc-夺尸者
180529-hc-夺尸者</t>
        </r>
      </text>
    </comment>
    <comment ref="Q946" authorId="0">
      <text>
        <r>
          <rPr>
            <b/>
            <sz val="9"/>
            <rFont val="宋体"/>
            <family val="3"/>
            <charset val="134"/>
          </rPr>
          <t>180527-hc-夺尸者</t>
        </r>
      </text>
    </comment>
    <comment ref="Q952" authorId="0">
      <text>
        <r>
          <rPr>
            <b/>
            <sz val="9"/>
            <rFont val="宋体"/>
            <family val="3"/>
            <charset val="134"/>
          </rPr>
          <t>171201-h-萨隆苦囚</t>
        </r>
      </text>
    </comment>
    <comment ref="M968" authorId="0">
      <text>
        <r>
          <rPr>
            <b/>
            <sz val="9"/>
            <rFont val="Tahoma"/>
            <family val="2"/>
          </rPr>
          <t>170816-h-</t>
        </r>
        <r>
          <rPr>
            <b/>
            <sz val="9"/>
            <rFont val="宋体"/>
            <family val="3"/>
            <charset val="134"/>
          </rPr>
          <t>巫妖王</t>
        </r>
      </text>
    </comment>
    <comment ref="N968" authorId="0">
      <text>
        <r>
          <rPr>
            <b/>
            <sz val="9"/>
            <rFont val="Tahoma"/>
            <family val="2"/>
          </rPr>
          <t>170901-</t>
        </r>
        <r>
          <rPr>
            <b/>
            <sz val="9"/>
            <rFont val="宋体"/>
            <family val="3"/>
            <charset val="134"/>
          </rPr>
          <t>合-巫妖王</t>
        </r>
      </text>
    </comment>
    <comment ref="O968" authorId="0">
      <text>
        <r>
          <rPr>
            <b/>
            <sz val="9"/>
            <rFont val="Tahoma"/>
            <family val="2"/>
          </rPr>
          <t>180413-hc</t>
        </r>
        <r>
          <rPr>
            <b/>
            <sz val="9"/>
            <rFont val="宋体"/>
            <family val="3"/>
            <charset val="134"/>
          </rPr>
          <t>-巫妖王</t>
        </r>
      </text>
    </comment>
    <comment ref="P968" authorId="0">
      <text>
        <r>
          <rPr>
            <b/>
            <sz val="9"/>
            <rFont val="Tahoma"/>
            <family val="2"/>
          </rPr>
          <t>171204-h</t>
        </r>
        <r>
          <rPr>
            <b/>
            <sz val="9"/>
            <rFont val="宋体"/>
            <family val="3"/>
            <charset val="134"/>
          </rPr>
          <t>-巫妖王</t>
        </r>
      </text>
    </comment>
    <comment ref="Q968" authorId="0">
      <text>
        <r>
          <rPr>
            <b/>
            <sz val="9"/>
            <rFont val="Tahoma"/>
            <family val="2"/>
          </rPr>
          <t>171213-98-</t>
        </r>
        <r>
          <rPr>
            <b/>
            <sz val="9"/>
            <rFont val="宋体"/>
            <family val="3"/>
            <charset val="134"/>
          </rPr>
          <t>巫妖王</t>
        </r>
      </text>
    </comment>
    <comment ref="Q970" authorId="0">
      <text>
        <r>
          <rPr>
            <b/>
            <sz val="9"/>
            <rFont val="Tahoma"/>
            <family val="2"/>
          </rPr>
          <t>180925-hc-</t>
        </r>
        <r>
          <rPr>
            <b/>
            <sz val="9"/>
            <rFont val="宋体"/>
            <family val="3"/>
            <charset val="134"/>
          </rPr>
          <t>小型法术玉石</t>
        </r>
      </text>
    </comment>
    <comment ref="M972" authorId="0">
      <text>
        <r>
          <rPr>
            <b/>
            <sz val="9"/>
            <rFont val="Tahoma"/>
            <family val="2"/>
          </rPr>
          <t>180418-04XX-hc-</t>
        </r>
        <r>
          <rPr>
            <b/>
            <sz val="9"/>
            <rFont val="宋体"/>
            <family val="3"/>
            <charset val="134"/>
          </rPr>
          <t xml:space="preserve">贪婪的林精
</t>
        </r>
        <r>
          <rPr>
            <b/>
            <sz val="9"/>
            <rFont val="Tahoma"/>
            <family val="2"/>
          </rPr>
          <t>180418-04XX-hc-</t>
        </r>
        <r>
          <rPr>
            <b/>
            <sz val="9"/>
            <rFont val="宋体"/>
            <family val="3"/>
            <charset val="134"/>
          </rPr>
          <t>贪婪的林精</t>
        </r>
      </text>
    </comment>
    <comment ref="N972" authorId="0">
      <text>
        <r>
          <rPr>
            <b/>
            <sz val="9"/>
            <rFont val="Tahoma"/>
            <family val="2"/>
          </rPr>
          <t>180420-hc-</t>
        </r>
        <r>
          <rPr>
            <b/>
            <sz val="9"/>
            <rFont val="宋体"/>
            <family val="3"/>
            <charset val="134"/>
          </rPr>
          <t>贪婪的林精</t>
        </r>
      </text>
    </comment>
    <comment ref="O972" authorId="0">
      <text>
        <r>
          <rPr>
            <b/>
            <sz val="9"/>
            <rFont val="Tahoma"/>
            <family val="2"/>
          </rPr>
          <t>180420-04XX-hc-</t>
        </r>
        <r>
          <rPr>
            <b/>
            <sz val="9"/>
            <rFont val="宋体"/>
            <family val="3"/>
            <charset val="134"/>
          </rPr>
          <t>贪婪的林精</t>
        </r>
      </text>
    </comment>
    <comment ref="P972" authorId="0">
      <text>
        <r>
          <rPr>
            <b/>
            <sz val="9"/>
            <rFont val="Tahoma"/>
            <family val="2"/>
          </rPr>
          <t>180413-0421-122-</t>
        </r>
        <r>
          <rPr>
            <b/>
            <sz val="9"/>
            <rFont val="宋体"/>
            <family val="3"/>
            <charset val="134"/>
          </rPr>
          <t>贪婪的林精</t>
        </r>
      </text>
    </comment>
    <comment ref="N974" authorId="0">
      <text>
        <r>
          <rPr>
            <b/>
            <sz val="9"/>
            <rFont val="Tahoma"/>
            <family val="2"/>
          </rPr>
          <t>180619-hc-</t>
        </r>
        <r>
          <rPr>
            <b/>
            <sz val="9"/>
            <rFont val="宋体"/>
            <family val="3"/>
            <charset val="134"/>
          </rPr>
          <t xml:space="preserve">分岔路口
</t>
        </r>
        <r>
          <rPr>
            <b/>
            <sz val="9"/>
            <rFont val="Tahoma"/>
            <family val="2"/>
          </rPr>
          <t>180619-hc-</t>
        </r>
        <r>
          <rPr>
            <b/>
            <sz val="9"/>
            <rFont val="宋体"/>
            <family val="3"/>
            <charset val="134"/>
          </rPr>
          <t>分岔路口</t>
        </r>
      </text>
    </comment>
    <comment ref="O974" authorId="0">
      <text>
        <r>
          <rPr>
            <b/>
            <sz val="9"/>
            <rFont val="Tahoma"/>
            <family val="2"/>
          </rPr>
          <t>180930-hc-</t>
        </r>
        <r>
          <rPr>
            <b/>
            <sz val="9"/>
            <rFont val="宋体"/>
            <family val="3"/>
            <charset val="134"/>
          </rPr>
          <t xml:space="preserve">分岔路口
</t>
        </r>
        <r>
          <rPr>
            <b/>
            <sz val="9"/>
            <rFont val="Tahoma"/>
            <family val="2"/>
          </rPr>
          <t>180930-hc-</t>
        </r>
        <r>
          <rPr>
            <b/>
            <sz val="9"/>
            <rFont val="宋体"/>
            <family val="3"/>
            <charset val="134"/>
          </rPr>
          <t>分岔路口</t>
        </r>
      </text>
    </comment>
    <comment ref="P974" authorId="0">
      <text>
        <r>
          <rPr>
            <b/>
            <sz val="9"/>
            <rFont val="Tahoma"/>
            <family val="2"/>
          </rPr>
          <t>180307-hc-</t>
        </r>
        <r>
          <rPr>
            <b/>
            <sz val="9"/>
            <rFont val="宋体"/>
            <family val="3"/>
            <charset val="134"/>
          </rPr>
          <t>分岔路口</t>
        </r>
      </text>
    </comment>
    <comment ref="Q974" authorId="0">
      <text>
        <r>
          <rPr>
            <b/>
            <sz val="9"/>
            <rFont val="Tahoma"/>
            <family val="2"/>
          </rPr>
          <t>180925-hc-</t>
        </r>
        <r>
          <rPr>
            <b/>
            <sz val="9"/>
            <rFont val="宋体"/>
            <family val="3"/>
            <charset val="134"/>
          </rPr>
          <t>分岔路口</t>
        </r>
      </text>
    </comment>
    <comment ref="N978" authorId="0">
      <text>
        <r>
          <rPr>
            <b/>
            <sz val="9"/>
            <rFont val="Tahoma"/>
            <family val="2"/>
          </rPr>
          <t>171212-8-</t>
        </r>
        <r>
          <rPr>
            <b/>
            <sz val="9"/>
            <rFont val="宋体"/>
            <family val="3"/>
            <charset val="134"/>
          </rPr>
          <t>伊克斯里德，真菌之王</t>
        </r>
      </text>
    </comment>
    <comment ref="N981" authorId="0">
      <text>
        <r>
          <rPr>
            <b/>
            <sz val="9"/>
            <rFont val="Tahoma"/>
            <family val="2"/>
          </rPr>
          <t>180914-hc-</t>
        </r>
        <r>
          <rPr>
            <b/>
            <sz val="9"/>
            <rFont val="宋体"/>
            <family val="3"/>
            <charset val="134"/>
          </rPr>
          <t xml:space="preserve">游荡怪物
</t>
        </r>
      </text>
    </comment>
    <comment ref="O981" authorId="0">
      <text>
        <r>
          <rPr>
            <b/>
            <sz val="9"/>
            <rFont val="Tahoma"/>
            <family val="2"/>
          </rPr>
          <t>180822-hc-</t>
        </r>
        <r>
          <rPr>
            <b/>
            <sz val="9"/>
            <rFont val="宋体"/>
            <family val="3"/>
            <charset val="134"/>
          </rPr>
          <t xml:space="preserve">游荡怪物
</t>
        </r>
        <r>
          <rPr>
            <b/>
            <sz val="9"/>
            <rFont val="Tahoma"/>
            <family val="2"/>
          </rPr>
          <t>180822-hc-</t>
        </r>
        <r>
          <rPr>
            <b/>
            <sz val="9"/>
            <rFont val="宋体"/>
            <family val="3"/>
            <charset val="134"/>
          </rPr>
          <t>游荡怪物</t>
        </r>
      </text>
    </comment>
    <comment ref="M984" authorId="0">
      <text>
        <r>
          <rPr>
            <b/>
            <sz val="9"/>
            <rFont val="Tahoma"/>
            <family val="2"/>
          </rPr>
          <t>171216-hc-</t>
        </r>
        <r>
          <rPr>
            <b/>
            <sz val="9"/>
            <rFont val="宋体"/>
            <family val="3"/>
            <charset val="134"/>
          </rPr>
          <t>小型法术翡翠</t>
        </r>
      </text>
    </comment>
    <comment ref="N984" authorId="0">
      <text>
        <r>
          <rPr>
            <b/>
            <sz val="9"/>
            <rFont val="Tahoma"/>
            <family val="2"/>
          </rPr>
          <t>180914-hc-</t>
        </r>
        <r>
          <rPr>
            <b/>
            <sz val="9"/>
            <rFont val="宋体"/>
            <family val="3"/>
            <charset val="134"/>
          </rPr>
          <t>小型法术翡翠</t>
        </r>
      </text>
    </comment>
    <comment ref="Q984" authorId="0">
      <text>
        <r>
          <rPr>
            <b/>
            <sz val="9"/>
            <rFont val="Tahoma"/>
            <family val="2"/>
          </rPr>
          <t>180930-hc-</t>
        </r>
        <r>
          <rPr>
            <b/>
            <sz val="9"/>
            <rFont val="宋体"/>
            <family val="3"/>
            <charset val="134"/>
          </rPr>
          <t>小型法术翡翠</t>
        </r>
      </text>
    </comment>
    <comment ref="M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5" authorId="0">
      <text>
        <r>
          <rPr>
            <b/>
            <sz val="9"/>
            <rFont val="Tahoma"/>
            <family val="2"/>
          </rPr>
          <t>181207-hc-</t>
        </r>
        <r>
          <rPr>
            <b/>
            <sz val="9"/>
            <rFont val="宋体"/>
            <family val="3"/>
            <charset val="134"/>
          </rPr>
          <t>来我身边！</t>
        </r>
      </text>
    </comment>
    <comment ref="O985" authorId="0">
      <text>
        <r>
          <rPr>
            <b/>
            <sz val="9"/>
            <rFont val="Tahoma"/>
            <family val="2"/>
          </rPr>
          <t>190108-hc-</t>
        </r>
        <r>
          <rPr>
            <b/>
            <sz val="9"/>
            <rFont val="宋体"/>
            <family val="3"/>
            <charset val="134"/>
          </rPr>
          <t>来我身边！</t>
        </r>
      </text>
    </comment>
    <comment ref="P985" authorId="0">
      <text>
        <r>
          <rPr>
            <b/>
            <sz val="9"/>
            <rFont val="Tahoma"/>
            <family val="2"/>
          </rPr>
          <t>181221-hc-</t>
        </r>
        <r>
          <rPr>
            <b/>
            <sz val="9"/>
            <rFont val="宋体"/>
            <family val="3"/>
            <charset val="134"/>
          </rPr>
          <t xml:space="preserve">来我身边！
</t>
        </r>
        <r>
          <rPr>
            <b/>
            <sz val="9"/>
            <rFont val="Tahoma"/>
            <family val="2"/>
          </rPr>
          <t>181221-hc-</t>
        </r>
        <r>
          <rPr>
            <b/>
            <sz val="9"/>
            <rFont val="宋体"/>
            <family val="3"/>
            <charset val="134"/>
          </rPr>
          <t>来我身边！</t>
        </r>
      </text>
    </comment>
    <comment ref="Q985" authorId="0">
      <text>
        <r>
          <rPr>
            <b/>
            <sz val="9"/>
            <rFont val="Tahoma"/>
            <family val="2"/>
          </rPr>
          <t>181206-hc-</t>
        </r>
        <r>
          <rPr>
            <b/>
            <sz val="9"/>
            <rFont val="宋体"/>
            <family val="3"/>
            <charset val="134"/>
          </rPr>
          <t xml:space="preserve">来我身边！
</t>
        </r>
        <r>
          <rPr>
            <b/>
            <sz val="9"/>
            <rFont val="Tahoma"/>
            <family val="2"/>
          </rPr>
          <t>181206-hc-</t>
        </r>
        <r>
          <rPr>
            <b/>
            <sz val="9"/>
            <rFont val="宋体"/>
            <family val="3"/>
            <charset val="134"/>
          </rPr>
          <t>来我身边！</t>
        </r>
      </text>
    </comment>
    <comment ref="N986" authorId="0">
      <text>
        <r>
          <rPr>
            <b/>
            <sz val="9"/>
            <rFont val="Tahoma"/>
            <family val="2"/>
          </rPr>
          <t>180630-hc-</t>
        </r>
        <r>
          <rPr>
            <b/>
            <sz val="9"/>
            <rFont val="宋体"/>
            <family val="3"/>
            <charset val="134"/>
          </rPr>
          <t xml:space="preserve">渗水的软泥怪
</t>
        </r>
        <r>
          <rPr>
            <b/>
            <sz val="9"/>
            <rFont val="Tahoma"/>
            <family val="2"/>
          </rPr>
          <t>180630-hc-</t>
        </r>
        <r>
          <rPr>
            <b/>
            <sz val="9"/>
            <rFont val="宋体"/>
            <family val="3"/>
            <charset val="134"/>
          </rPr>
          <t>渗水的软泥怪</t>
        </r>
      </text>
    </comment>
    <comment ref="M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7" authorId="0">
      <text>
        <r>
          <rPr>
            <b/>
            <sz val="9"/>
            <rFont val="Tahoma"/>
            <family val="2"/>
          </rPr>
          <t>181207-</t>
        </r>
        <r>
          <rPr>
            <b/>
            <sz val="9"/>
            <rFont val="宋体"/>
            <family val="3"/>
            <charset val="134"/>
          </rPr>
          <t>hc</t>
        </r>
        <r>
          <rPr>
            <b/>
            <sz val="9"/>
            <rFont val="Tahoma"/>
            <family val="2"/>
          </rPr>
          <t>-</t>
        </r>
        <r>
          <rPr>
            <b/>
            <sz val="9"/>
            <rFont val="宋体"/>
            <family val="3"/>
            <charset val="134"/>
          </rPr>
          <t>伦鲁迪洛尔</t>
        </r>
      </text>
    </comment>
    <comment ref="O987" authorId="0">
      <text>
        <r>
          <rPr>
            <b/>
            <sz val="9"/>
            <rFont val="Tahoma"/>
            <family val="2"/>
          </rPr>
          <t>190108-</t>
        </r>
        <r>
          <rPr>
            <b/>
            <sz val="9"/>
            <rFont val="宋体"/>
            <family val="3"/>
            <charset val="134"/>
          </rPr>
          <t>hc</t>
        </r>
        <r>
          <rPr>
            <b/>
            <sz val="9"/>
            <rFont val="Tahoma"/>
            <family val="2"/>
          </rPr>
          <t>-</t>
        </r>
        <r>
          <rPr>
            <b/>
            <sz val="9"/>
            <rFont val="宋体"/>
            <family val="3"/>
            <charset val="134"/>
          </rPr>
          <t>伦鲁迪洛尔</t>
        </r>
      </text>
    </comment>
    <comment ref="P987" authorId="0">
      <text>
        <r>
          <rPr>
            <b/>
            <sz val="9"/>
            <rFont val="Tahoma"/>
            <family val="2"/>
          </rPr>
          <t>181221-</t>
        </r>
        <r>
          <rPr>
            <b/>
            <sz val="9"/>
            <rFont val="宋体"/>
            <family val="3"/>
            <charset val="134"/>
          </rPr>
          <t>hc</t>
        </r>
        <r>
          <rPr>
            <b/>
            <sz val="9"/>
            <rFont val="Tahoma"/>
            <family val="2"/>
          </rPr>
          <t>-</t>
        </r>
        <r>
          <rPr>
            <b/>
            <sz val="9"/>
            <rFont val="宋体"/>
            <family val="3"/>
            <charset val="134"/>
          </rPr>
          <t>伦鲁迪洛尔</t>
        </r>
      </text>
    </comment>
    <comment ref="Q987" authorId="0">
      <text>
        <r>
          <rPr>
            <b/>
            <sz val="9"/>
            <rFont val="Tahoma"/>
            <family val="2"/>
          </rPr>
          <t>171208-</t>
        </r>
        <r>
          <rPr>
            <b/>
            <sz val="9"/>
            <rFont val="宋体"/>
            <family val="3"/>
            <charset val="134"/>
          </rPr>
          <t>送</t>
        </r>
        <r>
          <rPr>
            <b/>
            <sz val="9"/>
            <rFont val="Tahoma"/>
            <family val="2"/>
          </rPr>
          <t>-</t>
        </r>
        <r>
          <rPr>
            <b/>
            <sz val="9"/>
            <rFont val="宋体"/>
            <family val="3"/>
            <charset val="134"/>
          </rPr>
          <t>伦鲁迪洛尔</t>
        </r>
      </text>
    </comment>
    <comment ref="N988" authorId="0">
      <text>
        <r>
          <rPr>
            <b/>
            <sz val="9"/>
            <rFont val="Tahoma"/>
            <family val="2"/>
          </rPr>
          <t>181207-hc-</t>
        </r>
        <r>
          <rPr>
            <b/>
            <sz val="9"/>
            <rFont val="宋体"/>
            <family val="3"/>
            <charset val="134"/>
          </rPr>
          <t>碾压墙</t>
        </r>
      </text>
    </comment>
    <comment ref="O988" authorId="1">
      <text>
        <r>
          <rPr>
            <b/>
            <sz val="9"/>
            <color indexed="81"/>
            <rFont val="Tahoma"/>
            <family val="2"/>
          </rPr>
          <t>190108-hc-</t>
        </r>
        <r>
          <rPr>
            <b/>
            <sz val="9"/>
            <color indexed="81"/>
            <rFont val="宋体"/>
            <family val="3"/>
            <charset val="134"/>
          </rPr>
          <t>碾压墙</t>
        </r>
      </text>
    </comment>
    <comment ref="M989" authorId="0">
      <text>
        <r>
          <rPr>
            <b/>
            <sz val="9"/>
            <rFont val="Tahoma"/>
            <family val="2"/>
          </rPr>
          <t>180609-hc-</t>
        </r>
        <r>
          <rPr>
            <b/>
            <sz val="9"/>
            <rFont val="宋体"/>
            <family val="3"/>
            <charset val="134"/>
          </rPr>
          <t>卡瑟娜·冬灵</t>
        </r>
      </text>
    </comment>
    <comment ref="N989" authorId="0">
      <text>
        <r>
          <rPr>
            <b/>
            <sz val="9"/>
            <rFont val="Tahoma"/>
            <family val="2"/>
          </rPr>
          <t>180630-hc-</t>
        </r>
        <r>
          <rPr>
            <b/>
            <sz val="9"/>
            <rFont val="宋体"/>
            <family val="3"/>
            <charset val="134"/>
          </rPr>
          <t>卡瑟娜·冬灵</t>
        </r>
      </text>
    </comment>
    <comment ref="P989" authorId="0">
      <text>
        <r>
          <rPr>
            <b/>
            <sz val="9"/>
            <rFont val="Tahoma"/>
            <family val="2"/>
          </rPr>
          <t>180228-89-</t>
        </r>
        <r>
          <rPr>
            <b/>
            <sz val="9"/>
            <rFont val="宋体"/>
            <family val="3"/>
            <charset val="134"/>
          </rPr>
          <t>卡瑟娜·冬灵</t>
        </r>
      </text>
    </comment>
    <comment ref="N994" authorId="0">
      <text>
        <r>
          <rPr>
            <b/>
            <sz val="9"/>
            <rFont val="Tahoma"/>
            <family val="2"/>
          </rPr>
          <t>180214-hc-</t>
        </r>
        <r>
          <rPr>
            <b/>
            <sz val="9"/>
            <rFont val="宋体"/>
            <family val="3"/>
            <charset val="134"/>
          </rPr>
          <t>爆炸符文</t>
        </r>
        <r>
          <rPr>
            <b/>
            <sz val="9"/>
            <rFont val="Tahoma"/>
            <family val="2"/>
          </rPr>
          <t>180310-hc-</t>
        </r>
        <r>
          <rPr>
            <b/>
            <sz val="9"/>
            <rFont val="宋体"/>
            <family val="3"/>
            <charset val="134"/>
          </rPr>
          <t>爆炸符文</t>
        </r>
      </text>
    </comment>
    <comment ref="O994" authorId="0">
      <text>
        <r>
          <rPr>
            <b/>
            <sz val="9"/>
            <rFont val="Tahoma"/>
            <family val="2"/>
          </rPr>
          <t>180224-hc-</t>
        </r>
        <r>
          <rPr>
            <b/>
            <sz val="9"/>
            <rFont val="宋体"/>
            <family val="3"/>
            <charset val="134"/>
          </rPr>
          <t>爆炸符文</t>
        </r>
      </text>
    </comment>
    <comment ref="P994" authorId="0">
      <text>
        <r>
          <rPr>
            <b/>
            <sz val="9"/>
            <rFont val="Tahoma"/>
            <family val="2"/>
          </rPr>
          <t>180214-hc-</t>
        </r>
        <r>
          <rPr>
            <b/>
            <sz val="9"/>
            <rFont val="宋体"/>
            <family val="3"/>
            <charset val="134"/>
          </rPr>
          <t>爆炸符文</t>
        </r>
      </text>
    </comment>
    <comment ref="Q994" authorId="0">
      <text>
        <r>
          <rPr>
            <b/>
            <sz val="9"/>
            <rFont val="Tahoma"/>
            <family val="2"/>
          </rPr>
          <t>180209-hc-</t>
        </r>
        <r>
          <rPr>
            <b/>
            <sz val="9"/>
            <rFont val="宋体"/>
            <family val="3"/>
            <charset val="134"/>
          </rPr>
          <t>爆炸符文</t>
        </r>
      </text>
    </comment>
    <comment ref="M998" authorId="0">
      <text>
        <r>
          <rPr>
            <b/>
            <sz val="9"/>
            <rFont val="Tahoma"/>
            <family val="2"/>
          </rPr>
          <t>180305-hc-</t>
        </r>
        <r>
          <rPr>
            <b/>
            <sz val="9"/>
            <rFont val="宋体"/>
            <family val="3"/>
            <charset val="134"/>
          </rPr>
          <t>艾露尼斯</t>
        </r>
      </text>
    </comment>
    <comment ref="N998" authorId="0">
      <text>
        <r>
          <rPr>
            <b/>
            <sz val="9"/>
            <rFont val="Tahoma"/>
            <family val="2"/>
          </rPr>
          <t>180310-hc-</t>
        </r>
        <r>
          <rPr>
            <b/>
            <sz val="9"/>
            <rFont val="宋体"/>
            <family val="3"/>
            <charset val="134"/>
          </rPr>
          <t>艾露尼斯</t>
        </r>
      </text>
    </comment>
    <comment ref="O998" authorId="0">
      <text>
        <r>
          <rPr>
            <b/>
            <sz val="9"/>
            <rFont val="Tahoma"/>
            <family val="2"/>
          </rPr>
          <t>180224-hc-</t>
        </r>
        <r>
          <rPr>
            <b/>
            <sz val="9"/>
            <rFont val="宋体"/>
            <family val="3"/>
            <charset val="134"/>
          </rPr>
          <t>艾露尼斯</t>
        </r>
      </text>
    </comment>
    <comment ref="N1004" authorId="0">
      <text>
        <r>
          <rPr>
            <b/>
            <sz val="9"/>
            <rFont val="Tahoma"/>
            <family val="2"/>
          </rPr>
          <t>20171216-hc-</t>
        </r>
        <r>
          <rPr>
            <b/>
            <sz val="9"/>
            <rFont val="宋体"/>
            <family val="3"/>
            <charset val="134"/>
          </rPr>
          <t>未鉴定的重槌</t>
        </r>
      </text>
    </comment>
    <comment ref="O1004" authorId="0">
      <text>
        <r>
          <rPr>
            <b/>
            <sz val="9"/>
            <rFont val="Tahoma"/>
            <family val="2"/>
          </rPr>
          <t>180102-hc-</t>
        </r>
        <r>
          <rPr>
            <b/>
            <sz val="9"/>
            <rFont val="宋体"/>
            <family val="3"/>
            <charset val="134"/>
          </rPr>
          <t>未鉴定的重槌</t>
        </r>
      </text>
    </comment>
    <comment ref="Q1004" authorId="0">
      <text>
        <r>
          <rPr>
            <b/>
            <sz val="9"/>
            <rFont val="Tahoma"/>
            <family val="2"/>
          </rPr>
          <t>180113-hc-</t>
        </r>
        <r>
          <rPr>
            <b/>
            <sz val="9"/>
            <rFont val="宋体"/>
            <family val="3"/>
            <charset val="134"/>
          </rPr>
          <t xml:space="preserve">未鉴定的重槌
</t>
        </r>
        <r>
          <rPr>
            <b/>
            <sz val="9"/>
            <rFont val="Tahoma"/>
            <family val="2"/>
          </rPr>
          <t>180421-hc-</t>
        </r>
        <r>
          <rPr>
            <b/>
            <sz val="9"/>
            <rFont val="宋体"/>
            <family val="3"/>
            <charset val="134"/>
          </rPr>
          <t>未鉴定的重槌</t>
        </r>
      </text>
    </comment>
    <comment ref="N1005" authorId="0">
      <text>
        <r>
          <rPr>
            <b/>
            <sz val="9"/>
            <rFont val="Tahoma"/>
            <family val="2"/>
          </rPr>
          <t>171216-hc-</t>
        </r>
        <r>
          <rPr>
            <b/>
            <sz val="9"/>
            <rFont val="宋体"/>
            <family val="3"/>
            <charset val="134"/>
          </rPr>
          <t xml:space="preserve">战斗号角
</t>
        </r>
        <r>
          <rPr>
            <b/>
            <sz val="9"/>
            <rFont val="Tahoma"/>
            <family val="2"/>
          </rPr>
          <t>171216-hc-</t>
        </r>
        <r>
          <rPr>
            <b/>
            <sz val="9"/>
            <rFont val="宋体"/>
            <family val="3"/>
            <charset val="134"/>
          </rPr>
          <t>战斗号角</t>
        </r>
      </text>
    </comment>
    <comment ref="O1005" authorId="0">
      <text>
        <r>
          <rPr>
            <b/>
            <sz val="9"/>
            <rFont val="Tahoma"/>
            <family val="2"/>
          </rPr>
          <t>180102-hc-</t>
        </r>
        <r>
          <rPr>
            <b/>
            <sz val="9"/>
            <rFont val="宋体"/>
            <family val="3"/>
            <charset val="134"/>
          </rPr>
          <t xml:space="preserve">战斗号角
</t>
        </r>
        <r>
          <rPr>
            <b/>
            <sz val="9"/>
            <rFont val="Tahoma"/>
            <family val="2"/>
          </rPr>
          <t>180102-hc-</t>
        </r>
        <r>
          <rPr>
            <b/>
            <sz val="9"/>
            <rFont val="宋体"/>
            <family val="3"/>
            <charset val="134"/>
          </rPr>
          <t>战斗号角</t>
        </r>
      </text>
    </comment>
    <comment ref="Q1005" authorId="0">
      <text>
        <r>
          <rPr>
            <b/>
            <sz val="9"/>
            <rFont val="Tahoma"/>
            <family val="2"/>
          </rPr>
          <t>180113-hc-</t>
        </r>
        <r>
          <rPr>
            <b/>
            <sz val="9"/>
            <rFont val="宋体"/>
            <family val="3"/>
            <charset val="134"/>
          </rPr>
          <t xml:space="preserve">战斗号角
</t>
        </r>
        <r>
          <rPr>
            <b/>
            <sz val="9"/>
            <rFont val="Tahoma"/>
            <family val="2"/>
          </rPr>
          <t>180210-hc-</t>
        </r>
        <r>
          <rPr>
            <b/>
            <sz val="9"/>
            <rFont val="宋体"/>
            <family val="3"/>
            <charset val="134"/>
          </rPr>
          <t>战斗号角</t>
        </r>
      </text>
    </comment>
    <comment ref="N1006" authorId="0">
      <text>
        <r>
          <rPr>
            <b/>
            <sz val="9"/>
            <rFont val="Tahoma"/>
            <family val="2"/>
          </rPr>
          <t>180224-hc-</t>
        </r>
        <r>
          <rPr>
            <b/>
            <sz val="9"/>
            <rFont val="宋体"/>
            <family val="3"/>
            <charset val="134"/>
          </rPr>
          <t xml:space="preserve">等级提升！
</t>
        </r>
        <r>
          <rPr>
            <b/>
            <sz val="9"/>
            <rFont val="Tahoma"/>
            <family val="2"/>
          </rPr>
          <t>180529-hc-</t>
        </r>
        <r>
          <rPr>
            <b/>
            <sz val="9"/>
            <rFont val="宋体"/>
            <family val="3"/>
            <charset val="134"/>
          </rPr>
          <t>等级提升！</t>
        </r>
      </text>
    </comment>
    <comment ref="O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P1006" authorId="0">
      <text>
        <r>
          <rPr>
            <b/>
            <sz val="9"/>
            <rFont val="Tahoma"/>
            <family val="2"/>
          </rPr>
          <t>180525-hc-</t>
        </r>
        <r>
          <rPr>
            <b/>
            <sz val="9"/>
            <rFont val="宋体"/>
            <family val="3"/>
            <charset val="134"/>
          </rPr>
          <t>等级提升！</t>
        </r>
      </text>
    </comment>
    <comment ref="Q1006" authorId="0">
      <text>
        <r>
          <rPr>
            <b/>
            <sz val="9"/>
            <rFont val="Tahoma"/>
            <family val="2"/>
          </rPr>
          <t>180525-hc-</t>
        </r>
        <r>
          <rPr>
            <b/>
            <sz val="9"/>
            <rFont val="宋体"/>
            <family val="3"/>
            <charset val="134"/>
          </rPr>
          <t xml:space="preserve">等级提升！
</t>
        </r>
        <r>
          <rPr>
            <b/>
            <sz val="9"/>
            <rFont val="Tahoma"/>
            <family val="2"/>
          </rPr>
          <t>180525-hc-</t>
        </r>
        <r>
          <rPr>
            <b/>
            <sz val="9"/>
            <rFont val="宋体"/>
            <family val="3"/>
            <charset val="134"/>
          </rPr>
          <t>等级提升！</t>
        </r>
      </text>
    </comment>
    <comment ref="M1008" authorId="0">
      <text>
        <r>
          <rPr>
            <b/>
            <sz val="9"/>
            <rFont val="Tahoma"/>
            <family val="2"/>
          </rPr>
          <t>171208-3-</t>
        </r>
        <r>
          <rPr>
            <b/>
            <sz val="9"/>
            <rFont val="宋体"/>
            <family val="3"/>
            <charset val="134"/>
          </rPr>
          <t>瓦兰奈尔</t>
        </r>
      </text>
    </comment>
    <comment ref="N1008" authorId="0">
      <text>
        <r>
          <rPr>
            <b/>
            <sz val="9"/>
            <rFont val="Tahoma"/>
            <family val="2"/>
          </rPr>
          <t>171216-hc-</t>
        </r>
        <r>
          <rPr>
            <b/>
            <sz val="9"/>
            <rFont val="宋体"/>
            <family val="3"/>
            <charset val="134"/>
          </rPr>
          <t>瓦兰奈尔</t>
        </r>
      </text>
    </comment>
    <comment ref="P1008" authorId="0">
      <text>
        <r>
          <rPr>
            <b/>
            <sz val="9"/>
            <rFont val="Tahoma"/>
            <family val="2"/>
          </rPr>
          <t>171208-</t>
        </r>
        <r>
          <rPr>
            <b/>
            <sz val="9"/>
            <rFont val="宋体"/>
            <family val="3"/>
            <charset val="134"/>
          </rPr>
          <t>送</t>
        </r>
        <r>
          <rPr>
            <b/>
            <sz val="9"/>
            <rFont val="Tahoma"/>
            <family val="2"/>
          </rPr>
          <t>-</t>
        </r>
        <r>
          <rPr>
            <b/>
            <sz val="9"/>
            <rFont val="宋体"/>
            <family val="3"/>
            <charset val="134"/>
          </rPr>
          <t>瓦兰奈尔</t>
        </r>
      </text>
    </comment>
    <comment ref="Q1009" authorId="0">
      <text>
        <r>
          <rPr>
            <b/>
            <sz val="9"/>
            <rFont val="Tahoma"/>
            <family val="2"/>
          </rPr>
          <t>171213-5-</t>
        </r>
        <r>
          <rPr>
            <b/>
            <sz val="9"/>
            <rFont val="宋体"/>
            <family val="3"/>
            <charset val="134"/>
          </rPr>
          <t>莱尼莎·炎伤</t>
        </r>
      </text>
    </comment>
    <comment ref="N1011" authorId="0">
      <text>
        <r>
          <rPr>
            <b/>
            <sz val="9"/>
            <rFont val="Tahoma"/>
            <family val="2"/>
          </rPr>
          <t>171216-22-</t>
        </r>
        <r>
          <rPr>
            <b/>
            <sz val="9"/>
            <rFont val="宋体"/>
            <family val="3"/>
            <charset val="134"/>
          </rPr>
          <t>巨龙之魂</t>
        </r>
      </text>
    </comment>
    <comment ref="O1011" authorId="0">
      <text>
        <r>
          <rPr>
            <b/>
            <sz val="9"/>
            <rFont val="Tahoma"/>
            <family val="2"/>
          </rPr>
          <t>171208-</t>
        </r>
        <r>
          <rPr>
            <b/>
            <sz val="9"/>
            <rFont val="宋体"/>
            <family val="3"/>
            <charset val="134"/>
          </rPr>
          <t>送</t>
        </r>
        <r>
          <rPr>
            <b/>
            <sz val="9"/>
            <rFont val="Tahoma"/>
            <family val="2"/>
          </rPr>
          <t>-</t>
        </r>
        <r>
          <rPr>
            <b/>
            <sz val="9"/>
            <rFont val="宋体"/>
            <family val="3"/>
            <charset val="134"/>
          </rPr>
          <t>巨龙之魂</t>
        </r>
      </text>
    </comment>
    <comment ref="N1016" authorId="0">
      <text>
        <r>
          <rPr>
            <b/>
            <sz val="9"/>
            <rFont val="Tahoma"/>
            <family val="2"/>
          </rPr>
          <t>171219-hc-</t>
        </r>
        <r>
          <rPr>
            <b/>
            <sz val="9"/>
            <rFont val="宋体"/>
            <family val="3"/>
            <charset val="134"/>
          </rPr>
          <t xml:space="preserve">破晓之龙
</t>
        </r>
        <r>
          <rPr>
            <b/>
            <sz val="9"/>
            <rFont val="Tahoma"/>
            <family val="2"/>
          </rPr>
          <t>180214-hc-</t>
        </r>
        <r>
          <rPr>
            <b/>
            <sz val="9"/>
            <rFont val="宋体"/>
            <family val="3"/>
            <charset val="134"/>
          </rPr>
          <t>破晓之龙</t>
        </r>
      </text>
    </comment>
    <comment ref="O1016" authorId="0">
      <text>
        <r>
          <rPr>
            <b/>
            <sz val="9"/>
            <rFont val="Tahoma"/>
            <family val="2"/>
          </rPr>
          <t>180228-hc-</t>
        </r>
        <r>
          <rPr>
            <b/>
            <sz val="9"/>
            <rFont val="宋体"/>
            <family val="3"/>
            <charset val="134"/>
          </rPr>
          <t>破晓之龙</t>
        </r>
      </text>
    </comment>
    <comment ref="P1016" authorId="0">
      <text>
        <r>
          <rPr>
            <b/>
            <sz val="9"/>
            <rFont val="Tahoma"/>
            <family val="2"/>
          </rPr>
          <t>180129-hc-</t>
        </r>
        <r>
          <rPr>
            <b/>
            <sz val="9"/>
            <rFont val="宋体"/>
            <family val="3"/>
            <charset val="134"/>
          </rPr>
          <t>破晓之龙</t>
        </r>
      </text>
    </comment>
    <comment ref="N1019" authorId="0">
      <text>
        <r>
          <rPr>
            <b/>
            <sz val="9"/>
            <rFont val="Tahoma"/>
            <family val="2"/>
          </rPr>
          <t>171225-hc-</t>
        </r>
        <r>
          <rPr>
            <b/>
            <sz val="9"/>
            <rFont val="宋体"/>
            <family val="3"/>
            <charset val="134"/>
          </rPr>
          <t xml:space="preserve">心灵尖啸
</t>
        </r>
        <r>
          <rPr>
            <b/>
            <sz val="9"/>
            <rFont val="Tahoma"/>
            <family val="2"/>
          </rPr>
          <t>190302-hc-</t>
        </r>
        <r>
          <rPr>
            <b/>
            <sz val="9"/>
            <rFont val="宋体"/>
            <family val="3"/>
            <charset val="134"/>
          </rPr>
          <t>心灵尖啸</t>
        </r>
      </text>
    </comment>
    <comment ref="M1020" authorId="0">
      <text>
        <r>
          <rPr>
            <b/>
            <sz val="9"/>
            <rFont val="Tahoma"/>
            <family val="2"/>
          </rPr>
          <t>181212-hc-</t>
        </r>
        <r>
          <rPr>
            <b/>
            <sz val="9"/>
            <rFont val="宋体"/>
            <family val="3"/>
            <charset val="134"/>
          </rPr>
          <t>弑君</t>
        </r>
      </text>
    </comment>
    <comment ref="N1020" authorId="0">
      <text>
        <r>
          <rPr>
            <b/>
            <sz val="9"/>
            <rFont val="Tahoma"/>
            <family val="2"/>
          </rPr>
          <t>171208-</t>
        </r>
        <r>
          <rPr>
            <b/>
            <sz val="9"/>
            <rFont val="宋体"/>
            <family val="3"/>
            <charset val="134"/>
          </rPr>
          <t>送</t>
        </r>
        <r>
          <rPr>
            <b/>
            <sz val="9"/>
            <rFont val="Tahoma"/>
            <family val="2"/>
          </rPr>
          <t>-</t>
        </r>
        <r>
          <rPr>
            <b/>
            <sz val="9"/>
            <rFont val="宋体"/>
            <family val="3"/>
            <charset val="134"/>
          </rPr>
          <t>弑君</t>
        </r>
      </text>
    </comment>
    <comment ref="O1020" authorId="0">
      <text>
        <r>
          <rPr>
            <b/>
            <sz val="9"/>
            <rFont val="Tahoma"/>
            <family val="2"/>
          </rPr>
          <t>171208-12-</t>
        </r>
        <r>
          <rPr>
            <b/>
            <sz val="9"/>
            <rFont val="宋体"/>
            <family val="3"/>
            <charset val="134"/>
          </rPr>
          <t>弑君</t>
        </r>
      </text>
    </comment>
    <comment ref="O1025" authorId="0">
      <text>
        <r>
          <rPr>
            <b/>
            <sz val="9"/>
            <rFont val="Tahoma"/>
            <family val="2"/>
          </rPr>
          <t>180310-75-</t>
        </r>
        <r>
          <rPr>
            <b/>
            <sz val="9"/>
            <rFont val="宋体"/>
            <family val="3"/>
            <charset val="134"/>
          </rPr>
          <t>影舞者索尼娅</t>
        </r>
      </text>
    </comment>
    <comment ref="P1025" authorId="0">
      <text>
        <r>
          <rPr>
            <b/>
            <sz val="9"/>
            <rFont val="Tahoma"/>
            <family val="2"/>
          </rPr>
          <t>180106-39-</t>
        </r>
        <r>
          <rPr>
            <b/>
            <sz val="9"/>
            <rFont val="宋体"/>
            <family val="3"/>
            <charset val="134"/>
          </rPr>
          <t>影舞者索尼娅</t>
        </r>
      </text>
    </comment>
    <comment ref="M1028" authorId="2">
      <text>
        <r>
          <rPr>
            <b/>
            <sz val="9"/>
            <rFont val="宋体"/>
            <family val="3"/>
            <charset val="134"/>
          </rPr>
          <t>171223-hc-精灵咏唱者</t>
        </r>
      </text>
    </comment>
    <comment ref="N1028" authorId="2">
      <text>
        <r>
          <rPr>
            <b/>
            <sz val="9"/>
            <rFont val="宋体"/>
            <family val="3"/>
            <charset val="134"/>
          </rPr>
          <t>180109-hc-精灵咏唱者</t>
        </r>
      </text>
    </comment>
    <comment ref="O1037" authorId="0">
      <text>
        <r>
          <rPr>
            <b/>
            <sz val="9"/>
            <rFont val="Tahoma"/>
            <family val="2"/>
          </rPr>
          <t>180305-72-</t>
        </r>
        <r>
          <rPr>
            <b/>
            <sz val="9"/>
            <rFont val="宋体"/>
            <family val="3"/>
            <charset val="134"/>
          </rPr>
          <t>撼世者格朗勃尔</t>
        </r>
      </text>
    </comment>
    <comment ref="Q1037" authorId="0">
      <text>
        <r>
          <rPr>
            <b/>
            <sz val="9"/>
            <rFont val="Tahoma"/>
            <family val="2"/>
          </rPr>
          <t>180106-25-</t>
        </r>
        <r>
          <rPr>
            <b/>
            <sz val="9"/>
            <rFont val="宋体"/>
            <family val="3"/>
            <charset val="134"/>
          </rPr>
          <t>撼世者格朗勃尔</t>
        </r>
      </text>
    </comment>
    <comment ref="M1039" authorId="0">
      <text>
        <r>
          <rPr>
            <b/>
            <sz val="9"/>
            <rFont val="Tahoma"/>
            <family val="2"/>
          </rPr>
          <t>171222-42-</t>
        </r>
        <r>
          <rPr>
            <b/>
            <sz val="9"/>
            <rFont val="宋体"/>
            <family val="3"/>
            <charset val="134"/>
          </rPr>
          <t>符文之矛</t>
        </r>
      </text>
    </comment>
    <comment ref="O1039" authorId="0">
      <text>
        <r>
          <rPr>
            <b/>
            <sz val="9"/>
            <rFont val="Tahoma"/>
            <family val="2"/>
          </rPr>
          <t>171208-9-</t>
        </r>
        <r>
          <rPr>
            <b/>
            <sz val="9"/>
            <rFont val="宋体"/>
            <family val="3"/>
            <charset val="134"/>
          </rPr>
          <t>符文之矛</t>
        </r>
      </text>
    </comment>
    <comment ref="M1044" authorId="0">
      <text>
        <r>
          <rPr>
            <b/>
            <sz val="9"/>
            <rFont val="Tahoma"/>
            <family val="2"/>
          </rPr>
          <t>171226-hc-</t>
        </r>
        <r>
          <rPr>
            <b/>
            <sz val="9"/>
            <rFont val="宋体"/>
            <family val="3"/>
            <charset val="134"/>
          </rPr>
          <t>小型法术紫水晶</t>
        </r>
      </text>
    </comment>
    <comment ref="O1044" authorId="0">
      <text>
        <r>
          <rPr>
            <b/>
            <sz val="9"/>
            <rFont val="Tahoma"/>
            <family val="2"/>
          </rPr>
          <t>18528-hc-</t>
        </r>
        <r>
          <rPr>
            <b/>
            <sz val="9"/>
            <rFont val="宋体"/>
            <family val="3"/>
            <charset val="134"/>
          </rPr>
          <t xml:space="preserve">小型法术紫水晶
</t>
        </r>
        <r>
          <rPr>
            <b/>
            <sz val="9"/>
            <rFont val="Tahoma"/>
            <family val="2"/>
          </rPr>
          <t>18528-hc-</t>
        </r>
        <r>
          <rPr>
            <b/>
            <sz val="9"/>
            <rFont val="宋体"/>
            <family val="3"/>
            <charset val="134"/>
          </rPr>
          <t>小型法术紫水晶</t>
        </r>
      </text>
    </comment>
    <comment ref="M1046" authorId="0">
      <text>
        <r>
          <rPr>
            <b/>
            <sz val="9"/>
            <rFont val="Tahoma"/>
            <family val="2"/>
          </rPr>
          <t>171226-hc-</t>
        </r>
        <r>
          <rPr>
            <b/>
            <sz val="9"/>
            <rFont val="宋体"/>
            <family val="3"/>
            <charset val="134"/>
          </rPr>
          <t>堕落者之颅</t>
        </r>
      </text>
    </comment>
    <comment ref="O1046" authorId="0">
      <text>
        <r>
          <rPr>
            <b/>
            <sz val="9"/>
            <rFont val="Tahoma"/>
            <family val="2"/>
          </rPr>
          <t>180114-50-</t>
        </r>
        <r>
          <rPr>
            <b/>
            <sz val="9"/>
            <rFont val="宋体"/>
            <family val="3"/>
            <charset val="134"/>
          </rPr>
          <t>堕落者之颅</t>
        </r>
      </text>
    </comment>
    <comment ref="P1046" authorId="0">
      <text>
        <r>
          <rPr>
            <b/>
            <sz val="9"/>
            <rFont val="Tahoma"/>
            <family val="2"/>
          </rPr>
          <t>180421-hc-</t>
        </r>
        <r>
          <rPr>
            <b/>
            <sz val="9"/>
            <rFont val="宋体"/>
            <family val="3"/>
            <charset val="134"/>
          </rPr>
          <t>堕落者之颅</t>
        </r>
      </text>
    </comment>
    <comment ref="M1047" authorId="0">
      <text>
        <r>
          <rPr>
            <b/>
            <sz val="9"/>
            <rFont val="Tahoma"/>
            <family val="2"/>
          </rPr>
          <t>171226-hc-</t>
        </r>
        <r>
          <rPr>
            <b/>
            <sz val="9"/>
            <rFont val="宋体"/>
            <family val="3"/>
            <charset val="134"/>
          </rPr>
          <t>着魔男仆</t>
        </r>
      </text>
    </comment>
    <comment ref="M1048" authorId="0">
      <text>
        <r>
          <rPr>
            <b/>
            <sz val="9"/>
            <rFont val="Tahoma"/>
            <family val="2"/>
          </rPr>
          <t>180526-hc-</t>
        </r>
        <r>
          <rPr>
            <b/>
            <sz val="9"/>
            <rFont val="宋体"/>
            <family val="3"/>
            <charset val="134"/>
          </rPr>
          <t>首席门徒林恩</t>
        </r>
      </text>
    </comment>
    <comment ref="M1049" authorId="0">
      <text>
        <r>
          <rPr>
            <b/>
            <sz val="9"/>
            <rFont val="Tahoma"/>
            <family val="2"/>
          </rPr>
          <t>171226-hc-</t>
        </r>
        <r>
          <rPr>
            <b/>
            <sz val="9"/>
            <rFont val="宋体"/>
            <family val="3"/>
            <charset val="134"/>
          </rPr>
          <t xml:space="preserve">虚空领主
</t>
        </r>
        <r>
          <rPr>
            <b/>
            <sz val="9"/>
            <rFont val="Tahoma"/>
            <family val="2"/>
          </rPr>
          <t>171226-hc-</t>
        </r>
        <r>
          <rPr>
            <b/>
            <sz val="9"/>
            <rFont val="宋体"/>
            <family val="3"/>
            <charset val="134"/>
          </rPr>
          <t>虚空领主</t>
        </r>
      </text>
    </comment>
    <comment ref="M1053" authorId="0">
      <text>
        <r>
          <rPr>
            <b/>
            <sz val="9"/>
            <rFont val="Tahoma"/>
            <family val="2"/>
          </rPr>
          <t>190219-hc-</t>
        </r>
        <r>
          <rPr>
            <b/>
            <sz val="9"/>
            <rFont val="宋体"/>
            <family val="3"/>
            <charset val="134"/>
          </rPr>
          <t>鲁莽风暴</t>
        </r>
      </text>
    </comment>
    <comment ref="M1058" authorId="0">
      <text>
        <r>
          <rPr>
            <b/>
            <sz val="9"/>
            <rFont val="Tahoma"/>
            <family val="2"/>
          </rPr>
          <t>180109-57-</t>
        </r>
        <r>
          <rPr>
            <b/>
            <sz val="9"/>
            <rFont val="宋体"/>
            <family val="3"/>
            <charset val="134"/>
          </rPr>
          <t>地塑师伊普</t>
        </r>
      </text>
    </comment>
    <comment ref="Q1058" authorId="0">
      <text>
        <r>
          <rPr>
            <b/>
            <sz val="9"/>
            <rFont val="Tahoma"/>
            <family val="2"/>
          </rPr>
          <t>180410-0403-67-</t>
        </r>
        <r>
          <rPr>
            <b/>
            <sz val="9"/>
            <rFont val="宋体"/>
            <family val="3"/>
            <charset val="134"/>
          </rPr>
          <t>地塑师伊普</t>
        </r>
      </text>
    </comment>
    <comment ref="N1059" authorId="0">
      <text>
        <r>
          <rPr>
            <b/>
            <sz val="9"/>
            <rFont val="Tahoma"/>
            <family val="2"/>
          </rPr>
          <t>180208-47-</t>
        </r>
        <r>
          <rPr>
            <b/>
            <sz val="9"/>
            <rFont val="宋体"/>
            <family val="3"/>
            <charset val="134"/>
          </rPr>
          <t>灾厄斩杀者</t>
        </r>
      </text>
    </comment>
    <comment ref="N1061" authorId="0">
      <text>
        <r>
          <rPr>
            <b/>
            <sz val="9"/>
            <rFont val="Tahoma"/>
            <family val="2"/>
          </rPr>
          <t>180101-hc-</t>
        </r>
        <r>
          <rPr>
            <b/>
            <sz val="9"/>
            <rFont val="宋体"/>
            <family val="3"/>
            <charset val="134"/>
          </rPr>
          <t>厄运鼹鼠</t>
        </r>
      </text>
    </comment>
    <comment ref="N1075" authorId="0">
      <text>
        <r>
          <rPr>
            <b/>
            <sz val="9"/>
            <rFont val="Tahoma"/>
            <family val="2"/>
          </rPr>
          <t>181012-hc-</t>
        </r>
        <r>
          <rPr>
            <b/>
            <sz val="9"/>
            <rFont val="宋体"/>
            <family val="3"/>
            <charset val="134"/>
          </rPr>
          <t>虚空撕裂者</t>
        </r>
      </text>
    </comment>
    <comment ref="O1075" authorId="0">
      <text>
        <r>
          <rPr>
            <b/>
            <sz val="9"/>
            <rFont val="Tahoma"/>
            <family val="2"/>
          </rPr>
          <t>180904-hc-</t>
        </r>
        <r>
          <rPr>
            <b/>
            <sz val="9"/>
            <rFont val="宋体"/>
            <family val="3"/>
            <charset val="134"/>
          </rPr>
          <t>虚空撕裂者</t>
        </r>
      </text>
    </comment>
    <comment ref="Q1075" authorId="0">
      <text>
        <r>
          <rPr>
            <b/>
            <sz val="9"/>
            <rFont val="Tahoma"/>
            <family val="2"/>
          </rPr>
          <t>180719-hc-</t>
        </r>
        <r>
          <rPr>
            <b/>
            <sz val="9"/>
            <rFont val="宋体"/>
            <family val="3"/>
            <charset val="134"/>
          </rPr>
          <t>虚空撕裂者</t>
        </r>
      </text>
    </comment>
    <comment ref="Q1076" authorId="0">
      <text>
        <r>
          <rPr>
            <b/>
            <sz val="9"/>
            <rFont val="Tahoma"/>
            <family val="2"/>
          </rPr>
          <t>171213-13-</t>
        </r>
        <r>
          <rPr>
            <b/>
            <sz val="9"/>
            <rFont val="宋体"/>
            <family val="3"/>
            <charset val="134"/>
          </rPr>
          <t>蛇发女妖佐拉</t>
        </r>
      </text>
    </comment>
    <comment ref="P1084" authorId="0">
      <text>
        <r>
          <rPr>
            <b/>
            <sz val="9"/>
            <rFont val="Tahoma"/>
            <family val="2"/>
          </rPr>
          <t>171208-3-</t>
        </r>
        <r>
          <rPr>
            <b/>
            <sz val="9"/>
            <rFont val="宋体"/>
            <family val="3"/>
            <charset val="134"/>
          </rPr>
          <t>黑暗之主</t>
        </r>
      </text>
    </comment>
    <comment ref="Q1084" authorId="0">
      <text>
        <r>
          <rPr>
            <b/>
            <sz val="9"/>
            <rFont val="Tahoma"/>
            <family val="2"/>
          </rPr>
          <t>180311-64-</t>
        </r>
        <r>
          <rPr>
            <b/>
            <sz val="9"/>
            <rFont val="宋体"/>
            <family val="3"/>
            <charset val="134"/>
          </rPr>
          <t>黑暗之主</t>
        </r>
      </text>
    </comment>
    <comment ref="M1087" authorId="0">
      <text>
        <r>
          <rPr>
            <b/>
            <sz val="9"/>
            <rFont val="Tahoma"/>
            <family val="2"/>
          </rPr>
          <t>180726-hc-</t>
        </r>
        <r>
          <rPr>
            <b/>
            <sz val="9"/>
            <rFont val="宋体"/>
            <family val="3"/>
            <charset val="134"/>
          </rPr>
          <t>奥术统御者</t>
        </r>
      </text>
    </comment>
    <comment ref="N1087" authorId="0">
      <text>
        <r>
          <rPr>
            <b/>
            <sz val="9"/>
            <rFont val="Tahoma"/>
            <family val="2"/>
          </rPr>
          <t>180909-hc-</t>
        </r>
        <r>
          <rPr>
            <b/>
            <sz val="9"/>
            <rFont val="宋体"/>
            <family val="3"/>
            <charset val="134"/>
          </rPr>
          <t>奥术统御者</t>
        </r>
      </text>
    </comment>
    <comment ref="O1087" authorId="0">
      <text>
        <r>
          <rPr>
            <b/>
            <sz val="9"/>
            <rFont val="Tahoma"/>
            <family val="2"/>
          </rPr>
          <t>180930-hc-</t>
        </r>
        <r>
          <rPr>
            <b/>
            <sz val="9"/>
            <rFont val="宋体"/>
            <family val="3"/>
            <charset val="134"/>
          </rPr>
          <t>奥术统御者</t>
        </r>
      </text>
    </comment>
    <comment ref="P1087" authorId="0">
      <text>
        <r>
          <rPr>
            <b/>
            <sz val="9"/>
            <rFont val="Tahoma"/>
            <family val="2"/>
          </rPr>
          <t>180920-hc-</t>
        </r>
        <r>
          <rPr>
            <b/>
            <sz val="9"/>
            <rFont val="宋体"/>
            <family val="3"/>
            <charset val="134"/>
          </rPr>
          <t>奥术统御者</t>
        </r>
        <r>
          <rPr>
            <b/>
            <sz val="9"/>
            <rFont val="Tahoma"/>
            <family val="2"/>
          </rPr>
          <t xml:space="preserve">
180920-hc-</t>
        </r>
        <r>
          <rPr>
            <b/>
            <sz val="9"/>
            <rFont val="宋体"/>
            <family val="3"/>
            <charset val="134"/>
          </rPr>
          <t>奥术统御者</t>
        </r>
      </text>
    </comment>
    <comment ref="Q1087" authorId="0">
      <text>
        <r>
          <rPr>
            <b/>
            <sz val="9"/>
            <rFont val="Tahoma"/>
            <family val="2"/>
          </rPr>
          <t>180925-hc-</t>
        </r>
        <r>
          <rPr>
            <b/>
            <sz val="9"/>
            <rFont val="宋体"/>
            <family val="3"/>
            <charset val="134"/>
          </rPr>
          <t>奥术统御者</t>
        </r>
      </text>
    </comment>
    <comment ref="M1093" authorId="0">
      <text>
        <r>
          <rPr>
            <b/>
            <sz val="9"/>
            <rFont val="Tahoma"/>
            <family val="2"/>
          </rPr>
          <t>171226-hc-</t>
        </r>
        <r>
          <rPr>
            <b/>
            <sz val="9"/>
            <rFont val="宋体"/>
            <family val="3"/>
            <charset val="134"/>
          </rPr>
          <t>食肉魔块</t>
        </r>
      </text>
    </comment>
    <comment ref="N1093" authorId="0">
      <text>
        <r>
          <rPr>
            <b/>
            <sz val="9"/>
            <rFont val="Tahoma"/>
            <family val="2"/>
          </rPr>
          <t>180619-hc-</t>
        </r>
        <r>
          <rPr>
            <b/>
            <sz val="9"/>
            <rFont val="宋体"/>
            <family val="3"/>
            <charset val="134"/>
          </rPr>
          <t>食肉魔块</t>
        </r>
      </text>
    </comment>
    <comment ref="P1093" authorId="0">
      <text>
        <r>
          <rPr>
            <b/>
            <sz val="9"/>
            <rFont val="Tahoma"/>
            <family val="2"/>
          </rPr>
          <t>180421-hc-</t>
        </r>
        <r>
          <rPr>
            <b/>
            <sz val="9"/>
            <rFont val="宋体"/>
            <family val="3"/>
            <charset val="134"/>
          </rPr>
          <t>食肉魔块</t>
        </r>
      </text>
    </comment>
    <comment ref="M1094" authorId="0">
      <text>
        <r>
          <rPr>
            <b/>
            <sz val="9"/>
            <rFont val="Tahoma"/>
            <family val="2"/>
          </rPr>
          <t>180214-hc-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N1094" authorId="0">
      <text>
        <r>
          <rPr>
            <b/>
            <sz val="9"/>
            <rFont val="Tahoma"/>
            <family val="2"/>
          </rPr>
          <t>180122-hc-</t>
        </r>
        <r>
          <rPr>
            <b/>
            <sz val="9"/>
            <rFont val="宋体"/>
            <family val="3"/>
            <charset val="134"/>
          </rPr>
          <t xml:space="preserve">恶毒的召唤师
</t>
        </r>
        <r>
          <rPr>
            <b/>
            <sz val="9"/>
            <rFont val="Tahoma"/>
            <family val="2"/>
          </rPr>
          <t>180214-hc-</t>
        </r>
        <r>
          <rPr>
            <b/>
            <sz val="9"/>
            <rFont val="宋体"/>
            <family val="3"/>
            <charset val="134"/>
          </rPr>
          <t>恶毒的召唤师</t>
        </r>
      </text>
    </comment>
    <comment ref="O1094" authorId="0">
      <text>
        <r>
          <rPr>
            <b/>
            <sz val="9"/>
            <rFont val="Tahoma"/>
            <family val="2"/>
          </rPr>
          <t>180228-hc-</t>
        </r>
        <r>
          <rPr>
            <b/>
            <sz val="9"/>
            <rFont val="宋体"/>
            <family val="3"/>
            <charset val="134"/>
          </rPr>
          <t xml:space="preserve">恶毒的召唤师
</t>
        </r>
        <r>
          <rPr>
            <b/>
            <sz val="9"/>
            <rFont val="Tahoma"/>
            <family val="2"/>
          </rPr>
          <t>180228-hc-</t>
        </r>
        <r>
          <rPr>
            <b/>
            <sz val="9"/>
            <rFont val="宋体"/>
            <family val="3"/>
            <charset val="134"/>
          </rPr>
          <t>恶毒的召唤师</t>
        </r>
      </text>
    </comment>
    <comment ref="Q1094" authorId="0">
      <text>
        <r>
          <rPr>
            <b/>
            <sz val="9"/>
            <rFont val="Tahoma"/>
            <family val="2"/>
          </rPr>
          <t>190201-hc-</t>
        </r>
        <r>
          <rPr>
            <b/>
            <sz val="9"/>
            <rFont val="宋体"/>
            <family val="3"/>
            <charset val="134"/>
          </rPr>
          <t xml:space="preserve">恶毒的召唤师
</t>
        </r>
        <r>
          <rPr>
            <b/>
            <sz val="9"/>
            <rFont val="Tahoma"/>
            <family val="2"/>
          </rPr>
          <t>190201-hc-</t>
        </r>
        <r>
          <rPr>
            <b/>
            <sz val="9"/>
            <rFont val="宋体"/>
            <family val="3"/>
            <charset val="134"/>
          </rPr>
          <t>恶毒的召唤师</t>
        </r>
      </text>
    </comment>
    <comment ref="M1097" authorId="0">
      <text>
        <r>
          <rPr>
            <b/>
            <sz val="9"/>
            <rFont val="Tahoma"/>
            <family val="2"/>
          </rPr>
          <t>171221-hc-</t>
        </r>
        <r>
          <rPr>
            <b/>
            <sz val="9"/>
            <rFont val="宋体"/>
            <family val="3"/>
            <charset val="134"/>
          </rPr>
          <t xml:space="preserve">通道爬行者
</t>
        </r>
        <r>
          <rPr>
            <b/>
            <sz val="9"/>
            <rFont val="Tahoma"/>
            <family val="2"/>
          </rPr>
          <t>171221-hc-</t>
        </r>
        <r>
          <rPr>
            <b/>
            <sz val="9"/>
            <rFont val="宋体"/>
            <family val="3"/>
            <charset val="134"/>
          </rPr>
          <t>通道爬行者</t>
        </r>
      </text>
    </comment>
    <comment ref="N1097" authorId="0">
      <text>
        <r>
          <rPr>
            <b/>
            <sz val="9"/>
            <rFont val="Tahoma"/>
            <family val="2"/>
          </rPr>
          <t>171230-hc-</t>
        </r>
        <r>
          <rPr>
            <b/>
            <sz val="9"/>
            <rFont val="宋体"/>
            <family val="3"/>
            <charset val="134"/>
          </rPr>
          <t xml:space="preserve">通道爬行者
</t>
        </r>
        <r>
          <rPr>
            <b/>
            <sz val="9"/>
            <rFont val="Tahoma"/>
            <family val="2"/>
          </rPr>
          <t>171230-hc-</t>
        </r>
        <r>
          <rPr>
            <b/>
            <sz val="9"/>
            <rFont val="宋体"/>
            <family val="3"/>
            <charset val="134"/>
          </rPr>
          <t>通道爬行者</t>
        </r>
      </text>
    </comment>
    <comment ref="O1097" authorId="0">
      <text>
        <r>
          <rPr>
            <b/>
            <sz val="9"/>
            <rFont val="Tahoma"/>
            <family val="2"/>
          </rPr>
          <t>171224-hc-</t>
        </r>
        <r>
          <rPr>
            <b/>
            <sz val="9"/>
            <rFont val="宋体"/>
            <family val="3"/>
            <charset val="134"/>
          </rPr>
          <t xml:space="preserve">通道爬行者
</t>
        </r>
        <r>
          <rPr>
            <b/>
            <sz val="9"/>
            <rFont val="Tahoma"/>
            <family val="2"/>
          </rPr>
          <t>171224-hc-</t>
        </r>
        <r>
          <rPr>
            <b/>
            <sz val="9"/>
            <rFont val="宋体"/>
            <family val="3"/>
            <charset val="134"/>
          </rPr>
          <t>通道爬行者</t>
        </r>
      </text>
    </comment>
    <comment ref="P1097" authorId="0">
      <text>
        <r>
          <rPr>
            <b/>
            <sz val="9"/>
            <rFont val="Tahoma"/>
            <family val="2"/>
          </rPr>
          <t>171219-hc-</t>
        </r>
        <r>
          <rPr>
            <b/>
            <sz val="9"/>
            <rFont val="宋体"/>
            <family val="3"/>
            <charset val="134"/>
          </rPr>
          <t xml:space="preserve">通道爬行者
</t>
        </r>
        <r>
          <rPr>
            <b/>
            <sz val="9"/>
            <rFont val="Tahoma"/>
            <family val="2"/>
          </rPr>
          <t>171227-hc-</t>
        </r>
        <r>
          <rPr>
            <b/>
            <sz val="9"/>
            <rFont val="宋体"/>
            <family val="3"/>
            <charset val="134"/>
          </rPr>
          <t>通道爬行者</t>
        </r>
      </text>
    </comment>
    <comment ref="Q1097" authorId="0">
      <text>
        <r>
          <rPr>
            <b/>
            <sz val="9"/>
            <rFont val="Tahoma"/>
            <family val="2"/>
          </rPr>
          <t>171227-hc-</t>
        </r>
        <r>
          <rPr>
            <b/>
            <sz val="9"/>
            <rFont val="宋体"/>
            <family val="3"/>
            <charset val="134"/>
          </rPr>
          <t xml:space="preserve">通道爬行者
</t>
        </r>
        <r>
          <rPr>
            <b/>
            <sz val="9"/>
            <rFont val="Tahoma"/>
            <family val="2"/>
          </rPr>
          <t>180124-hc-</t>
        </r>
        <r>
          <rPr>
            <b/>
            <sz val="9"/>
            <rFont val="宋体"/>
            <family val="3"/>
            <charset val="134"/>
          </rPr>
          <t>通道爬行者</t>
        </r>
      </text>
    </comment>
    <comment ref="P1099" authorId="0">
      <text>
        <r>
          <rPr>
            <b/>
            <sz val="9"/>
            <rFont val="Tahoma"/>
            <family val="2"/>
          </rPr>
          <t>180106-35-</t>
        </r>
        <r>
          <rPr>
            <b/>
            <sz val="9"/>
            <rFont val="宋体"/>
            <family val="3"/>
            <charset val="134"/>
          </rPr>
          <t>拉瓦格尔国王</t>
        </r>
      </text>
    </comment>
    <comment ref="N1101" authorId="0">
      <text>
        <r>
          <rPr>
            <b/>
            <sz val="9"/>
            <rFont val="Tahoma"/>
            <family val="2"/>
          </rPr>
          <t>180304-hc-</t>
        </r>
        <r>
          <rPr>
            <b/>
            <sz val="9"/>
            <rFont val="宋体"/>
            <family val="3"/>
            <charset val="134"/>
          </rPr>
          <t>资深档案管理员</t>
        </r>
      </text>
    </comment>
    <comment ref="O1101" authorId="0">
      <text>
        <r>
          <rPr>
            <b/>
            <sz val="9"/>
            <rFont val="Tahoma"/>
            <family val="2"/>
          </rPr>
          <t>180228-hc-</t>
        </r>
        <r>
          <rPr>
            <b/>
            <sz val="9"/>
            <rFont val="宋体"/>
            <family val="3"/>
            <charset val="134"/>
          </rPr>
          <t>资深档案管理员</t>
        </r>
      </text>
    </comment>
    <comment ref="P1101" authorId="0">
      <text>
        <r>
          <rPr>
            <b/>
            <sz val="9"/>
            <rFont val="Tahoma"/>
            <family val="2"/>
          </rPr>
          <t>180429-hc-</t>
        </r>
        <r>
          <rPr>
            <b/>
            <sz val="9"/>
            <rFont val="宋体"/>
            <family val="3"/>
            <charset val="134"/>
          </rPr>
          <t>资深档案管理员</t>
        </r>
      </text>
    </comment>
    <comment ref="Q1101" authorId="0">
      <text>
        <r>
          <rPr>
            <b/>
            <sz val="9"/>
            <rFont val="Tahoma"/>
            <family val="2"/>
          </rPr>
          <t>190201-hc-</t>
        </r>
        <r>
          <rPr>
            <b/>
            <sz val="9"/>
            <rFont val="宋体"/>
            <family val="3"/>
            <charset val="134"/>
          </rPr>
          <t>资深档案管理员</t>
        </r>
      </text>
    </comment>
    <comment ref="M1103" authorId="0">
      <text>
        <r>
          <rPr>
            <b/>
            <sz val="9"/>
            <rFont val="Tahoma"/>
            <family val="2"/>
          </rPr>
          <t>180222-89-</t>
        </r>
        <r>
          <rPr>
            <b/>
            <sz val="9"/>
            <rFont val="宋体"/>
            <family val="3"/>
            <charset val="134"/>
          </rPr>
          <t>欧克哈特大师</t>
        </r>
      </text>
    </comment>
    <comment ref="N1103" authorId="0">
      <text>
        <r>
          <rPr>
            <b/>
            <sz val="9"/>
            <rFont val="Tahoma"/>
            <family val="2"/>
          </rPr>
          <t>180619-hc-</t>
        </r>
        <r>
          <rPr>
            <b/>
            <sz val="9"/>
            <rFont val="宋体"/>
            <family val="3"/>
            <charset val="134"/>
          </rPr>
          <t>欧克哈特大师</t>
        </r>
      </text>
    </comment>
    <comment ref="M1106" authorId="0">
      <text>
        <r>
          <rPr>
            <b/>
            <sz val="9"/>
            <rFont val="Tahoma"/>
            <family val="2"/>
          </rPr>
          <t>180413-0425-25-</t>
        </r>
        <r>
          <rPr>
            <b/>
            <sz val="9"/>
            <rFont val="宋体"/>
            <family val="3"/>
            <charset val="134"/>
          </rPr>
          <t>面具收集者</t>
        </r>
      </text>
    </comment>
    <comment ref="N1106" authorId="0">
      <text>
        <r>
          <rPr>
            <b/>
            <sz val="9"/>
            <rFont val="Tahoma"/>
            <family val="2"/>
          </rPr>
          <t>180413-</t>
        </r>
        <r>
          <rPr>
            <b/>
            <sz val="9"/>
            <rFont val="宋体"/>
            <family val="3"/>
            <charset val="134"/>
          </rPr>
          <t>送</t>
        </r>
        <r>
          <rPr>
            <b/>
            <sz val="9"/>
            <rFont val="Tahoma"/>
            <family val="2"/>
          </rPr>
          <t>-</t>
        </r>
        <r>
          <rPr>
            <b/>
            <sz val="9"/>
            <rFont val="宋体"/>
            <family val="3"/>
            <charset val="134"/>
          </rPr>
          <t>面具收集者</t>
        </r>
      </text>
    </comment>
    <comment ref="P1106" authorId="0">
      <text>
        <r>
          <rPr>
            <b/>
            <sz val="9"/>
            <rFont val="Tahoma"/>
            <family val="2"/>
          </rPr>
          <t>180601-38-</t>
        </r>
        <r>
          <rPr>
            <b/>
            <sz val="9"/>
            <rFont val="宋体"/>
            <family val="3"/>
            <charset val="134"/>
          </rPr>
          <t>面具收集者</t>
        </r>
      </text>
    </comment>
    <comment ref="O1111" authorId="0">
      <text>
        <r>
          <rPr>
            <b/>
            <sz val="9"/>
            <rFont val="Tahoma"/>
            <family val="2"/>
          </rPr>
          <t>180512-46-</t>
        </r>
        <r>
          <rPr>
            <b/>
            <sz val="9"/>
            <rFont val="宋体"/>
            <family val="3"/>
            <charset val="134"/>
          </rPr>
          <t>苔丝·格雷迈恩</t>
        </r>
      </text>
    </comment>
    <comment ref="M1113" authorId="0">
      <text>
        <r>
          <rPr>
            <b/>
            <sz val="9"/>
            <rFont val="Tahoma"/>
            <family val="2"/>
          </rPr>
          <t>180726-hc-</t>
        </r>
        <r>
          <rPr>
            <b/>
            <sz val="9"/>
            <rFont val="宋体"/>
            <family val="3"/>
            <charset val="134"/>
          </rPr>
          <t>精灵之森</t>
        </r>
      </text>
    </comment>
    <comment ref="N1113" authorId="0">
      <text>
        <r>
          <rPr>
            <b/>
            <sz val="9"/>
            <rFont val="Tahoma"/>
            <family val="2"/>
          </rPr>
          <t>180909-hc-</t>
        </r>
        <r>
          <rPr>
            <b/>
            <sz val="9"/>
            <rFont val="宋体"/>
            <family val="3"/>
            <charset val="134"/>
          </rPr>
          <t xml:space="preserve">精灵之森
</t>
        </r>
        <r>
          <rPr>
            <b/>
            <sz val="9"/>
            <rFont val="Tahoma"/>
            <family val="2"/>
          </rPr>
          <t>180909-hc-</t>
        </r>
        <r>
          <rPr>
            <b/>
            <sz val="9"/>
            <rFont val="宋体"/>
            <family val="3"/>
            <charset val="134"/>
          </rPr>
          <t>精灵之森</t>
        </r>
      </text>
    </comment>
    <comment ref="O1113" authorId="0">
      <text>
        <r>
          <rPr>
            <b/>
            <sz val="9"/>
            <rFont val="Tahoma"/>
            <family val="2"/>
          </rPr>
          <t>180930-hc-</t>
        </r>
        <r>
          <rPr>
            <b/>
            <sz val="9"/>
            <rFont val="宋体"/>
            <family val="3"/>
            <charset val="134"/>
          </rPr>
          <t>精灵之森</t>
        </r>
      </text>
    </comment>
    <comment ref="P1113" authorId="0">
      <text>
        <r>
          <rPr>
            <b/>
            <sz val="9"/>
            <rFont val="Tahoma"/>
            <family val="2"/>
          </rPr>
          <t>180919-hc-</t>
        </r>
        <r>
          <rPr>
            <b/>
            <sz val="9"/>
            <rFont val="宋体"/>
            <family val="3"/>
            <charset val="134"/>
          </rPr>
          <t xml:space="preserve">精灵之森
</t>
        </r>
        <r>
          <rPr>
            <b/>
            <sz val="9"/>
            <rFont val="Tahoma"/>
            <family val="2"/>
          </rPr>
          <t>180919-hc-</t>
        </r>
        <r>
          <rPr>
            <b/>
            <sz val="9"/>
            <rFont val="宋体"/>
            <family val="3"/>
            <charset val="134"/>
          </rPr>
          <t>精灵之森</t>
        </r>
      </text>
    </comment>
    <comment ref="Q1113" authorId="0">
      <text>
        <r>
          <rPr>
            <b/>
            <sz val="9"/>
            <rFont val="Tahoma"/>
            <family val="2"/>
          </rPr>
          <t>190411-hc-</t>
        </r>
        <r>
          <rPr>
            <b/>
            <sz val="9"/>
            <rFont val="宋体"/>
            <family val="3"/>
            <charset val="134"/>
          </rPr>
          <t>精灵之森</t>
        </r>
      </text>
    </comment>
    <comment ref="N1116" authorId="0">
      <text>
        <r>
          <rPr>
            <b/>
            <sz val="9"/>
            <rFont val="Tahoma"/>
            <family val="2"/>
          </rPr>
          <t>180512-44-</t>
        </r>
        <r>
          <rPr>
            <b/>
            <sz val="9"/>
            <rFont val="宋体"/>
            <family val="3"/>
            <charset val="134"/>
          </rPr>
          <t>暮陨者艾维娜</t>
        </r>
      </text>
    </comment>
    <comment ref="Q1117" authorId="0">
      <text>
        <r>
          <rPr>
            <b/>
            <sz val="9"/>
            <rFont val="Tahoma"/>
            <family val="2"/>
          </rPr>
          <t>180413-0418-18-</t>
        </r>
        <r>
          <rPr>
            <b/>
            <sz val="9"/>
            <rFont val="宋体"/>
            <family val="3"/>
            <charset val="134"/>
          </rPr>
          <t>碎枝</t>
        </r>
      </text>
    </comment>
    <comment ref="O1119" authorId="0">
      <text>
        <r>
          <rPr>
            <b/>
            <sz val="9"/>
            <rFont val="Tahoma"/>
            <family val="2"/>
          </rPr>
          <t>180620-70-</t>
        </r>
        <r>
          <rPr>
            <b/>
            <sz val="9"/>
            <rFont val="宋体"/>
            <family val="3"/>
            <charset val="134"/>
          </rPr>
          <t>大法师阿鲁高</t>
        </r>
      </text>
    </comment>
    <comment ref="Q1119" authorId="0">
      <text>
        <r>
          <rPr>
            <b/>
            <sz val="9"/>
            <rFont val="Tahoma"/>
            <family val="2"/>
          </rPr>
          <t>180413-</t>
        </r>
        <r>
          <rPr>
            <b/>
            <sz val="9"/>
            <rFont val="宋体"/>
            <family val="3"/>
            <charset val="134"/>
          </rPr>
          <t>送</t>
        </r>
        <r>
          <rPr>
            <b/>
            <sz val="9"/>
            <rFont val="Tahoma"/>
            <family val="2"/>
          </rPr>
          <t>-</t>
        </r>
        <r>
          <rPr>
            <b/>
            <sz val="9"/>
            <rFont val="宋体"/>
            <family val="3"/>
            <charset val="134"/>
          </rPr>
          <t>大法师阿鲁高</t>
        </r>
      </text>
    </comment>
    <comment ref="Q1120" authorId="0">
      <text>
        <r>
          <rPr>
            <b/>
            <sz val="9"/>
            <color indexed="81"/>
            <rFont val="Tahoma"/>
            <family val="2"/>
          </rPr>
          <t>191102-hc-</t>
        </r>
        <r>
          <rPr>
            <b/>
            <sz val="9"/>
            <color indexed="81"/>
            <rFont val="宋体"/>
            <family val="3"/>
            <charset val="134"/>
          </rPr>
          <t>奥术锁师</t>
        </r>
      </text>
    </comment>
    <comment ref="M1121" authorId="0">
      <text>
        <r>
          <rPr>
            <b/>
            <sz val="9"/>
            <rFont val="Tahoma"/>
            <family val="2"/>
          </rPr>
          <t>180413-0404-4-</t>
        </r>
        <r>
          <rPr>
            <b/>
            <sz val="9"/>
            <rFont val="宋体"/>
            <family val="3"/>
            <charset val="134"/>
          </rPr>
          <t>时光修补匠托奇</t>
        </r>
      </text>
    </comment>
    <comment ref="M1122" authorId="0">
      <text>
        <r>
          <rPr>
            <b/>
            <sz val="9"/>
            <rFont val="Tahoma"/>
            <family val="2"/>
          </rPr>
          <t>190523-hc-</t>
        </r>
        <r>
          <rPr>
            <b/>
            <sz val="9"/>
            <rFont val="宋体"/>
            <family val="3"/>
            <charset val="134"/>
          </rPr>
          <t>捕鼠陷阱</t>
        </r>
      </text>
    </comment>
    <comment ref="P1122" authorId="0">
      <text>
        <r>
          <rPr>
            <b/>
            <sz val="9"/>
            <rFont val="Tahoma"/>
            <family val="2"/>
          </rPr>
          <t>190531-hc-</t>
        </r>
        <r>
          <rPr>
            <b/>
            <sz val="9"/>
            <rFont val="宋体"/>
            <family val="3"/>
            <charset val="134"/>
          </rPr>
          <t>捕鼠陷阱</t>
        </r>
      </text>
    </comment>
    <comment ref="M1127" authorId="0">
      <text>
        <r>
          <rPr>
            <b/>
            <sz val="9"/>
            <rFont val="Tahoma"/>
            <family val="2"/>
          </rPr>
          <t>180429-54-</t>
        </r>
        <r>
          <rPr>
            <b/>
            <sz val="9"/>
            <rFont val="宋体"/>
            <family val="3"/>
            <charset val="134"/>
          </rPr>
          <t>驯犬大师肖尔</t>
        </r>
      </text>
    </comment>
    <comment ref="N1127" authorId="0">
      <text>
        <r>
          <rPr>
            <b/>
            <sz val="9"/>
            <rFont val="Tahoma"/>
            <family val="2"/>
          </rPr>
          <t>180618-74-</t>
        </r>
        <r>
          <rPr>
            <b/>
            <sz val="9"/>
            <rFont val="宋体"/>
            <family val="3"/>
            <charset val="134"/>
          </rPr>
          <t>驯犬大师肖尔</t>
        </r>
      </text>
    </comment>
    <comment ref="M1129" authorId="0">
      <text>
        <r>
          <rPr>
            <b/>
            <sz val="9"/>
            <rFont val="Tahoma"/>
            <family val="2"/>
          </rPr>
          <t>180433-33-</t>
        </r>
        <r>
          <rPr>
            <b/>
            <sz val="9"/>
            <rFont val="宋体"/>
            <family val="3"/>
            <charset val="134"/>
          </rPr>
          <t>艾莫莉丝</t>
        </r>
      </text>
    </comment>
    <comment ref="O1129" authorId="0">
      <text>
        <r>
          <rPr>
            <b/>
            <sz val="9"/>
            <rFont val="Tahoma"/>
            <family val="2"/>
          </rPr>
          <t>180616-61-</t>
        </r>
        <r>
          <rPr>
            <b/>
            <sz val="9"/>
            <rFont val="宋体"/>
            <family val="3"/>
            <charset val="134"/>
          </rPr>
          <t>艾莫莉丝</t>
        </r>
      </text>
    </comment>
    <comment ref="Q1130" authorId="0">
      <text>
        <r>
          <rPr>
            <b/>
            <sz val="9"/>
            <rFont val="Tahoma"/>
            <family val="2"/>
          </rPr>
          <t>180413-0401-1-</t>
        </r>
        <r>
          <rPr>
            <b/>
            <sz val="9"/>
            <rFont val="宋体"/>
            <family val="3"/>
            <charset val="134"/>
          </rPr>
          <t>变色龙卡米洛斯</t>
        </r>
      </text>
    </comment>
    <comment ref="M1141" authorId="0">
      <text>
        <r>
          <rPr>
            <b/>
            <sz val="9"/>
            <rFont val="Tahoma"/>
            <family val="2"/>
          </rPr>
          <t>190911-hc-</t>
        </r>
        <r>
          <rPr>
            <b/>
            <sz val="9"/>
            <rFont val="宋体"/>
            <family val="3"/>
            <charset val="134"/>
          </rPr>
          <t xml:space="preserve">沙德沃克
</t>
        </r>
      </text>
    </comment>
    <comment ref="N1141" authorId="0">
      <text>
        <r>
          <rPr>
            <b/>
            <sz val="9"/>
            <rFont val="Tahoma"/>
            <family val="2"/>
          </rPr>
          <t>190913-hc-</t>
        </r>
        <r>
          <rPr>
            <b/>
            <sz val="9"/>
            <rFont val="宋体"/>
            <family val="3"/>
            <charset val="134"/>
          </rPr>
          <t xml:space="preserve">沙德沃克
</t>
        </r>
      </text>
    </comment>
    <comment ref="O1141" authorId="0">
      <text>
        <r>
          <rPr>
            <b/>
            <sz val="9"/>
            <rFont val="Tahoma"/>
            <family val="2"/>
          </rPr>
          <t>190913-hc-</t>
        </r>
        <r>
          <rPr>
            <b/>
            <sz val="9"/>
            <rFont val="宋体"/>
            <family val="3"/>
            <charset val="134"/>
          </rPr>
          <t xml:space="preserve">沙德沃克
</t>
        </r>
      </text>
    </comment>
    <comment ref="P1141" authorId="0">
      <text>
        <r>
          <rPr>
            <b/>
            <sz val="9"/>
            <rFont val="Tahoma"/>
            <family val="2"/>
          </rPr>
          <t>180413-</t>
        </r>
        <r>
          <rPr>
            <b/>
            <sz val="9"/>
            <rFont val="宋体"/>
            <family val="3"/>
            <charset val="134"/>
          </rPr>
          <t>送</t>
        </r>
        <r>
          <rPr>
            <b/>
            <sz val="9"/>
            <rFont val="Tahoma"/>
            <family val="2"/>
          </rPr>
          <t>-</t>
        </r>
        <r>
          <rPr>
            <b/>
            <sz val="9"/>
            <rFont val="宋体"/>
            <family val="3"/>
            <charset val="134"/>
          </rPr>
          <t xml:space="preserve">沙德沃克
</t>
        </r>
      </text>
    </comment>
    <comment ref="M1142" authorId="0">
      <text>
        <r>
          <rPr>
            <b/>
            <sz val="9"/>
            <rFont val="Tahoma"/>
            <family val="2"/>
          </rPr>
          <t>191102-hc-</t>
        </r>
        <r>
          <rPr>
            <b/>
            <sz val="9"/>
            <rFont val="宋体"/>
            <family val="3"/>
            <charset val="134"/>
          </rPr>
          <t xml:space="preserve">隐秘的智慧
</t>
        </r>
      </text>
    </comment>
    <comment ref="N1142" authorId="0">
      <text>
        <r>
          <rPr>
            <b/>
            <sz val="9"/>
            <rFont val="Tahoma"/>
            <family val="2"/>
          </rPr>
          <t>191102-hc-</t>
        </r>
        <r>
          <rPr>
            <b/>
            <sz val="9"/>
            <rFont val="宋体"/>
            <family val="3"/>
            <charset val="134"/>
          </rPr>
          <t xml:space="preserve">隐秘的智慧
</t>
        </r>
      </text>
    </comment>
    <comment ref="N1146" authorId="0">
      <text>
        <r>
          <rPr>
            <b/>
            <sz val="9"/>
            <rFont val="Tahoma"/>
            <family val="2"/>
          </rPr>
          <t>180414- 1-</t>
        </r>
        <r>
          <rPr>
            <b/>
            <sz val="9"/>
            <rFont val="宋体"/>
            <family val="3"/>
            <charset val="134"/>
          </rPr>
          <t>玻璃骑士</t>
        </r>
      </text>
    </comment>
    <comment ref="P1146" authorId="0">
      <text>
        <r>
          <rPr>
            <b/>
            <sz val="9"/>
            <rFont val="Tahoma"/>
            <family val="2"/>
          </rPr>
          <t>180413-0406-6-</t>
        </r>
        <r>
          <rPr>
            <b/>
            <sz val="9"/>
            <rFont val="宋体"/>
            <family val="3"/>
            <charset val="134"/>
          </rPr>
          <t>玻璃骑士</t>
        </r>
      </text>
    </comment>
    <comment ref="O1147" authorId="0">
      <text>
        <r>
          <rPr>
            <b/>
            <sz val="9"/>
            <rFont val="Tahoma"/>
            <family val="2"/>
          </rPr>
          <t>180413-0400-</t>
        </r>
        <r>
          <rPr>
            <b/>
            <sz val="9"/>
            <rFont val="宋体"/>
            <family val="3"/>
            <charset val="134"/>
          </rPr>
          <t>送</t>
        </r>
        <r>
          <rPr>
            <b/>
            <sz val="9"/>
            <rFont val="Tahoma"/>
            <family val="2"/>
          </rPr>
          <t>-</t>
        </r>
        <r>
          <rPr>
            <b/>
            <sz val="9"/>
            <rFont val="宋体"/>
            <family val="3"/>
            <charset val="134"/>
          </rPr>
          <t>利亚姆王子</t>
        </r>
      </text>
    </comment>
    <comment ref="M1154" authorId="0">
      <text>
        <r>
          <rPr>
            <b/>
            <sz val="9"/>
            <rFont val="Tahoma"/>
            <family val="2"/>
          </rPr>
          <t>180413-0400-</t>
        </r>
        <r>
          <rPr>
            <b/>
            <sz val="9"/>
            <rFont val="宋体"/>
            <family val="3"/>
            <charset val="134"/>
          </rPr>
          <t>送</t>
        </r>
        <r>
          <rPr>
            <b/>
            <sz val="9"/>
            <rFont val="Tahoma"/>
            <family val="2"/>
          </rPr>
          <t>-</t>
        </r>
        <r>
          <rPr>
            <b/>
            <sz val="9"/>
            <rFont val="宋体"/>
            <family val="3"/>
            <charset val="134"/>
          </rPr>
          <t>格林达·鸦羽</t>
        </r>
      </text>
    </comment>
    <comment ref="M1155" authorId="0">
      <text>
        <r>
          <rPr>
            <b/>
            <sz val="9"/>
            <rFont val="Tahoma"/>
            <family val="2"/>
          </rPr>
          <t>180512-63-</t>
        </r>
        <r>
          <rPr>
            <b/>
            <sz val="9"/>
            <rFont val="宋体"/>
            <family val="3"/>
            <charset val="134"/>
          </rPr>
          <t>高弗雷勋爵</t>
        </r>
      </text>
    </comment>
    <comment ref="N1155" authorId="0">
      <text>
        <r>
          <rPr>
            <b/>
            <sz val="9"/>
            <rFont val="Tahoma"/>
            <family val="2"/>
          </rPr>
          <t>180414-0420-20-</t>
        </r>
        <r>
          <rPr>
            <b/>
            <sz val="9"/>
            <rFont val="宋体"/>
            <family val="3"/>
            <charset val="134"/>
          </rPr>
          <t>高弗雷勋爵</t>
        </r>
      </text>
    </comment>
    <comment ref="P1155" authorId="0">
      <text>
        <r>
          <rPr>
            <b/>
            <sz val="9"/>
            <rFont val="Tahoma"/>
            <family val="2"/>
          </rPr>
          <t>180503-hc-</t>
        </r>
        <r>
          <rPr>
            <b/>
            <sz val="9"/>
            <rFont val="宋体"/>
            <family val="3"/>
            <charset val="134"/>
          </rPr>
          <t>高弗雷勋爵</t>
        </r>
      </text>
    </comment>
    <comment ref="Q1155" authorId="0">
      <text>
        <r>
          <rPr>
            <b/>
            <sz val="9"/>
            <rFont val="Tahoma"/>
            <family val="2"/>
          </rPr>
          <t>180628-73-</t>
        </r>
        <r>
          <rPr>
            <b/>
            <sz val="9"/>
            <rFont val="宋体"/>
            <family val="3"/>
            <charset val="134"/>
          </rPr>
          <t>高弗雷勋爵</t>
        </r>
      </text>
    </comment>
    <comment ref="M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P1156" authorId="0">
      <text>
        <r>
          <rPr>
            <b/>
            <sz val="9"/>
            <rFont val="Tahoma"/>
            <family val="2"/>
          </rPr>
          <t>190514-hc-</t>
        </r>
        <r>
          <rPr>
            <b/>
            <sz val="9"/>
            <rFont val="宋体"/>
            <family val="3"/>
            <charset val="134"/>
          </rPr>
          <t xml:space="preserve">城镇公告员
</t>
        </r>
        <r>
          <rPr>
            <b/>
            <sz val="9"/>
            <rFont val="Tahoma"/>
            <family val="2"/>
          </rPr>
          <t>190514-hc-</t>
        </r>
        <r>
          <rPr>
            <b/>
            <sz val="9"/>
            <rFont val="宋体"/>
            <family val="3"/>
            <charset val="134"/>
          </rPr>
          <t>城镇公告员</t>
        </r>
      </text>
    </comment>
    <comment ref="Q1156" authorId="0">
      <text>
        <r>
          <rPr>
            <b/>
            <sz val="9"/>
            <rFont val="Tahoma"/>
            <family val="2"/>
          </rPr>
          <t>190413-hc-</t>
        </r>
        <r>
          <rPr>
            <b/>
            <sz val="9"/>
            <rFont val="宋体"/>
            <family val="3"/>
            <charset val="134"/>
          </rPr>
          <t xml:space="preserve">城镇公告员
</t>
        </r>
        <r>
          <rPr>
            <b/>
            <sz val="9"/>
            <rFont val="Tahoma"/>
            <family val="2"/>
          </rPr>
          <t>190413-hc-</t>
        </r>
        <r>
          <rPr>
            <b/>
            <sz val="9"/>
            <rFont val="宋体"/>
            <family val="3"/>
            <charset val="134"/>
          </rPr>
          <t>城镇公告员</t>
        </r>
      </text>
    </comment>
    <comment ref="M1158" authorId="0">
      <text>
        <r>
          <rPr>
            <b/>
            <sz val="9"/>
            <rFont val="Tahoma"/>
            <family val="2"/>
          </rPr>
          <t>180611-hc-</t>
        </r>
        <r>
          <rPr>
            <b/>
            <sz val="9"/>
            <rFont val="宋体"/>
            <family val="3"/>
            <charset val="134"/>
          </rPr>
          <t>民兵指挥官</t>
        </r>
      </text>
    </comment>
    <comment ref="M1160" authorId="0">
      <text>
        <r>
          <rPr>
            <b/>
            <sz val="9"/>
            <rFont val="Tahoma"/>
            <family val="2"/>
          </rPr>
          <t>180520-68-</t>
        </r>
        <r>
          <rPr>
            <b/>
            <sz val="9"/>
            <rFont val="宋体"/>
            <family val="3"/>
            <charset val="134"/>
          </rPr>
          <t>达利乌斯</t>
        </r>
        <r>
          <rPr>
            <b/>
            <sz val="9"/>
            <rFont val="Tahoma"/>
            <family val="2"/>
          </rPr>
          <t>·</t>
        </r>
        <r>
          <rPr>
            <b/>
            <sz val="9"/>
            <rFont val="宋体"/>
            <family val="3"/>
            <charset val="134"/>
          </rPr>
          <t>克罗雷</t>
        </r>
      </text>
    </comment>
    <comment ref="O1160"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Q1162" authorId="0">
      <text>
        <r>
          <rPr>
            <b/>
            <sz val="9"/>
            <rFont val="Tahoma"/>
            <family val="2"/>
          </rPr>
          <t>190720-107-</t>
        </r>
        <r>
          <rPr>
            <b/>
            <sz val="9"/>
            <rFont val="宋体"/>
            <family val="3"/>
            <charset val="134"/>
          </rPr>
          <t>黑嚎炮塔</t>
        </r>
      </text>
    </comment>
    <comment ref="M1165" authorId="0">
      <text>
        <r>
          <rPr>
            <b/>
            <sz val="9"/>
            <rFont val="Tahoma"/>
            <family val="2"/>
          </rPr>
          <t>190424-hc-</t>
        </r>
        <r>
          <rPr>
            <b/>
            <sz val="9"/>
            <rFont val="宋体"/>
            <family val="3"/>
            <charset val="134"/>
          </rPr>
          <t>梦魇融合怪</t>
        </r>
      </text>
    </comment>
    <comment ref="N1165" authorId="0">
      <text>
        <r>
          <rPr>
            <b/>
            <sz val="9"/>
            <rFont val="Tahoma"/>
            <family val="2"/>
          </rPr>
          <t>190424-hc-</t>
        </r>
        <r>
          <rPr>
            <b/>
            <sz val="9"/>
            <rFont val="宋体"/>
            <family val="3"/>
            <charset val="134"/>
          </rPr>
          <t>梦魇融合怪</t>
        </r>
      </text>
    </comment>
    <comment ref="O1165" authorId="0">
      <text>
        <r>
          <rPr>
            <b/>
            <sz val="9"/>
            <rFont val="Tahoma"/>
            <family val="2"/>
          </rPr>
          <t>190611-hc-</t>
        </r>
        <r>
          <rPr>
            <b/>
            <sz val="9"/>
            <rFont val="宋体"/>
            <family val="3"/>
            <charset val="134"/>
          </rPr>
          <t>梦魇融合怪</t>
        </r>
      </text>
    </comment>
    <comment ref="P1165" authorId="0">
      <text>
        <r>
          <rPr>
            <b/>
            <sz val="9"/>
            <rFont val="Tahoma"/>
            <family val="2"/>
          </rPr>
          <t>190505-hc-</t>
        </r>
        <r>
          <rPr>
            <b/>
            <sz val="9"/>
            <rFont val="宋体"/>
            <family val="3"/>
            <charset val="134"/>
          </rPr>
          <t>梦魇融合怪</t>
        </r>
      </text>
    </comment>
    <comment ref="M1169" authorId="0">
      <text>
        <r>
          <rPr>
            <b/>
            <sz val="9"/>
            <color indexed="81"/>
            <rFont val="Tahoma"/>
            <family val="2"/>
          </rPr>
          <t>190901-hc-</t>
        </r>
        <r>
          <rPr>
            <b/>
            <sz val="9"/>
            <color indexed="81"/>
            <rFont val="宋体"/>
            <family val="3"/>
            <charset val="134"/>
          </rPr>
          <t>缚沙者</t>
        </r>
      </text>
    </comment>
    <comment ref="O1169" authorId="0">
      <text>
        <r>
          <rPr>
            <b/>
            <sz val="9"/>
            <color indexed="81"/>
            <rFont val="Tahoma"/>
            <family val="2"/>
          </rPr>
          <t>191016-hc-</t>
        </r>
        <r>
          <rPr>
            <b/>
            <sz val="9"/>
            <color indexed="81"/>
            <rFont val="宋体"/>
            <family val="3"/>
            <charset val="134"/>
          </rPr>
          <t>缚沙者</t>
        </r>
      </text>
    </comment>
    <comment ref="N1174" authorId="0">
      <text>
        <r>
          <rPr>
            <b/>
            <sz val="9"/>
            <rFont val="Tahoma"/>
            <family val="2"/>
          </rPr>
          <t>180630-75-</t>
        </r>
        <r>
          <rPr>
            <b/>
            <sz val="9"/>
            <rFont val="宋体"/>
            <family val="3"/>
            <charset val="134"/>
          </rPr>
          <t>人偶大师多里安</t>
        </r>
      </text>
    </comment>
    <comment ref="Q1174" authorId="0">
      <text>
        <r>
          <rPr>
            <b/>
            <sz val="9"/>
            <rFont val="Tahoma"/>
            <family val="2"/>
          </rPr>
          <t>180617-60-</t>
        </r>
        <r>
          <rPr>
            <b/>
            <sz val="9"/>
            <rFont val="宋体"/>
            <family val="3"/>
            <charset val="134"/>
          </rPr>
          <t>人偶大师多里安</t>
        </r>
      </text>
    </comment>
    <comment ref="Q1176" authorId="1">
      <text>
        <r>
          <rPr>
            <b/>
            <sz val="9"/>
            <color indexed="81"/>
            <rFont val="Tahoma"/>
            <family val="2"/>
          </rPr>
          <t>190210-hc-</t>
        </r>
        <r>
          <rPr>
            <b/>
            <sz val="9"/>
            <color indexed="81"/>
            <rFont val="宋体"/>
            <family val="3"/>
            <charset val="134"/>
          </rPr>
          <t>女巫森林灰熊</t>
        </r>
      </text>
    </comment>
    <comment ref="M1177" authorId="1">
      <text>
        <r>
          <rPr>
            <b/>
            <sz val="9"/>
            <color indexed="81"/>
            <rFont val="Tahoma"/>
            <family val="2"/>
          </rPr>
          <t>181026-hc-</t>
        </r>
        <r>
          <rPr>
            <b/>
            <sz val="9"/>
            <color indexed="81"/>
            <rFont val="宋体"/>
            <family val="3"/>
            <charset val="134"/>
          </rPr>
          <t>苔藓恐魔</t>
        </r>
      </text>
    </comment>
    <comment ref="P1177" authorId="1">
      <text>
        <r>
          <rPr>
            <b/>
            <sz val="9"/>
            <color indexed="81"/>
            <rFont val="Tahoma"/>
            <family val="2"/>
          </rPr>
          <t>180930-hc-</t>
        </r>
        <r>
          <rPr>
            <b/>
            <sz val="9"/>
            <color indexed="81"/>
            <rFont val="宋体"/>
            <family val="3"/>
            <charset val="134"/>
          </rPr>
          <t>苔藓恐魔</t>
        </r>
      </text>
    </comment>
    <comment ref="M1178" authorId="0">
      <text>
        <r>
          <rPr>
            <b/>
            <sz val="9"/>
            <rFont val="Tahoma"/>
            <family val="2"/>
          </rPr>
          <t>180528-77-</t>
        </r>
        <r>
          <rPr>
            <b/>
            <sz val="9"/>
            <rFont val="宋体"/>
            <family val="3"/>
            <charset val="134"/>
          </rPr>
          <t>女伯爵阿莎摩尔</t>
        </r>
      </text>
    </comment>
    <comment ref="O1178" authorId="0">
      <text>
        <r>
          <rPr>
            <b/>
            <sz val="9"/>
            <rFont val="Tahoma"/>
            <family val="2"/>
          </rPr>
          <t>180630-76-</t>
        </r>
        <r>
          <rPr>
            <b/>
            <sz val="9"/>
            <rFont val="宋体"/>
            <family val="3"/>
            <charset val="134"/>
          </rPr>
          <t>女伯爵阿莎摩尔</t>
        </r>
      </text>
    </comment>
    <comment ref="M1179" authorId="0">
      <text>
        <r>
          <rPr>
            <b/>
            <sz val="9"/>
            <rFont val="Tahoma"/>
            <family val="2"/>
          </rPr>
          <t>180413-0409-9-</t>
        </r>
        <r>
          <rPr>
            <b/>
            <sz val="9"/>
            <rFont val="宋体"/>
            <family val="3"/>
            <charset val="134"/>
          </rPr>
          <t>窃魂者阿扎莉娜</t>
        </r>
      </text>
    </comment>
    <comment ref="N1184" authorId="0">
      <text>
        <r>
          <rPr>
            <b/>
            <sz val="9"/>
            <rFont val="Tahoma"/>
            <family val="2"/>
          </rPr>
          <t>180704-hc-</t>
        </r>
        <r>
          <rPr>
            <b/>
            <sz val="9"/>
            <rFont val="宋体"/>
            <family val="3"/>
            <charset val="134"/>
          </rPr>
          <t>闪狐</t>
        </r>
      </text>
    </comment>
    <comment ref="P1189" authorId="0">
      <text>
        <r>
          <rPr>
            <b/>
            <sz val="9"/>
            <color indexed="81"/>
            <rFont val="Tahoma"/>
            <family val="2"/>
          </rPr>
          <t>180619-hc-</t>
        </r>
        <r>
          <rPr>
            <b/>
            <sz val="9"/>
            <color indexed="81"/>
            <rFont val="宋体"/>
            <family val="3"/>
            <charset val="134"/>
          </rPr>
          <t>巫术时刻</t>
        </r>
      </text>
    </comment>
    <comment ref="P1203" authorId="0">
      <text>
        <r>
          <rPr>
            <b/>
            <sz val="9"/>
            <color indexed="81"/>
            <rFont val="Tahoma"/>
            <family val="2"/>
          </rPr>
          <t>180529-ch-</t>
        </r>
        <r>
          <rPr>
            <b/>
            <sz val="9"/>
            <color indexed="81"/>
            <rFont val="宋体"/>
            <family val="3"/>
            <charset val="134"/>
          </rPr>
          <t xml:space="preserve">阴燃电鳗
</t>
        </r>
        <r>
          <rPr>
            <b/>
            <sz val="9"/>
            <color indexed="81"/>
            <rFont val="Tahoma"/>
            <family val="2"/>
          </rPr>
          <t>180626-ch-</t>
        </r>
        <r>
          <rPr>
            <b/>
            <sz val="9"/>
            <color indexed="81"/>
            <rFont val="宋体"/>
            <family val="3"/>
            <charset val="134"/>
          </rPr>
          <t>阴燃电鳗</t>
        </r>
      </text>
    </comment>
    <comment ref="N1204" authorId="0">
      <text>
        <r>
          <rPr>
            <b/>
            <sz val="9"/>
            <rFont val="Tahoma"/>
            <family val="2"/>
          </rPr>
          <t>180704-hc-</t>
        </r>
        <r>
          <rPr>
            <b/>
            <sz val="9"/>
            <rFont val="宋体"/>
            <family val="3"/>
            <charset val="134"/>
          </rPr>
          <t>大地之力</t>
        </r>
      </text>
    </comment>
    <comment ref="M1205" authorId="0">
      <text>
        <r>
          <rPr>
            <b/>
            <sz val="9"/>
            <rFont val="Tahoma"/>
            <family val="2"/>
          </rPr>
          <t>180609-hc-</t>
        </r>
        <r>
          <rPr>
            <b/>
            <sz val="9"/>
            <rFont val="宋体"/>
            <family val="3"/>
            <charset val="134"/>
          </rPr>
          <t>女巫哈加莎</t>
        </r>
      </text>
    </comment>
    <comment ref="N1205" authorId="0">
      <text>
        <r>
          <rPr>
            <b/>
            <sz val="9"/>
            <rFont val="Tahoma"/>
            <family val="2"/>
          </rPr>
          <t>180704-hc-</t>
        </r>
        <r>
          <rPr>
            <b/>
            <sz val="9"/>
            <rFont val="宋体"/>
            <family val="3"/>
            <charset val="134"/>
          </rPr>
          <t>女巫哈加莎</t>
        </r>
      </text>
    </comment>
    <comment ref="O1205" authorId="0">
      <text>
        <r>
          <rPr>
            <b/>
            <sz val="9"/>
            <rFont val="Tahoma"/>
            <family val="2"/>
          </rPr>
          <t>180703-hc-</t>
        </r>
        <r>
          <rPr>
            <b/>
            <sz val="9"/>
            <rFont val="宋体"/>
            <family val="3"/>
            <charset val="134"/>
          </rPr>
          <t>女巫哈加莎</t>
        </r>
      </text>
    </comment>
    <comment ref="P1205" authorId="0">
      <text>
        <r>
          <rPr>
            <b/>
            <sz val="9"/>
            <rFont val="Tahoma"/>
            <family val="2"/>
          </rPr>
          <t>180529-hc-</t>
        </r>
        <r>
          <rPr>
            <b/>
            <sz val="9"/>
            <rFont val="宋体"/>
            <family val="3"/>
            <charset val="134"/>
          </rPr>
          <t>女巫哈加莎</t>
        </r>
      </text>
    </comment>
    <comment ref="Q1205" authorId="0">
      <text>
        <r>
          <rPr>
            <b/>
            <sz val="9"/>
            <rFont val="Tahoma"/>
            <family val="2"/>
          </rPr>
          <t>180517-50-</t>
        </r>
        <r>
          <rPr>
            <b/>
            <sz val="9"/>
            <rFont val="宋体"/>
            <family val="3"/>
            <charset val="134"/>
          </rPr>
          <t>女巫哈加莎</t>
        </r>
      </text>
    </comment>
    <comment ref="O1216" authorId="0">
      <text>
        <r>
          <rPr>
            <b/>
            <sz val="9"/>
            <rFont val="Tahoma"/>
            <family val="2"/>
          </rPr>
          <t>180413-0428-28-</t>
        </r>
        <r>
          <rPr>
            <b/>
            <sz val="9"/>
            <rFont val="宋体"/>
            <family val="3"/>
            <charset val="134"/>
          </rPr>
          <t>达利乌斯</t>
        </r>
        <r>
          <rPr>
            <b/>
            <sz val="9"/>
            <rFont val="Tahoma"/>
            <family val="2"/>
          </rPr>
          <t>·</t>
        </r>
        <r>
          <rPr>
            <b/>
            <sz val="9"/>
            <rFont val="宋体"/>
            <family val="3"/>
            <charset val="134"/>
          </rPr>
          <t>克罗雷</t>
        </r>
      </text>
    </comment>
    <comment ref="O1226" authorId="0">
      <text>
        <r>
          <rPr>
            <b/>
            <sz val="9"/>
            <rFont val="Tahoma"/>
            <family val="2"/>
          </rPr>
          <t>180620-hc-</t>
        </r>
        <r>
          <rPr>
            <b/>
            <sz val="9"/>
            <rFont val="宋体"/>
            <family val="3"/>
            <charset val="134"/>
          </rPr>
          <t>吸血蚊</t>
        </r>
        <r>
          <rPr>
            <b/>
            <sz val="9"/>
            <rFont val="Tahoma"/>
            <family val="2"/>
          </rPr>
          <t xml:space="preserve">
180620-hc-</t>
        </r>
        <r>
          <rPr>
            <b/>
            <sz val="9"/>
            <rFont val="宋体"/>
            <family val="3"/>
            <charset val="134"/>
          </rPr>
          <t>吸血蚊</t>
        </r>
      </text>
    </comment>
    <comment ref="M1233" authorId="0">
      <text>
        <r>
          <rPr>
            <b/>
            <sz val="9"/>
            <rFont val="Tahoma"/>
            <family val="2"/>
          </rPr>
          <t>180418-XX4X-hc-</t>
        </r>
        <r>
          <rPr>
            <b/>
            <sz val="9"/>
            <rFont val="宋体"/>
            <family val="3"/>
            <charset val="134"/>
          </rPr>
          <t>吉恩·格雷迈恩</t>
        </r>
      </text>
    </comment>
    <comment ref="N1233" authorId="0">
      <text>
        <r>
          <rPr>
            <b/>
            <sz val="9"/>
            <rFont val="Tahoma"/>
            <family val="2"/>
          </rPr>
          <t>180504-hc-</t>
        </r>
        <r>
          <rPr>
            <b/>
            <sz val="9"/>
            <rFont val="宋体"/>
            <family val="3"/>
            <charset val="134"/>
          </rPr>
          <t>吉恩</t>
        </r>
        <r>
          <rPr>
            <b/>
            <sz val="9"/>
            <rFont val="Tahoma"/>
            <family val="2"/>
          </rPr>
          <t>·</t>
        </r>
        <r>
          <rPr>
            <b/>
            <sz val="9"/>
            <rFont val="宋体"/>
            <family val="3"/>
            <charset val="134"/>
          </rPr>
          <t>格雷迈恩</t>
        </r>
      </text>
    </comment>
    <comment ref="O1233" authorId="0">
      <text>
        <r>
          <rPr>
            <b/>
            <sz val="9"/>
            <rFont val="Tahoma"/>
            <family val="2"/>
          </rPr>
          <t>180413-0406-6-</t>
        </r>
        <r>
          <rPr>
            <b/>
            <sz val="9"/>
            <rFont val="宋体"/>
            <family val="3"/>
            <charset val="134"/>
          </rPr>
          <t>吉恩</t>
        </r>
        <r>
          <rPr>
            <b/>
            <sz val="9"/>
            <rFont val="Tahoma"/>
            <family val="2"/>
          </rPr>
          <t>·</t>
        </r>
        <r>
          <rPr>
            <b/>
            <sz val="9"/>
            <rFont val="宋体"/>
            <family val="3"/>
            <charset val="134"/>
          </rPr>
          <t>格雷迈恩</t>
        </r>
      </text>
    </comment>
    <comment ref="P1233" authorId="0">
      <text>
        <r>
          <rPr>
            <b/>
            <sz val="9"/>
            <rFont val="Tahoma"/>
            <family val="2"/>
          </rPr>
          <t>180416-040X-hc-</t>
        </r>
        <r>
          <rPr>
            <b/>
            <sz val="9"/>
            <rFont val="宋体"/>
            <family val="3"/>
            <charset val="134"/>
          </rPr>
          <t>吉恩·格雷迈恩</t>
        </r>
      </text>
    </comment>
    <comment ref="Q1233" authorId="0">
      <text>
        <r>
          <rPr>
            <b/>
            <sz val="9"/>
            <rFont val="Tahoma"/>
            <family val="2"/>
          </rPr>
          <t>180427-hc-</t>
        </r>
        <r>
          <rPr>
            <b/>
            <sz val="9"/>
            <rFont val="宋体"/>
            <family val="3"/>
            <charset val="134"/>
          </rPr>
          <t>吉恩·格雷迈恩</t>
        </r>
      </text>
    </comment>
    <comment ref="M1239" authorId="0">
      <text>
        <r>
          <rPr>
            <b/>
            <sz val="9"/>
            <rFont val="Tahoma"/>
            <family val="2"/>
          </rPr>
          <t>180414-0400-hc-</t>
        </r>
        <r>
          <rPr>
            <b/>
            <sz val="9"/>
            <rFont val="宋体"/>
            <family val="3"/>
            <charset val="134"/>
          </rPr>
          <t>噬月者巴库</t>
        </r>
      </text>
    </comment>
    <comment ref="N1239" authorId="0">
      <text>
        <r>
          <rPr>
            <b/>
            <sz val="9"/>
            <rFont val="Tahoma"/>
            <family val="2"/>
          </rPr>
          <t>180415-0400-hc-</t>
        </r>
        <r>
          <rPr>
            <b/>
            <sz val="9"/>
            <rFont val="宋体"/>
            <family val="3"/>
            <charset val="134"/>
          </rPr>
          <t>噬月者巴库</t>
        </r>
      </text>
    </comment>
    <comment ref="O1239" authorId="0">
      <text>
        <r>
          <rPr>
            <b/>
            <sz val="9"/>
            <rFont val="Tahoma"/>
            <family val="2"/>
          </rPr>
          <t>180421-hc-</t>
        </r>
        <r>
          <rPr>
            <b/>
            <sz val="9"/>
            <rFont val="宋体"/>
            <family val="3"/>
            <charset val="134"/>
          </rPr>
          <t>噬月者巴库</t>
        </r>
      </text>
    </comment>
    <comment ref="P1239" authorId="0">
      <text>
        <r>
          <rPr>
            <b/>
            <sz val="9"/>
            <rFont val="Tahoma"/>
            <family val="2"/>
          </rPr>
          <t>180505-hc-</t>
        </r>
        <r>
          <rPr>
            <b/>
            <sz val="9"/>
            <rFont val="宋体"/>
            <family val="3"/>
            <charset val="134"/>
          </rPr>
          <t>噬月者巴库</t>
        </r>
      </text>
    </comment>
    <comment ref="Q1239" authorId="0">
      <text>
        <r>
          <rPr>
            <b/>
            <sz val="9"/>
            <rFont val="Tahoma"/>
            <family val="2"/>
          </rPr>
          <t>180424-hc-</t>
        </r>
        <r>
          <rPr>
            <b/>
            <sz val="9"/>
            <rFont val="宋体"/>
            <family val="3"/>
            <charset val="134"/>
          </rPr>
          <t>噬月者巴库</t>
        </r>
      </text>
    </comment>
    <comment ref="O1242" authorId="0">
      <text>
        <r>
          <rPr>
            <b/>
            <sz val="9"/>
            <color indexed="81"/>
            <rFont val="Tahoma"/>
            <family val="2"/>
          </rPr>
          <t>181113-92-</t>
        </r>
        <r>
          <rPr>
            <b/>
            <sz val="9"/>
            <color indexed="81"/>
            <rFont val="宋体"/>
            <family val="3"/>
            <charset val="134"/>
          </rPr>
          <t>软泥教授弗洛普</t>
        </r>
      </text>
    </comment>
    <comment ref="P1242" authorId="0">
      <text>
        <r>
          <rPr>
            <b/>
            <sz val="9"/>
            <color indexed="81"/>
            <rFont val="Tahoma"/>
            <family val="2"/>
          </rPr>
          <t>181228-97-</t>
        </r>
        <r>
          <rPr>
            <b/>
            <sz val="9"/>
            <color indexed="81"/>
            <rFont val="宋体"/>
            <family val="3"/>
            <charset val="134"/>
          </rPr>
          <t>软泥教授弗洛普</t>
        </r>
      </text>
    </comment>
    <comment ref="Q1242" authorId="0">
      <text>
        <r>
          <rPr>
            <b/>
            <sz val="9"/>
            <color indexed="81"/>
            <rFont val="Tahoma"/>
            <family val="2"/>
          </rPr>
          <t>180808-9-</t>
        </r>
        <r>
          <rPr>
            <b/>
            <sz val="9"/>
            <color indexed="81"/>
            <rFont val="宋体"/>
            <family val="3"/>
            <charset val="134"/>
          </rPr>
          <t>软泥教授弗洛普</t>
        </r>
      </text>
    </comment>
    <comment ref="M1247" authorId="0">
      <text>
        <r>
          <rPr>
            <b/>
            <sz val="9"/>
            <color indexed="81"/>
            <rFont val="Tahoma"/>
            <family val="2"/>
          </rPr>
          <t>180808-6-</t>
        </r>
        <r>
          <rPr>
            <b/>
            <sz val="9"/>
            <color indexed="81"/>
            <rFont val="宋体"/>
            <family val="3"/>
            <charset val="134"/>
          </rPr>
          <t>观星者露娜</t>
        </r>
      </text>
    </comment>
    <comment ref="N1247" authorId="0">
      <text>
        <r>
          <rPr>
            <b/>
            <sz val="9"/>
            <color indexed="81"/>
            <rFont val="Tahoma"/>
            <family val="2"/>
          </rPr>
          <t>180808-7-</t>
        </r>
        <r>
          <rPr>
            <b/>
            <sz val="9"/>
            <color indexed="81"/>
            <rFont val="宋体"/>
            <family val="3"/>
            <charset val="134"/>
          </rPr>
          <t>观星者露娜</t>
        </r>
      </text>
    </comment>
    <comment ref="O1247" authorId="0">
      <text>
        <r>
          <rPr>
            <b/>
            <sz val="9"/>
            <color indexed="81"/>
            <rFont val="Tahoma"/>
            <family val="2"/>
          </rPr>
          <t>190217-hc-</t>
        </r>
        <r>
          <rPr>
            <b/>
            <sz val="9"/>
            <color indexed="81"/>
            <rFont val="宋体"/>
            <family val="3"/>
            <charset val="134"/>
          </rPr>
          <t>观星者露娜</t>
        </r>
      </text>
    </comment>
    <comment ref="P1247" authorId="0">
      <text>
        <r>
          <rPr>
            <b/>
            <sz val="9"/>
            <color indexed="81"/>
            <rFont val="Tahoma"/>
            <family val="2"/>
          </rPr>
          <t>180808-9-</t>
        </r>
        <r>
          <rPr>
            <b/>
            <sz val="9"/>
            <color indexed="81"/>
            <rFont val="宋体"/>
            <family val="3"/>
            <charset val="134"/>
          </rPr>
          <t>观星者露娜</t>
        </r>
      </text>
    </comment>
    <comment ref="Q1247"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观星者露娜</t>
        </r>
      </text>
    </comment>
    <comment ref="M1251" authorId="0">
      <text>
        <r>
          <rPr>
            <b/>
            <sz val="9"/>
            <color indexed="81"/>
            <rFont val="Tahoma"/>
            <family val="2"/>
          </rPr>
          <t>180808-34-</t>
        </r>
        <r>
          <rPr>
            <b/>
            <sz val="9"/>
            <color indexed="81"/>
            <rFont val="宋体"/>
            <family val="3"/>
            <charset val="134"/>
          </rPr>
          <t>露娜的口袋银河</t>
        </r>
      </text>
    </comment>
    <comment ref="N1251" authorId="0">
      <text>
        <r>
          <rPr>
            <b/>
            <sz val="9"/>
            <color indexed="81"/>
            <rFont val="Tahoma"/>
            <family val="2"/>
          </rPr>
          <t>181123-94-</t>
        </r>
        <r>
          <rPr>
            <b/>
            <sz val="9"/>
            <color indexed="81"/>
            <rFont val="宋体"/>
            <family val="3"/>
            <charset val="134"/>
          </rPr>
          <t>露娜的口袋银河</t>
        </r>
      </text>
    </comment>
    <comment ref="P1251" authorId="0">
      <text>
        <r>
          <rPr>
            <b/>
            <sz val="9"/>
            <color indexed="81"/>
            <rFont val="Tahoma"/>
            <family val="2"/>
          </rPr>
          <t>180808-15-</t>
        </r>
        <r>
          <rPr>
            <b/>
            <sz val="9"/>
            <color indexed="81"/>
            <rFont val="宋体"/>
            <family val="3"/>
            <charset val="134"/>
          </rPr>
          <t>露娜的口袋银河</t>
        </r>
        <r>
          <rPr>
            <b/>
            <sz val="9"/>
            <color indexed="81"/>
            <rFont val="Tahoma"/>
            <family val="2"/>
          </rPr>
          <t>(1908</t>
        </r>
        <r>
          <rPr>
            <b/>
            <sz val="9"/>
            <color indexed="81"/>
            <rFont val="宋体"/>
            <family val="3"/>
            <charset val="134"/>
          </rPr>
          <t>平衡性调整</t>
        </r>
        <r>
          <rPr>
            <b/>
            <sz val="9"/>
            <color indexed="81"/>
            <rFont val="Tahoma"/>
            <family val="2"/>
          </rPr>
          <t>)</t>
        </r>
      </text>
    </comment>
    <comment ref="Q1251" authorId="0">
      <text>
        <r>
          <rPr>
            <b/>
            <sz val="9"/>
            <color indexed="81"/>
            <rFont val="Tahoma"/>
            <family val="2"/>
          </rPr>
          <t>180930-63-</t>
        </r>
        <r>
          <rPr>
            <b/>
            <sz val="9"/>
            <color indexed="81"/>
            <rFont val="宋体"/>
            <family val="3"/>
            <charset val="134"/>
          </rPr>
          <t>露娜的口袋银河</t>
        </r>
      </text>
    </comment>
    <comment ref="N1253" authorId="0">
      <text>
        <r>
          <rPr>
            <b/>
            <sz val="9"/>
            <color indexed="81"/>
            <rFont val="Tahoma"/>
            <family val="2"/>
          </rPr>
          <t>190428-hc-</t>
        </r>
        <r>
          <rPr>
            <b/>
            <sz val="9"/>
            <color indexed="81"/>
            <rFont val="宋体"/>
            <family val="3"/>
            <charset val="134"/>
          </rPr>
          <t>烟火技师</t>
        </r>
      </text>
    </comment>
    <comment ref="N1255" authorId="0">
      <text>
        <r>
          <rPr>
            <b/>
            <sz val="9"/>
            <color indexed="81"/>
            <rFont val="Tahoma"/>
            <family val="2"/>
          </rPr>
          <t>190428-hc-</t>
        </r>
        <r>
          <rPr>
            <b/>
            <sz val="9"/>
            <color indexed="81"/>
            <rFont val="宋体"/>
            <family val="3"/>
            <charset val="134"/>
          </rPr>
          <t>爆破大师弗拉克</t>
        </r>
      </text>
    </comment>
    <comment ref="P125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爆破大师弗拉克</t>
        </r>
      </text>
    </comment>
    <comment ref="N1256" authorId="0">
      <text>
        <r>
          <rPr>
            <b/>
            <sz val="9"/>
            <color indexed="81"/>
            <rFont val="Tahoma"/>
            <family val="2"/>
          </rPr>
          <t>180820-37-</t>
        </r>
        <r>
          <rPr>
            <b/>
            <sz val="9"/>
            <color indexed="81"/>
            <rFont val="宋体"/>
            <family val="3"/>
            <charset val="134"/>
          </rPr>
          <t>弗拉克的火箭炮</t>
        </r>
      </text>
    </comment>
    <comment ref="Q1256" authorId="0">
      <text>
        <r>
          <rPr>
            <b/>
            <sz val="9"/>
            <color indexed="81"/>
            <rFont val="Tahoma"/>
            <family val="2"/>
          </rPr>
          <t>180808-33-</t>
        </r>
        <r>
          <rPr>
            <b/>
            <sz val="9"/>
            <color indexed="81"/>
            <rFont val="宋体"/>
            <family val="3"/>
            <charset val="134"/>
          </rPr>
          <t>弗拉克的火箭炮</t>
        </r>
      </text>
    </comment>
    <comment ref="P1258" authorId="0">
      <text>
        <r>
          <rPr>
            <b/>
            <sz val="9"/>
            <color indexed="81"/>
            <rFont val="Tahoma"/>
            <family val="2"/>
          </rPr>
          <t>1908</t>
        </r>
        <r>
          <rPr>
            <b/>
            <sz val="9"/>
            <color indexed="81"/>
            <rFont val="宋体"/>
            <family val="3"/>
            <charset val="134"/>
          </rPr>
          <t>平衡性调整</t>
        </r>
      </text>
    </comment>
    <comment ref="M1261" authorId="0">
      <text>
        <r>
          <rPr>
            <b/>
            <sz val="9"/>
            <color indexed="81"/>
            <rFont val="Tahoma"/>
            <family val="2"/>
          </rPr>
          <t>181123-126-</t>
        </r>
        <r>
          <rPr>
            <b/>
            <sz val="9"/>
            <color indexed="81"/>
            <rFont val="宋体"/>
            <family val="3"/>
            <charset val="134"/>
          </rPr>
          <t>克隆大师泽里克</t>
        </r>
      </text>
    </comment>
    <comment ref="O1261" authorId="0">
      <text>
        <r>
          <rPr>
            <b/>
            <sz val="9"/>
            <color indexed="81"/>
            <rFont val="Tahoma"/>
            <family val="2"/>
          </rPr>
          <t>180913-52-</t>
        </r>
        <r>
          <rPr>
            <b/>
            <sz val="9"/>
            <color indexed="81"/>
            <rFont val="宋体"/>
            <family val="3"/>
            <charset val="134"/>
          </rPr>
          <t>克隆大师泽里克</t>
        </r>
      </text>
    </comment>
    <comment ref="M1262" authorId="0">
      <text>
        <r>
          <rPr>
            <b/>
            <sz val="9"/>
            <color indexed="81"/>
            <rFont val="Tahoma"/>
            <family val="2"/>
          </rPr>
          <t>190130-hc-</t>
        </r>
        <r>
          <rPr>
            <b/>
            <sz val="9"/>
            <color indexed="81"/>
            <rFont val="宋体"/>
            <family val="3"/>
            <charset val="134"/>
          </rPr>
          <t>泽里克的克隆展</t>
        </r>
      </text>
    </comment>
    <comment ref="O1262" authorId="0">
      <text>
        <r>
          <rPr>
            <b/>
            <sz val="9"/>
            <color indexed="81"/>
            <rFont val="Tahoma"/>
            <family val="2"/>
          </rPr>
          <t>180903-49-</t>
        </r>
        <r>
          <rPr>
            <b/>
            <sz val="9"/>
            <color indexed="81"/>
            <rFont val="宋体"/>
            <family val="3"/>
            <charset val="134"/>
          </rPr>
          <t>泽里克的克隆展</t>
        </r>
      </text>
    </comment>
    <comment ref="M126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迈拉</t>
        </r>
        <r>
          <rPr>
            <b/>
            <sz val="9"/>
            <color indexed="81"/>
            <rFont val="Tahoma"/>
            <family val="2"/>
          </rPr>
          <t>·</t>
        </r>
        <r>
          <rPr>
            <b/>
            <sz val="9"/>
            <color indexed="81"/>
            <rFont val="宋体"/>
            <family val="3"/>
            <charset val="134"/>
          </rPr>
          <t>腐泉</t>
        </r>
      </text>
    </comment>
    <comment ref="N1265" authorId="0">
      <text>
        <r>
          <rPr>
            <b/>
            <sz val="9"/>
            <color indexed="81"/>
            <rFont val="Tahoma"/>
            <family val="2"/>
          </rPr>
          <t>180930-61-</t>
        </r>
        <r>
          <rPr>
            <b/>
            <sz val="9"/>
            <color indexed="81"/>
            <rFont val="宋体"/>
            <family val="3"/>
            <charset val="134"/>
          </rPr>
          <t>迈拉</t>
        </r>
        <r>
          <rPr>
            <b/>
            <sz val="9"/>
            <color indexed="81"/>
            <rFont val="Tahoma"/>
            <family val="2"/>
          </rPr>
          <t>·</t>
        </r>
        <r>
          <rPr>
            <b/>
            <sz val="9"/>
            <color indexed="81"/>
            <rFont val="宋体"/>
            <family val="3"/>
            <charset val="134"/>
          </rPr>
          <t>腐泉</t>
        </r>
      </text>
    </comment>
    <comment ref="M1266" authorId="0">
      <text>
        <r>
          <rPr>
            <b/>
            <sz val="9"/>
            <color indexed="81"/>
            <rFont val="Tahoma"/>
            <family val="2"/>
          </rPr>
          <t>181002-hc-</t>
        </r>
        <r>
          <rPr>
            <b/>
            <sz val="9"/>
            <color indexed="81"/>
            <rFont val="宋体"/>
            <family val="3"/>
            <charset val="134"/>
          </rPr>
          <t>迈拉的不稳定元素</t>
        </r>
      </text>
    </comment>
    <comment ref="N1266" authorId="0">
      <text>
        <r>
          <rPr>
            <b/>
            <sz val="9"/>
            <color indexed="81"/>
            <rFont val="Tahoma"/>
            <family val="2"/>
          </rPr>
          <t>190720-106-</t>
        </r>
        <r>
          <rPr>
            <b/>
            <sz val="9"/>
            <color indexed="81"/>
            <rFont val="宋体"/>
            <family val="3"/>
            <charset val="134"/>
          </rPr>
          <t>迈拉的不稳定元素</t>
        </r>
      </text>
    </comment>
    <comment ref="O1266" authorId="0">
      <text>
        <r>
          <rPr>
            <b/>
            <sz val="9"/>
            <color indexed="81"/>
            <rFont val="Tahoma"/>
            <family val="2"/>
          </rPr>
          <t>190427-105-</t>
        </r>
        <r>
          <rPr>
            <b/>
            <sz val="9"/>
            <color indexed="81"/>
            <rFont val="宋体"/>
            <family val="3"/>
            <charset val="134"/>
          </rPr>
          <t>迈拉的不稳定元素</t>
        </r>
      </text>
    </comment>
    <comment ref="Q1266" authorId="0">
      <text>
        <r>
          <rPr>
            <b/>
            <sz val="9"/>
            <color indexed="81"/>
            <rFont val="Tahoma"/>
            <family val="2"/>
          </rPr>
          <t>190427-105-</t>
        </r>
        <r>
          <rPr>
            <b/>
            <sz val="9"/>
            <color indexed="81"/>
            <rFont val="宋体"/>
            <family val="3"/>
            <charset val="134"/>
          </rPr>
          <t>迈拉的不稳定元素</t>
        </r>
      </text>
    </comment>
    <comment ref="M1268" authorId="0">
      <text>
        <r>
          <rPr>
            <b/>
            <sz val="9"/>
            <color indexed="81"/>
            <rFont val="Tahoma"/>
            <family val="2"/>
          </rPr>
          <t>180808-5-</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68"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P1268" authorId="0">
      <text>
        <r>
          <rPr>
            <b/>
            <sz val="9"/>
            <color indexed="81"/>
            <rFont val="Tahoma"/>
            <family val="2"/>
          </rPr>
          <t>180925-57-</t>
        </r>
        <r>
          <rPr>
            <b/>
            <sz val="9"/>
            <color indexed="81"/>
            <rFont val="宋体"/>
            <family val="3"/>
            <charset val="134"/>
          </rPr>
          <t>伊莱克特拉</t>
        </r>
        <r>
          <rPr>
            <b/>
            <sz val="9"/>
            <color indexed="81"/>
            <rFont val="Tahoma"/>
            <family val="2"/>
          </rPr>
          <t>·</t>
        </r>
        <r>
          <rPr>
            <b/>
            <sz val="9"/>
            <color indexed="81"/>
            <rFont val="宋体"/>
            <family val="3"/>
            <charset val="134"/>
          </rPr>
          <t>风潮</t>
        </r>
      </text>
    </comment>
    <comment ref="O1272" authorId="0">
      <text>
        <r>
          <rPr>
            <b/>
            <sz val="9"/>
            <color indexed="81"/>
            <rFont val="Tahoma"/>
            <family val="2"/>
          </rPr>
          <t>200112-hc-</t>
        </r>
        <r>
          <rPr>
            <b/>
            <sz val="9"/>
            <color indexed="81"/>
            <rFont val="宋体"/>
            <family val="3"/>
            <charset val="134"/>
          </rPr>
          <t>水晶学</t>
        </r>
      </text>
    </comment>
    <comment ref="O1273" authorId="0">
      <text>
        <r>
          <rPr>
            <b/>
            <sz val="9"/>
            <color indexed="81"/>
            <rFont val="Tahoma"/>
            <family val="2"/>
          </rPr>
          <t>180808-7-</t>
        </r>
        <r>
          <rPr>
            <b/>
            <sz val="9"/>
            <color indexed="81"/>
            <rFont val="宋体"/>
            <family val="3"/>
            <charset val="134"/>
          </rPr>
          <t>水晶工匠坎格尔</t>
        </r>
      </text>
    </comment>
    <comment ref="P1273" authorId="0">
      <text>
        <r>
          <rPr>
            <b/>
            <sz val="9"/>
            <color indexed="81"/>
            <rFont val="Tahoma"/>
            <family val="2"/>
          </rPr>
          <t>180821-43-</t>
        </r>
        <r>
          <rPr>
            <b/>
            <sz val="9"/>
            <color indexed="81"/>
            <rFont val="宋体"/>
            <family val="3"/>
            <charset val="134"/>
          </rPr>
          <t>水晶工匠坎格尔</t>
        </r>
      </text>
    </comment>
    <comment ref="M1274" authorId="0">
      <text>
        <r>
          <rPr>
            <b/>
            <sz val="9"/>
            <color indexed="81"/>
            <rFont val="Tahoma"/>
            <family val="2"/>
          </rPr>
          <t>191228-hc-</t>
        </r>
        <r>
          <rPr>
            <b/>
            <sz val="9"/>
            <color indexed="81"/>
            <rFont val="宋体"/>
            <family val="3"/>
            <charset val="134"/>
          </rPr>
          <t>吵吵模组</t>
        </r>
      </text>
    </comment>
    <comment ref="M1275" authorId="0">
      <text>
        <r>
          <rPr>
            <b/>
            <sz val="9"/>
            <color indexed="81"/>
            <rFont val="Tahoma"/>
            <family val="2"/>
          </rPr>
          <t>190816-hc-</t>
        </r>
        <r>
          <rPr>
            <b/>
            <sz val="9"/>
            <color indexed="81"/>
            <rFont val="宋体"/>
            <family val="3"/>
            <charset val="134"/>
          </rPr>
          <t xml:space="preserve">棱彩透镜
</t>
        </r>
        <r>
          <rPr>
            <b/>
            <sz val="9"/>
            <color indexed="81"/>
            <rFont val="Tahoma"/>
            <family val="2"/>
          </rPr>
          <t>190816-hc-</t>
        </r>
        <r>
          <rPr>
            <b/>
            <sz val="9"/>
            <color indexed="81"/>
            <rFont val="宋体"/>
            <family val="3"/>
            <charset val="134"/>
          </rPr>
          <t>棱彩透镜</t>
        </r>
      </text>
    </comment>
    <comment ref="N1275" authorId="0">
      <text>
        <r>
          <rPr>
            <b/>
            <sz val="9"/>
            <color indexed="81"/>
            <rFont val="Tahoma"/>
            <family val="2"/>
          </rPr>
          <t>190617-hc-</t>
        </r>
        <r>
          <rPr>
            <b/>
            <sz val="9"/>
            <color indexed="81"/>
            <rFont val="宋体"/>
            <family val="3"/>
            <charset val="134"/>
          </rPr>
          <t>棱彩透镜</t>
        </r>
      </text>
    </comment>
    <comment ref="O1275" authorId="0">
      <text>
        <r>
          <rPr>
            <b/>
            <sz val="9"/>
            <color indexed="81"/>
            <rFont val="Tahoma"/>
            <family val="2"/>
          </rPr>
          <t>190831-hc-</t>
        </r>
        <r>
          <rPr>
            <b/>
            <sz val="9"/>
            <color indexed="81"/>
            <rFont val="宋体"/>
            <family val="3"/>
            <charset val="134"/>
          </rPr>
          <t xml:space="preserve">棱彩透镜
</t>
        </r>
        <r>
          <rPr>
            <b/>
            <sz val="9"/>
            <color indexed="81"/>
            <rFont val="Tahoma"/>
            <family val="2"/>
          </rPr>
          <t>190831-hc-</t>
        </r>
        <r>
          <rPr>
            <b/>
            <sz val="9"/>
            <color indexed="81"/>
            <rFont val="宋体"/>
            <family val="3"/>
            <charset val="134"/>
          </rPr>
          <t>棱彩透镜</t>
        </r>
      </text>
    </comment>
    <comment ref="P1275" authorId="0">
      <text>
        <r>
          <rPr>
            <b/>
            <sz val="9"/>
            <color indexed="81"/>
            <rFont val="Tahoma"/>
            <family val="2"/>
          </rPr>
          <t>190611-hc-</t>
        </r>
        <r>
          <rPr>
            <b/>
            <sz val="9"/>
            <color indexed="81"/>
            <rFont val="宋体"/>
            <family val="3"/>
            <charset val="134"/>
          </rPr>
          <t>棱彩透镜</t>
        </r>
      </text>
    </comment>
    <comment ref="P1277" authorId="0">
      <text>
        <r>
          <rPr>
            <b/>
            <sz val="9"/>
            <color indexed="81"/>
            <rFont val="Tahoma"/>
            <family val="2"/>
          </rPr>
          <t>190611-hc-</t>
        </r>
        <r>
          <rPr>
            <b/>
            <sz val="9"/>
            <color indexed="81"/>
            <rFont val="宋体"/>
            <family val="3"/>
            <charset val="134"/>
          </rPr>
          <t>亮石技师</t>
        </r>
      </text>
    </comment>
    <comment ref="N1278" authorId="0">
      <text>
        <r>
          <rPr>
            <b/>
            <sz val="9"/>
            <color indexed="81"/>
            <rFont val="Tahoma"/>
            <family val="2"/>
          </rPr>
          <t>190617-hc-</t>
        </r>
        <r>
          <rPr>
            <b/>
            <sz val="9"/>
            <color indexed="81"/>
            <rFont val="宋体"/>
            <family val="3"/>
            <charset val="134"/>
          </rPr>
          <t>坎格尔的无尽大军</t>
        </r>
      </text>
    </comment>
    <comment ref="P1278" authorId="0">
      <text>
        <r>
          <rPr>
            <b/>
            <sz val="9"/>
            <color indexed="81"/>
            <rFont val="Tahoma"/>
            <family val="2"/>
          </rPr>
          <t>180808-22-</t>
        </r>
        <r>
          <rPr>
            <b/>
            <sz val="9"/>
            <color indexed="81"/>
            <rFont val="宋体"/>
            <family val="3"/>
            <charset val="134"/>
          </rPr>
          <t>坎格尔的无尽大军</t>
        </r>
      </text>
    </comment>
    <comment ref="Q1279" authorId="1">
      <text>
        <r>
          <rPr>
            <b/>
            <sz val="9"/>
            <color indexed="81"/>
            <rFont val="Tahoma"/>
            <family val="2"/>
          </rPr>
          <t>180918-hc-</t>
        </r>
        <r>
          <rPr>
            <b/>
            <sz val="9"/>
            <color indexed="81"/>
            <rFont val="宋体"/>
            <family val="3"/>
            <charset val="134"/>
          </rPr>
          <t>灵魂灌注</t>
        </r>
      </text>
    </comment>
    <comment ref="M1280" authorId="0">
      <text>
        <r>
          <rPr>
            <b/>
            <sz val="9"/>
            <color indexed="81"/>
            <rFont val="Tahoma"/>
            <family val="2"/>
          </rPr>
          <t>180909-hc-</t>
        </r>
        <r>
          <rPr>
            <b/>
            <sz val="9"/>
            <color indexed="81"/>
            <rFont val="宋体"/>
            <family val="3"/>
            <charset val="134"/>
          </rPr>
          <t>莫瑞甘的灵界</t>
        </r>
      </text>
    </comment>
    <comment ref="N1280" authorId="0">
      <text>
        <r>
          <rPr>
            <b/>
            <sz val="9"/>
            <color indexed="81"/>
            <rFont val="Tahoma"/>
            <family val="2"/>
          </rPr>
          <t>190411-hc-</t>
        </r>
        <r>
          <rPr>
            <b/>
            <sz val="9"/>
            <color indexed="81"/>
            <rFont val="宋体"/>
            <family val="3"/>
            <charset val="134"/>
          </rPr>
          <t>莫瑞甘的灵界</t>
        </r>
      </text>
    </comment>
    <comment ref="O1280" authorId="0">
      <text>
        <r>
          <rPr>
            <b/>
            <sz val="9"/>
            <color indexed="81"/>
            <rFont val="Tahoma"/>
            <family val="2"/>
          </rPr>
          <t>190411-hc-</t>
        </r>
        <r>
          <rPr>
            <b/>
            <sz val="9"/>
            <color indexed="81"/>
            <rFont val="宋体"/>
            <family val="3"/>
            <charset val="134"/>
          </rPr>
          <t>莫瑞甘的灵界</t>
        </r>
      </text>
    </comment>
    <comment ref="P1280" authorId="0">
      <text>
        <r>
          <rPr>
            <b/>
            <sz val="9"/>
            <color indexed="81"/>
            <rFont val="Tahoma"/>
            <family val="2"/>
          </rPr>
          <t>190424-hc-</t>
        </r>
        <r>
          <rPr>
            <b/>
            <sz val="9"/>
            <color indexed="81"/>
            <rFont val="宋体"/>
            <family val="3"/>
            <charset val="134"/>
          </rPr>
          <t>莫瑞甘的灵界</t>
        </r>
      </text>
    </comment>
    <comment ref="Q1280" authorId="0">
      <text>
        <r>
          <rPr>
            <b/>
            <sz val="9"/>
            <color indexed="81"/>
            <rFont val="Tahoma"/>
            <family val="2"/>
          </rPr>
          <t>191116-hc-</t>
        </r>
        <r>
          <rPr>
            <b/>
            <sz val="9"/>
            <color indexed="81"/>
            <rFont val="宋体"/>
            <family val="3"/>
            <charset val="134"/>
          </rPr>
          <t>莫瑞甘的灵界</t>
        </r>
      </text>
    </comment>
    <comment ref="N1285" authorId="0">
      <text>
        <r>
          <rPr>
            <b/>
            <sz val="9"/>
            <color indexed="81"/>
            <rFont val="Tahoma"/>
            <family val="2"/>
          </rPr>
          <t>180808-</t>
        </r>
        <r>
          <rPr>
            <b/>
            <sz val="9"/>
            <color indexed="81"/>
            <rFont val="宋体"/>
            <family val="3"/>
            <charset val="134"/>
          </rPr>
          <t>送</t>
        </r>
        <r>
          <rPr>
            <b/>
            <sz val="9"/>
            <color indexed="81"/>
            <rFont val="Tahoma"/>
            <family val="2"/>
          </rPr>
          <t>-</t>
        </r>
        <r>
          <rPr>
            <b/>
            <sz val="9"/>
            <color indexed="81"/>
            <rFont val="宋体"/>
            <family val="3"/>
            <charset val="134"/>
          </rPr>
          <t>莫瑞甘博士</t>
        </r>
      </text>
    </comment>
    <comment ref="Q1286" authorId="0">
      <text>
        <r>
          <rPr>
            <b/>
            <sz val="9"/>
            <color indexed="81"/>
            <rFont val="Tahoma"/>
            <family val="2"/>
          </rPr>
          <t>190413-hc-</t>
        </r>
        <r>
          <rPr>
            <b/>
            <sz val="9"/>
            <color indexed="81"/>
            <rFont val="宋体"/>
            <family val="3"/>
            <charset val="134"/>
          </rPr>
          <t>掷弹机器人</t>
        </r>
      </text>
    </comment>
    <comment ref="M1289" authorId="0">
      <text>
        <r>
          <rPr>
            <b/>
            <sz val="9"/>
            <color indexed="81"/>
            <rFont val="Tahoma"/>
            <family val="2"/>
          </rPr>
          <t>180808-19-“</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N1289" authorId="0">
      <text>
        <r>
          <rPr>
            <b/>
            <sz val="9"/>
            <color indexed="81"/>
            <rFont val="Tahoma"/>
            <family val="2"/>
          </rPr>
          <t>180808-17-“</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89" authorId="0">
      <text>
        <r>
          <rPr>
            <b/>
            <sz val="9"/>
            <color indexed="81"/>
            <rFont val="Tahoma"/>
            <family val="2"/>
          </rPr>
          <t>190423-hc-“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P1289" authorId="0">
      <text>
        <r>
          <rPr>
            <b/>
            <sz val="9"/>
            <color indexed="81"/>
            <rFont val="Tahoma"/>
            <family val="2"/>
          </rPr>
          <t>190514-hc-“</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Q1289" authorId="0">
      <text>
        <r>
          <rPr>
            <b/>
            <sz val="9"/>
            <color indexed="81"/>
            <rFont val="Tahoma"/>
            <family val="2"/>
          </rPr>
          <t>181006-72-“</t>
        </r>
        <r>
          <rPr>
            <b/>
            <sz val="9"/>
            <color indexed="81"/>
            <rFont val="宋体"/>
            <family val="3"/>
            <charset val="134"/>
          </rPr>
          <t>科学狂人</t>
        </r>
        <r>
          <rPr>
            <b/>
            <sz val="9"/>
            <color indexed="81"/>
            <rFont val="Tahoma"/>
            <family val="2"/>
          </rPr>
          <t>”</t>
        </r>
        <r>
          <rPr>
            <b/>
            <sz val="9"/>
            <color indexed="81"/>
            <rFont val="宋体"/>
            <family val="3"/>
            <charset val="134"/>
          </rPr>
          <t>砰砰博士</t>
        </r>
      </text>
    </comment>
    <comment ref="O1291" authorId="0">
      <text>
        <r>
          <rPr>
            <b/>
            <sz val="9"/>
            <color indexed="81"/>
            <rFont val="Tahoma"/>
            <family val="2"/>
          </rPr>
          <t>180821-39-</t>
        </r>
        <r>
          <rPr>
            <b/>
            <sz val="9"/>
            <color indexed="81"/>
            <rFont val="宋体"/>
            <family val="3"/>
            <charset val="134"/>
          </rPr>
          <t>砰砰飞艇</t>
        </r>
      </text>
    </comment>
    <comment ref="N1292" authorId="0">
      <text>
        <r>
          <rPr>
            <b/>
            <sz val="9"/>
            <color indexed="81"/>
            <rFont val="Tahoma"/>
            <family val="2"/>
          </rPr>
          <t>1904111-hc-</t>
        </r>
        <r>
          <rPr>
            <b/>
            <sz val="9"/>
            <color indexed="81"/>
            <rFont val="宋体"/>
            <family val="3"/>
            <charset val="134"/>
          </rPr>
          <t>晶化师</t>
        </r>
      </text>
    </comment>
    <comment ref="P1292" authorId="0">
      <text>
        <r>
          <rPr>
            <b/>
            <sz val="9"/>
            <color indexed="81"/>
            <rFont val="Tahoma"/>
            <family val="2"/>
          </rPr>
          <t>1904124-hc-</t>
        </r>
        <r>
          <rPr>
            <b/>
            <sz val="9"/>
            <color indexed="81"/>
            <rFont val="宋体"/>
            <family val="3"/>
            <charset val="134"/>
          </rPr>
          <t>晶化师</t>
        </r>
      </text>
    </comment>
    <comment ref="O1294" authorId="0">
      <text>
        <r>
          <rPr>
            <b/>
            <sz val="9"/>
            <color indexed="81"/>
            <rFont val="Tahoma"/>
            <family val="2"/>
          </rPr>
          <t>190526-hc-</t>
        </r>
        <r>
          <rPr>
            <b/>
            <sz val="9"/>
            <color indexed="81"/>
            <rFont val="宋体"/>
            <family val="3"/>
            <charset val="134"/>
          </rPr>
          <t>强能雷象</t>
        </r>
      </text>
    </comment>
    <comment ref="Q1294" authorId="0">
      <text>
        <r>
          <rPr>
            <b/>
            <sz val="9"/>
            <color indexed="81"/>
            <rFont val="Tahoma"/>
            <family val="2"/>
          </rPr>
          <t>180823-42-</t>
        </r>
        <r>
          <rPr>
            <b/>
            <sz val="9"/>
            <color indexed="81"/>
            <rFont val="宋体"/>
            <family val="3"/>
            <charset val="134"/>
          </rPr>
          <t>星界使者塞雷西亚</t>
        </r>
      </text>
    </comment>
    <comment ref="M1295" authorId="0">
      <text>
        <r>
          <rPr>
            <b/>
            <sz val="9"/>
            <color indexed="81"/>
            <rFont val="Tahoma"/>
            <family val="2"/>
          </rPr>
          <t>180926-100-</t>
        </r>
        <r>
          <rPr>
            <b/>
            <sz val="9"/>
            <color indexed="81"/>
            <rFont val="宋体"/>
            <family val="3"/>
            <charset val="134"/>
          </rPr>
          <t>星界使者塞雷西亚</t>
        </r>
      </text>
    </comment>
    <comment ref="Q1295" authorId="0">
      <text>
        <r>
          <rPr>
            <b/>
            <sz val="9"/>
            <color indexed="81"/>
            <rFont val="Tahoma"/>
            <family val="2"/>
          </rPr>
          <t>160413-hc-</t>
        </r>
        <r>
          <rPr>
            <b/>
            <sz val="9"/>
            <color indexed="81"/>
            <rFont val="宋体"/>
            <family val="3"/>
            <charset val="134"/>
          </rPr>
          <t>强能雷象</t>
        </r>
      </text>
    </comment>
    <comment ref="M1298" authorId="0">
      <text>
        <r>
          <rPr>
            <b/>
            <sz val="9"/>
            <color indexed="81"/>
            <rFont val="Tahoma"/>
            <family val="2"/>
          </rPr>
          <t>180809-67-</t>
        </r>
        <r>
          <rPr>
            <b/>
            <sz val="9"/>
            <color indexed="81"/>
            <rFont val="宋体"/>
            <family val="3"/>
            <charset val="134"/>
          </rPr>
          <t>神奇的威兹班</t>
        </r>
      </text>
    </comment>
    <comment ref="N1298" authorId="0">
      <text>
        <r>
          <rPr>
            <b/>
            <sz val="9"/>
            <color indexed="81"/>
            <rFont val="Tahoma"/>
            <family val="2"/>
          </rPr>
          <t>181012-78-</t>
        </r>
        <r>
          <rPr>
            <b/>
            <sz val="9"/>
            <color indexed="81"/>
            <rFont val="宋体"/>
            <family val="3"/>
            <charset val="134"/>
          </rPr>
          <t>神奇的威兹班</t>
        </r>
      </text>
    </comment>
    <comment ref="P1299" authorId="0">
      <text>
        <r>
          <rPr>
            <b/>
            <sz val="9"/>
            <color indexed="81"/>
            <rFont val="Tahoma"/>
            <family val="2"/>
          </rPr>
          <t>190527-hc-</t>
        </r>
        <r>
          <rPr>
            <b/>
            <sz val="9"/>
            <color indexed="81"/>
            <rFont val="宋体"/>
            <family val="3"/>
            <charset val="134"/>
          </rPr>
          <t>量产型恐吓机</t>
        </r>
      </text>
    </comment>
    <comment ref="M1301" authorId="0">
      <text>
        <r>
          <rPr>
            <b/>
            <sz val="9"/>
            <color indexed="81"/>
            <rFont val="Tahoma"/>
            <family val="2"/>
          </rPr>
          <t>181026-hc-</t>
        </r>
        <r>
          <rPr>
            <b/>
            <sz val="9"/>
            <color indexed="81"/>
            <rFont val="宋体"/>
            <family val="3"/>
            <charset val="134"/>
          </rPr>
          <t>奇利亚斯</t>
        </r>
      </text>
    </comment>
    <comment ref="N1301" authorId="0">
      <text>
        <r>
          <rPr>
            <b/>
            <sz val="9"/>
            <color indexed="81"/>
            <rFont val="Tahoma"/>
            <family val="2"/>
          </rPr>
          <t>180808-22-</t>
        </r>
        <r>
          <rPr>
            <b/>
            <sz val="9"/>
            <color indexed="81"/>
            <rFont val="宋体"/>
            <family val="3"/>
            <charset val="134"/>
          </rPr>
          <t>奇利亚斯</t>
        </r>
      </text>
    </comment>
    <comment ref="O1301" authorId="0">
      <text>
        <r>
          <rPr>
            <b/>
            <sz val="9"/>
            <color indexed="81"/>
            <rFont val="Tahoma"/>
            <family val="2"/>
          </rPr>
          <t>190410-hc-</t>
        </r>
        <r>
          <rPr>
            <b/>
            <sz val="9"/>
            <color indexed="81"/>
            <rFont val="宋体"/>
            <family val="3"/>
            <charset val="134"/>
          </rPr>
          <t>奇利亚斯</t>
        </r>
      </text>
    </comment>
    <comment ref="P1301" authorId="0">
      <text>
        <r>
          <rPr>
            <b/>
            <sz val="9"/>
            <color indexed="81"/>
            <rFont val="Tahoma"/>
            <family val="2"/>
          </rPr>
          <t>181031-hc-</t>
        </r>
        <r>
          <rPr>
            <b/>
            <sz val="9"/>
            <color indexed="81"/>
            <rFont val="宋体"/>
            <family val="3"/>
            <charset val="134"/>
          </rPr>
          <t>奇利亚斯</t>
        </r>
      </text>
    </comment>
    <comment ref="Q1301" authorId="0">
      <text>
        <r>
          <rPr>
            <b/>
            <sz val="9"/>
            <color indexed="81"/>
            <rFont val="Tahoma"/>
            <family val="2"/>
          </rPr>
          <t>190413-hc-</t>
        </r>
        <r>
          <rPr>
            <b/>
            <sz val="9"/>
            <color indexed="81"/>
            <rFont val="宋体"/>
            <family val="3"/>
            <charset val="134"/>
          </rPr>
          <t>奇利亚斯</t>
        </r>
      </text>
    </comment>
    <comment ref="M1302" authorId="0">
      <text>
        <r>
          <rPr>
            <b/>
            <sz val="9"/>
            <color indexed="81"/>
            <rFont val="Tahoma"/>
            <family val="2"/>
          </rPr>
          <t>190523-hc-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N1302" authorId="0">
      <text>
        <r>
          <rPr>
            <b/>
            <sz val="9"/>
            <color indexed="81"/>
            <rFont val="Tahoma"/>
            <family val="2"/>
          </rPr>
          <t>180831-48-</t>
        </r>
        <r>
          <rPr>
            <b/>
            <sz val="9"/>
            <color indexed="81"/>
            <rFont val="宋体"/>
            <family val="3"/>
            <charset val="134"/>
          </rPr>
          <t>实验体</t>
        </r>
        <r>
          <rPr>
            <b/>
            <sz val="9"/>
            <color indexed="81"/>
            <rFont val="Tahoma"/>
            <family val="2"/>
          </rPr>
          <t>9</t>
        </r>
        <r>
          <rPr>
            <b/>
            <sz val="9"/>
            <color indexed="81"/>
            <rFont val="宋体"/>
            <family val="3"/>
            <charset val="134"/>
          </rPr>
          <t>号</t>
        </r>
      </text>
    </comment>
    <comment ref="O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Q1302" authorId="0">
      <text>
        <r>
          <rPr>
            <b/>
            <sz val="9"/>
            <color indexed="81"/>
            <rFont val="Tahoma"/>
            <family val="2"/>
          </rPr>
          <t>191016-hc-</t>
        </r>
        <r>
          <rPr>
            <b/>
            <sz val="9"/>
            <color indexed="81"/>
            <rFont val="宋体"/>
            <family val="3"/>
            <charset val="134"/>
          </rPr>
          <t>实验体</t>
        </r>
        <r>
          <rPr>
            <b/>
            <sz val="9"/>
            <color indexed="81"/>
            <rFont val="Tahoma"/>
            <family val="2"/>
          </rPr>
          <t>9</t>
        </r>
        <r>
          <rPr>
            <b/>
            <sz val="9"/>
            <color indexed="81"/>
            <rFont val="宋体"/>
            <family val="3"/>
            <charset val="134"/>
          </rPr>
          <t>号</t>
        </r>
      </text>
    </comment>
    <comment ref="M1307" authorId="0">
      <text>
        <r>
          <rPr>
            <b/>
            <sz val="9"/>
            <color indexed="81"/>
            <rFont val="Tahoma"/>
            <family val="2"/>
          </rPr>
          <t>180808-29-</t>
        </r>
        <r>
          <rPr>
            <b/>
            <sz val="9"/>
            <color indexed="81"/>
            <rFont val="宋体"/>
            <family val="3"/>
            <charset val="134"/>
          </rPr>
          <t>机械克苏恩</t>
        </r>
      </text>
    </comment>
    <comment ref="N1367" authorId="0">
      <text>
        <r>
          <rPr>
            <b/>
            <sz val="9"/>
            <color indexed="81"/>
            <rFont val="Tahoma"/>
            <family val="2"/>
          </rPr>
          <t>180902-hc-</t>
        </r>
        <r>
          <rPr>
            <b/>
            <sz val="9"/>
            <color indexed="81"/>
            <rFont val="宋体"/>
            <family val="3"/>
            <charset val="134"/>
          </rPr>
          <t>欢乐的发明家</t>
        </r>
      </text>
    </comment>
    <comment ref="O1367" authorId="0">
      <text>
        <r>
          <rPr>
            <b/>
            <sz val="9"/>
            <color indexed="81"/>
            <rFont val="Tahoma"/>
            <family val="2"/>
          </rPr>
          <t>180904-hc-</t>
        </r>
        <r>
          <rPr>
            <b/>
            <sz val="9"/>
            <color indexed="81"/>
            <rFont val="宋体"/>
            <family val="3"/>
            <charset val="134"/>
          </rPr>
          <t xml:space="preserve">欢乐的发明家
</t>
        </r>
        <r>
          <rPr>
            <b/>
            <sz val="9"/>
            <color indexed="81"/>
            <rFont val="Tahoma"/>
            <family val="2"/>
          </rPr>
          <t>180904-hc-</t>
        </r>
        <r>
          <rPr>
            <b/>
            <sz val="9"/>
            <color indexed="81"/>
            <rFont val="宋体"/>
            <family val="3"/>
            <charset val="134"/>
          </rPr>
          <t>欢乐的发明家</t>
        </r>
      </text>
    </comment>
    <comment ref="P1375" authorId="1">
      <text>
        <r>
          <rPr>
            <b/>
            <sz val="9"/>
            <color indexed="81"/>
            <rFont val="Tahoma"/>
            <family val="2"/>
          </rPr>
          <t>181228-54</t>
        </r>
        <r>
          <rPr>
            <b/>
            <sz val="9"/>
            <color indexed="81"/>
            <rFont val="宋体"/>
            <family val="3"/>
            <charset val="134"/>
          </rPr>
          <t>-战争德鲁伊罗缇</t>
        </r>
      </text>
    </comment>
    <comment ref="O1377" authorId="1">
      <text>
        <r>
          <rPr>
            <b/>
            <sz val="9"/>
            <color indexed="81"/>
            <rFont val="Tahoma"/>
            <family val="2"/>
          </rPr>
          <t>190415-hc</t>
        </r>
        <r>
          <rPr>
            <b/>
            <sz val="9"/>
            <color indexed="81"/>
            <rFont val="宋体"/>
            <family val="3"/>
            <charset val="134"/>
          </rPr>
          <t>-神灵印记</t>
        </r>
      </text>
    </comment>
    <comment ref="P1377" authorId="1">
      <text>
        <r>
          <rPr>
            <b/>
            <sz val="9"/>
            <color indexed="81"/>
            <rFont val="Tahoma"/>
            <family val="2"/>
          </rPr>
          <t>190415-hc</t>
        </r>
        <r>
          <rPr>
            <b/>
            <sz val="9"/>
            <color indexed="81"/>
            <rFont val="宋体"/>
            <family val="3"/>
            <charset val="134"/>
          </rPr>
          <t>-神灵印记
190415-hc-神灵印记</t>
        </r>
      </text>
    </comment>
    <comment ref="Q1377" authorId="1">
      <text>
        <r>
          <rPr>
            <b/>
            <sz val="9"/>
            <color indexed="81"/>
            <rFont val="Tahoma"/>
            <family val="2"/>
          </rPr>
          <t>190411-hc</t>
        </r>
        <r>
          <rPr>
            <b/>
            <sz val="9"/>
            <color indexed="81"/>
            <rFont val="宋体"/>
            <family val="3"/>
            <charset val="134"/>
          </rPr>
          <t>-神灵印记</t>
        </r>
      </text>
    </comment>
    <comment ref="O1380" authorId="1">
      <text>
        <r>
          <rPr>
            <b/>
            <sz val="9"/>
            <color indexed="81"/>
            <rFont val="Tahoma"/>
            <family val="2"/>
          </rPr>
          <t>181205-</t>
        </r>
        <r>
          <rPr>
            <b/>
            <sz val="9"/>
            <color indexed="81"/>
            <rFont val="宋体"/>
            <family val="3"/>
            <charset val="134"/>
          </rPr>
          <t>送-贡克，迅猛龙之神</t>
        </r>
      </text>
    </comment>
    <comment ref="P1382" authorId="1">
      <text>
        <r>
          <rPr>
            <b/>
            <sz val="9"/>
            <color indexed="81"/>
            <rFont val="Tahoma"/>
            <family val="2"/>
          </rPr>
          <t>130327-hc</t>
        </r>
        <r>
          <rPr>
            <b/>
            <sz val="9"/>
            <color indexed="81"/>
            <rFont val="宋体"/>
            <family val="3"/>
            <charset val="134"/>
          </rPr>
          <t>-火焰狂人</t>
        </r>
      </text>
    </comment>
    <comment ref="M1386" authorId="1">
      <text>
        <r>
          <rPr>
            <b/>
            <sz val="9"/>
            <color indexed="81"/>
            <rFont val="Tahoma"/>
            <family val="2"/>
          </rPr>
          <t>181205-51</t>
        </r>
        <r>
          <rPr>
            <b/>
            <sz val="9"/>
            <color indexed="81"/>
            <rFont val="宋体"/>
            <family val="3"/>
            <charset val="134"/>
          </rPr>
          <t>-加亚莱，龙鹰之神</t>
        </r>
      </text>
    </comment>
    <comment ref="N1386" authorId="1">
      <text>
        <r>
          <rPr>
            <b/>
            <sz val="9"/>
            <color indexed="81"/>
            <rFont val="Tahoma"/>
            <family val="2"/>
          </rPr>
          <t>181205-2</t>
        </r>
        <r>
          <rPr>
            <b/>
            <sz val="9"/>
            <color indexed="81"/>
            <rFont val="宋体"/>
            <family val="3"/>
            <charset val="134"/>
          </rPr>
          <t>-加亚莱，龙鹰之神</t>
        </r>
      </text>
    </comment>
    <comment ref="P1386" authorId="1">
      <text>
        <r>
          <rPr>
            <b/>
            <sz val="9"/>
            <color indexed="81"/>
            <rFont val="Tahoma"/>
            <family val="2"/>
          </rPr>
          <t>181205-6</t>
        </r>
        <r>
          <rPr>
            <b/>
            <sz val="9"/>
            <color indexed="81"/>
            <rFont val="宋体"/>
            <family val="3"/>
            <charset val="134"/>
          </rPr>
          <t>-加亚莱，龙鹰之神</t>
        </r>
      </text>
    </comment>
    <comment ref="Q1386" authorId="1">
      <text>
        <r>
          <rPr>
            <b/>
            <sz val="9"/>
            <color indexed="81"/>
            <rFont val="Tahoma"/>
            <family val="2"/>
          </rPr>
          <t>181205-</t>
        </r>
        <r>
          <rPr>
            <b/>
            <sz val="9"/>
            <color indexed="81"/>
            <rFont val="宋体"/>
            <family val="3"/>
            <charset val="134"/>
          </rPr>
          <t>送-加亚莱，龙鹰之神</t>
        </r>
      </text>
    </comment>
    <comment ref="Q1387" authorId="1">
      <text>
        <r>
          <rPr>
            <b/>
            <sz val="9"/>
            <color indexed="81"/>
            <rFont val="Tahoma"/>
            <family val="2"/>
          </rPr>
          <t>190127-67</t>
        </r>
        <r>
          <rPr>
            <b/>
            <sz val="9"/>
            <color indexed="81"/>
            <rFont val="宋体"/>
            <family val="3"/>
            <charset val="134"/>
          </rPr>
          <t>-妖术领主玛拉卡斯</t>
        </r>
      </text>
    </comment>
    <comment ref="M1392" authorId="1">
      <text>
        <r>
          <rPr>
            <b/>
            <sz val="9"/>
            <color indexed="81"/>
            <rFont val="Tahoma"/>
            <family val="2"/>
          </rPr>
          <t>181205-38</t>
        </r>
        <r>
          <rPr>
            <b/>
            <sz val="9"/>
            <color indexed="81"/>
            <rFont val="宋体"/>
            <family val="3"/>
            <charset val="134"/>
          </rPr>
          <t>-哈尔拉兹，山猫之神</t>
        </r>
      </text>
    </comment>
    <comment ref="P1396" authorId="1">
      <text>
        <r>
          <rPr>
            <b/>
            <sz val="9"/>
            <color indexed="81"/>
            <rFont val="Tahoma"/>
            <family val="2"/>
          </rPr>
          <t>190507-hc</t>
        </r>
        <r>
          <rPr>
            <b/>
            <sz val="9"/>
            <color indexed="81"/>
            <rFont val="宋体"/>
            <family val="3"/>
            <charset val="134"/>
          </rPr>
          <t>-群体狂乱
190507-hc-群体狂乱</t>
        </r>
      </text>
    </comment>
    <comment ref="P1397" authorId="1">
      <text>
        <r>
          <rPr>
            <b/>
            <sz val="9"/>
            <color indexed="81"/>
            <rFont val="Tahoma"/>
            <family val="2"/>
          </rPr>
          <t>181205-</t>
        </r>
        <r>
          <rPr>
            <b/>
            <sz val="9"/>
            <color indexed="81"/>
            <rFont val="宋体"/>
            <family val="3"/>
            <charset val="134"/>
          </rPr>
          <t>送-邦桑迪，死亡之神</t>
        </r>
      </text>
    </comment>
    <comment ref="M1398" authorId="1">
      <text>
        <r>
          <rPr>
            <b/>
            <sz val="9"/>
            <color indexed="81"/>
            <rFont val="Tahoma"/>
            <family val="2"/>
          </rPr>
          <t>190129-81</t>
        </r>
        <r>
          <rPr>
            <b/>
            <sz val="9"/>
            <color indexed="81"/>
            <rFont val="宋体"/>
            <family val="3"/>
            <charset val="134"/>
          </rPr>
          <t>-塔兰吉公主</t>
        </r>
      </text>
    </comment>
    <comment ref="M1403" authorId="1">
      <text>
        <r>
          <rPr>
            <b/>
            <sz val="9"/>
            <color indexed="81"/>
            <rFont val="Tahoma"/>
            <family val="2"/>
          </rPr>
          <t>181205-2</t>
        </r>
        <r>
          <rPr>
            <b/>
            <sz val="9"/>
            <color indexed="81"/>
            <rFont val="宋体"/>
            <family val="3"/>
            <charset val="134"/>
          </rPr>
          <t>-格罗尔，鲨鱼之神</t>
        </r>
      </text>
    </comment>
    <comment ref="O1406" authorId="1">
      <text>
        <r>
          <rPr>
            <b/>
            <sz val="9"/>
            <color indexed="81"/>
            <rFont val="Tahoma"/>
            <family val="2"/>
          </rPr>
          <t>181205-39</t>
        </r>
        <r>
          <rPr>
            <b/>
            <sz val="9"/>
            <color indexed="81"/>
            <rFont val="宋体"/>
            <family val="3"/>
            <charset val="134"/>
          </rPr>
          <t>-钩牙船长</t>
        </r>
      </text>
    </comment>
    <comment ref="O1409" authorId="1">
      <text>
        <r>
          <rPr>
            <b/>
            <sz val="9"/>
            <color indexed="81"/>
            <rFont val="Tahoma"/>
            <family val="2"/>
          </rPr>
          <t>181205-34</t>
        </r>
        <r>
          <rPr>
            <b/>
            <sz val="9"/>
            <color indexed="81"/>
            <rFont val="宋体"/>
            <family val="3"/>
            <charset val="134"/>
          </rPr>
          <t>-泽蒂摩</t>
        </r>
      </text>
    </comment>
    <comment ref="P1409" authorId="1">
      <text>
        <r>
          <rPr>
            <b/>
            <sz val="9"/>
            <color indexed="81"/>
            <rFont val="Tahoma"/>
            <family val="2"/>
          </rPr>
          <t>181205-11</t>
        </r>
        <r>
          <rPr>
            <b/>
            <sz val="9"/>
            <color indexed="81"/>
            <rFont val="宋体"/>
            <family val="3"/>
            <charset val="134"/>
          </rPr>
          <t>-泽蒂摩</t>
        </r>
      </text>
    </comment>
    <comment ref="M1412" authorId="1">
      <text>
        <r>
          <rPr>
            <b/>
            <sz val="9"/>
            <color indexed="81"/>
            <rFont val="Tahoma"/>
            <family val="2"/>
          </rPr>
          <t>181205-</t>
        </r>
        <r>
          <rPr>
            <b/>
            <sz val="9"/>
            <color indexed="81"/>
            <rFont val="宋体"/>
            <family val="3"/>
            <charset val="134"/>
          </rPr>
          <t>送-卡格瓦，青蛙之神</t>
        </r>
      </text>
    </comment>
    <comment ref="N1412" authorId="1">
      <text>
        <r>
          <rPr>
            <b/>
            <sz val="9"/>
            <color indexed="81"/>
            <rFont val="Tahoma"/>
            <family val="2"/>
          </rPr>
          <t>181205-25</t>
        </r>
        <r>
          <rPr>
            <b/>
            <sz val="9"/>
            <color indexed="81"/>
            <rFont val="宋体"/>
            <family val="3"/>
            <charset val="134"/>
          </rPr>
          <t>-卡格瓦，青蛙之神</t>
        </r>
      </text>
    </comment>
    <comment ref="M1414" authorId="1">
      <text>
        <r>
          <rPr>
            <b/>
            <sz val="9"/>
            <color indexed="81"/>
            <rFont val="Tahoma"/>
            <family val="2"/>
          </rPr>
          <t>181205-1</t>
        </r>
        <r>
          <rPr>
            <b/>
            <sz val="9"/>
            <color indexed="81"/>
            <rFont val="宋体"/>
            <family val="3"/>
            <charset val="134"/>
          </rPr>
          <t>-高阶祭司赛卡尔</t>
        </r>
      </text>
    </comment>
    <comment ref="O1419" authorId="1">
      <text>
        <r>
          <rPr>
            <b/>
            <sz val="9"/>
            <color indexed="81"/>
            <rFont val="Tahoma"/>
            <family val="2"/>
          </rPr>
          <t>180123-70</t>
        </r>
        <r>
          <rPr>
            <b/>
            <sz val="9"/>
            <color indexed="81"/>
            <rFont val="宋体"/>
            <family val="3"/>
            <charset val="134"/>
          </rPr>
          <t>-西瓦尔拉，猛虎之神</t>
        </r>
      </text>
    </comment>
    <comment ref="M1424" authorId="1">
      <text>
        <r>
          <rPr>
            <b/>
            <sz val="9"/>
            <color indexed="81"/>
            <rFont val="Tahoma"/>
            <family val="2"/>
          </rPr>
          <t>181205-39</t>
        </r>
        <r>
          <rPr>
            <b/>
            <sz val="9"/>
            <color indexed="81"/>
            <rFont val="宋体"/>
            <family val="3"/>
            <charset val="134"/>
          </rPr>
          <t>-希里克，蝙蝠之神</t>
        </r>
      </text>
    </comment>
    <comment ref="Q1424" authorId="1">
      <text>
        <r>
          <rPr>
            <b/>
            <sz val="9"/>
            <color indexed="81"/>
            <rFont val="Tahoma"/>
            <family val="2"/>
          </rPr>
          <t>181205-2</t>
        </r>
        <r>
          <rPr>
            <b/>
            <sz val="9"/>
            <color indexed="81"/>
            <rFont val="宋体"/>
            <family val="3"/>
            <charset val="134"/>
          </rPr>
          <t>-希里克，蝙蝠之神</t>
        </r>
      </text>
    </comment>
    <comment ref="M1427" authorId="1">
      <text>
        <r>
          <rPr>
            <b/>
            <sz val="9"/>
            <color indexed="81"/>
            <rFont val="宋体"/>
            <family val="3"/>
            <charset val="134"/>
          </rPr>
          <t>190219</t>
        </r>
        <r>
          <rPr>
            <b/>
            <sz val="9"/>
            <color indexed="81"/>
            <rFont val="Tahoma"/>
            <family val="2"/>
          </rPr>
          <t>-hc</t>
        </r>
        <r>
          <rPr>
            <b/>
            <sz val="9"/>
            <color indexed="81"/>
            <rFont val="宋体"/>
            <family val="3"/>
            <charset val="134"/>
          </rPr>
          <t>-燃棘枪兵</t>
        </r>
      </text>
    </comment>
    <comment ref="O1428" authorId="1">
      <text>
        <r>
          <rPr>
            <b/>
            <sz val="9"/>
            <color indexed="81"/>
            <rFont val="Tahoma"/>
            <family val="2"/>
          </rPr>
          <t>181205-3</t>
        </r>
        <r>
          <rPr>
            <b/>
            <sz val="9"/>
            <color indexed="81"/>
            <rFont val="宋体"/>
            <family val="3"/>
            <charset val="134"/>
          </rPr>
          <t>-指挥官沃恩</t>
        </r>
      </text>
    </comment>
    <comment ref="M1431" authorId="1">
      <text>
        <r>
          <rPr>
            <b/>
            <sz val="9"/>
            <color indexed="81"/>
            <rFont val="Tahoma"/>
            <family val="2"/>
          </rPr>
          <t>190104-78</t>
        </r>
        <r>
          <rPr>
            <b/>
            <sz val="9"/>
            <color indexed="81"/>
            <rFont val="宋体"/>
            <family val="3"/>
            <charset val="134"/>
          </rPr>
          <t>-阿卡里，犀牛之神</t>
        </r>
      </text>
    </comment>
    <comment ref="N1431" authorId="1">
      <text>
        <r>
          <rPr>
            <b/>
            <sz val="9"/>
            <color indexed="81"/>
            <rFont val="Tahoma"/>
            <family val="2"/>
          </rPr>
          <t>181205-</t>
        </r>
        <r>
          <rPr>
            <b/>
            <sz val="9"/>
            <color indexed="81"/>
            <rFont val="宋体"/>
            <family val="3"/>
            <charset val="134"/>
          </rPr>
          <t>送-阿卡里，犀牛之神</t>
        </r>
      </text>
    </comment>
    <comment ref="P1431" authorId="1">
      <text>
        <r>
          <rPr>
            <b/>
            <sz val="9"/>
            <color indexed="81"/>
            <rFont val="Tahoma"/>
            <family val="2"/>
          </rPr>
          <t>181205-25</t>
        </r>
        <r>
          <rPr>
            <b/>
            <sz val="9"/>
            <color indexed="81"/>
            <rFont val="宋体"/>
            <family val="3"/>
            <charset val="134"/>
          </rPr>
          <t>-阿卡里，犀牛之神</t>
        </r>
      </text>
    </comment>
    <comment ref="O1434" authorId="1">
      <text>
        <r>
          <rPr>
            <b/>
            <sz val="9"/>
            <color indexed="81"/>
            <rFont val="宋体"/>
            <family val="3"/>
            <charset val="134"/>
          </rPr>
          <t>200112</t>
        </r>
        <r>
          <rPr>
            <b/>
            <sz val="9"/>
            <color indexed="81"/>
            <rFont val="Tahoma"/>
            <family val="2"/>
          </rPr>
          <t>-hc</t>
        </r>
        <r>
          <rPr>
            <b/>
            <sz val="9"/>
            <color indexed="81"/>
            <rFont val="宋体"/>
            <family val="3"/>
            <charset val="134"/>
          </rPr>
          <t>-火树巫医</t>
        </r>
      </text>
    </comment>
    <comment ref="N1437" authorId="1">
      <text>
        <r>
          <rPr>
            <b/>
            <sz val="9"/>
            <color indexed="81"/>
            <rFont val="Tahoma"/>
            <family val="2"/>
          </rPr>
          <t>190412-hc</t>
        </r>
        <r>
          <rPr>
            <b/>
            <sz val="9"/>
            <color indexed="81"/>
            <rFont val="宋体"/>
            <family val="3"/>
            <charset val="134"/>
          </rPr>
          <t>-蒙面选手
190412-hc-蒙面选手</t>
        </r>
      </text>
    </comment>
    <comment ref="P1437" authorId="1">
      <text>
        <r>
          <rPr>
            <b/>
            <sz val="9"/>
            <color indexed="81"/>
            <rFont val="Tahoma"/>
            <family val="2"/>
          </rPr>
          <t>190531-hc</t>
        </r>
        <r>
          <rPr>
            <b/>
            <sz val="9"/>
            <color indexed="81"/>
            <rFont val="宋体"/>
            <family val="3"/>
            <charset val="134"/>
          </rPr>
          <t>-蒙面选手</t>
        </r>
      </text>
    </comment>
    <comment ref="Q1440" authorId="1">
      <text>
        <r>
          <rPr>
            <b/>
            <sz val="9"/>
            <color indexed="81"/>
            <rFont val="Tahoma"/>
            <family val="2"/>
          </rPr>
          <t>181205-4</t>
        </r>
        <r>
          <rPr>
            <b/>
            <sz val="9"/>
            <color indexed="81"/>
            <rFont val="宋体"/>
            <family val="3"/>
            <charset val="134"/>
          </rPr>
          <t>-格里伏塔</t>
        </r>
      </text>
    </comment>
    <comment ref="N1442" authorId="1">
      <text>
        <r>
          <rPr>
            <b/>
            <sz val="9"/>
            <color indexed="81"/>
            <rFont val="Tahoma"/>
            <family val="2"/>
          </rPr>
          <t>190424-hc</t>
        </r>
        <r>
          <rPr>
            <b/>
            <sz val="9"/>
            <color indexed="81"/>
            <rFont val="宋体"/>
            <family val="3"/>
            <charset val="134"/>
          </rPr>
          <t>-鱼人大厨</t>
        </r>
      </text>
    </comment>
    <comment ref="O1442" authorId="1">
      <text>
        <r>
          <rPr>
            <b/>
            <sz val="9"/>
            <color indexed="81"/>
            <rFont val="Tahoma"/>
            <family val="2"/>
          </rPr>
          <t>190511-hc</t>
        </r>
        <r>
          <rPr>
            <b/>
            <sz val="9"/>
            <color indexed="81"/>
            <rFont val="宋体"/>
            <family val="3"/>
            <charset val="134"/>
          </rPr>
          <t>-鱼人大厨</t>
        </r>
      </text>
    </comment>
    <comment ref="P1445" authorId="1">
      <text>
        <r>
          <rPr>
            <b/>
            <sz val="9"/>
            <color indexed="81"/>
            <rFont val="Tahoma"/>
            <family val="2"/>
          </rPr>
          <t>181228-55</t>
        </r>
        <r>
          <rPr>
            <b/>
            <sz val="9"/>
            <color indexed="81"/>
            <rFont val="宋体"/>
            <family val="3"/>
            <charset val="134"/>
          </rPr>
          <t>-魔精大师兹伊希</t>
        </r>
      </text>
    </comment>
    <comment ref="P1448" authorId="1">
      <text>
        <r>
          <rPr>
            <b/>
            <sz val="9"/>
            <color indexed="81"/>
            <rFont val="Tahoma"/>
            <family val="2"/>
          </rPr>
          <t>190217-75</t>
        </r>
        <r>
          <rPr>
            <b/>
            <sz val="9"/>
            <color indexed="81"/>
            <rFont val="宋体"/>
            <family val="3"/>
            <charset val="134"/>
          </rPr>
          <t>-送葬者安德提卡</t>
        </r>
      </text>
    </comment>
    <comment ref="Q1448" authorId="1">
      <text>
        <r>
          <rPr>
            <b/>
            <sz val="9"/>
            <color indexed="81"/>
            <rFont val="Tahoma"/>
            <family val="2"/>
          </rPr>
          <t>181205-36</t>
        </r>
        <r>
          <rPr>
            <b/>
            <sz val="9"/>
            <color indexed="81"/>
            <rFont val="宋体"/>
            <family val="3"/>
            <charset val="134"/>
          </rPr>
          <t>-送葬者安德提卡</t>
        </r>
      </text>
    </comment>
    <comment ref="M1449" authorId="1">
      <text>
        <r>
          <rPr>
            <b/>
            <sz val="9"/>
            <color indexed="81"/>
            <rFont val="Tahoma"/>
            <family val="2"/>
          </rPr>
          <t>181206-hc</t>
        </r>
        <r>
          <rPr>
            <b/>
            <sz val="9"/>
            <color indexed="81"/>
            <rFont val="宋体"/>
            <family val="3"/>
            <charset val="134"/>
          </rPr>
          <t>-乌达斯塔</t>
        </r>
      </text>
    </comment>
    <comment ref="N1450" authorId="1">
      <text>
        <r>
          <rPr>
            <b/>
            <sz val="9"/>
            <color indexed="81"/>
            <rFont val="Tahoma"/>
            <family val="2"/>
          </rPr>
          <t>181227-60</t>
        </r>
        <r>
          <rPr>
            <b/>
            <sz val="9"/>
            <color indexed="81"/>
            <rFont val="宋体"/>
            <family val="3"/>
            <charset val="134"/>
          </rPr>
          <t>-夺灵者哈卡</t>
        </r>
      </text>
    </comment>
    <comment ref="M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N1460" authorId="0">
      <text>
        <r>
          <rPr>
            <b/>
            <sz val="9"/>
            <color indexed="81"/>
            <rFont val="Tahoma"/>
            <family val="2"/>
          </rPr>
          <t>190225-hc-</t>
        </r>
        <r>
          <rPr>
            <b/>
            <sz val="9"/>
            <color indexed="81"/>
            <rFont val="宋体"/>
            <family val="3"/>
            <charset val="134"/>
          </rPr>
          <t xml:space="preserve">主人的召唤
</t>
        </r>
        <r>
          <rPr>
            <b/>
            <sz val="9"/>
            <color indexed="81"/>
            <rFont val="Tahoma"/>
            <family val="2"/>
          </rPr>
          <t>190225-hc-</t>
        </r>
        <r>
          <rPr>
            <b/>
            <sz val="9"/>
            <color indexed="81"/>
            <rFont val="宋体"/>
            <family val="3"/>
            <charset val="134"/>
          </rPr>
          <t>主人的召唤</t>
        </r>
      </text>
    </comment>
    <comment ref="O1460" authorId="0">
      <text>
        <r>
          <rPr>
            <b/>
            <sz val="9"/>
            <color indexed="81"/>
            <rFont val="Tahoma"/>
            <family val="2"/>
          </rPr>
          <t>190126-hc-</t>
        </r>
        <r>
          <rPr>
            <b/>
            <sz val="9"/>
            <color indexed="81"/>
            <rFont val="宋体"/>
            <family val="3"/>
            <charset val="134"/>
          </rPr>
          <t xml:space="preserve">主人的召唤
</t>
        </r>
        <r>
          <rPr>
            <b/>
            <sz val="9"/>
            <color indexed="81"/>
            <rFont val="Tahoma"/>
            <family val="2"/>
          </rPr>
          <t>190126-hc-</t>
        </r>
        <r>
          <rPr>
            <b/>
            <sz val="9"/>
            <color indexed="81"/>
            <rFont val="宋体"/>
            <family val="3"/>
            <charset val="134"/>
          </rPr>
          <t>主人的召唤</t>
        </r>
      </text>
    </comment>
    <comment ref="Q1460" authorId="0">
      <text>
        <r>
          <rPr>
            <b/>
            <sz val="9"/>
            <color indexed="81"/>
            <rFont val="Tahoma"/>
            <family val="2"/>
          </rPr>
          <t>190309-hc-</t>
        </r>
        <r>
          <rPr>
            <b/>
            <sz val="9"/>
            <color indexed="81"/>
            <rFont val="宋体"/>
            <family val="3"/>
            <charset val="134"/>
          </rPr>
          <t xml:space="preserve">主人的召唤
</t>
        </r>
      </text>
    </comment>
    <comment ref="M1462" authorId="1">
      <text>
        <r>
          <rPr>
            <b/>
            <sz val="9"/>
            <color indexed="81"/>
            <rFont val="Tahoma"/>
            <family val="2"/>
          </rPr>
          <t>181206-hc</t>
        </r>
        <r>
          <rPr>
            <b/>
            <sz val="9"/>
            <color indexed="81"/>
            <rFont val="宋体"/>
            <family val="3"/>
            <charset val="134"/>
          </rPr>
          <t>-祖尔金</t>
        </r>
      </text>
    </comment>
    <comment ref="N1462" authorId="1">
      <text>
        <r>
          <rPr>
            <b/>
            <sz val="9"/>
            <color indexed="81"/>
            <rFont val="Tahoma"/>
            <family val="2"/>
          </rPr>
          <t>181207-hc</t>
        </r>
        <r>
          <rPr>
            <b/>
            <sz val="9"/>
            <color indexed="81"/>
            <rFont val="宋体"/>
            <family val="3"/>
            <charset val="134"/>
          </rPr>
          <t>-祖尔金</t>
        </r>
      </text>
    </comment>
    <comment ref="O1462" authorId="1">
      <text>
        <r>
          <rPr>
            <b/>
            <sz val="9"/>
            <color indexed="81"/>
            <rFont val="Tahoma"/>
            <family val="2"/>
          </rPr>
          <t>190108-hc</t>
        </r>
        <r>
          <rPr>
            <b/>
            <sz val="9"/>
            <color indexed="81"/>
            <rFont val="宋体"/>
            <family val="3"/>
            <charset val="134"/>
          </rPr>
          <t>-祖尔金</t>
        </r>
      </text>
    </comment>
    <comment ref="P1462" authorId="1">
      <text>
        <r>
          <rPr>
            <b/>
            <sz val="9"/>
            <color indexed="81"/>
            <rFont val="Tahoma"/>
            <family val="2"/>
          </rPr>
          <t>181221-hc</t>
        </r>
        <r>
          <rPr>
            <b/>
            <sz val="9"/>
            <color indexed="81"/>
            <rFont val="宋体"/>
            <family val="3"/>
            <charset val="134"/>
          </rPr>
          <t>-祖尔金</t>
        </r>
      </text>
    </comment>
    <comment ref="Q1462" authorId="1">
      <text>
        <r>
          <rPr>
            <b/>
            <sz val="9"/>
            <color indexed="81"/>
            <rFont val="Tahoma"/>
            <family val="2"/>
          </rPr>
          <t>181206-hc</t>
        </r>
        <r>
          <rPr>
            <b/>
            <sz val="9"/>
            <color indexed="81"/>
            <rFont val="宋体"/>
            <family val="3"/>
            <charset val="134"/>
          </rPr>
          <t>-祖尔金</t>
        </r>
      </text>
    </comment>
    <comment ref="M1527" authorId="0">
      <text>
        <r>
          <rPr>
            <b/>
            <sz val="9"/>
            <color indexed="81"/>
            <rFont val="Tahoma"/>
            <family val="2"/>
          </rPr>
          <t>200426-hc-</t>
        </r>
        <r>
          <rPr>
            <b/>
            <sz val="9"/>
            <color indexed="81"/>
            <rFont val="宋体"/>
            <family val="3"/>
            <charset val="134"/>
          </rPr>
          <t>凯恩·日怒</t>
        </r>
      </text>
    </comment>
    <comment ref="N1527" authorId="0">
      <text>
        <r>
          <rPr>
            <b/>
            <sz val="9"/>
            <color indexed="81"/>
            <rFont val="Tahoma"/>
            <family val="2"/>
          </rPr>
          <t>200501-hc-</t>
        </r>
        <r>
          <rPr>
            <b/>
            <sz val="9"/>
            <color indexed="81"/>
            <rFont val="宋体"/>
            <family val="3"/>
            <charset val="134"/>
          </rPr>
          <t>凯恩·日怒</t>
        </r>
      </text>
    </comment>
    <comment ref="O1527" authorId="0">
      <text>
        <r>
          <rPr>
            <b/>
            <sz val="9"/>
            <color indexed="81"/>
            <rFont val="Tahoma"/>
            <family val="2"/>
          </rPr>
          <t>20040411-hc-</t>
        </r>
        <r>
          <rPr>
            <b/>
            <sz val="9"/>
            <color indexed="81"/>
            <rFont val="宋体"/>
            <family val="3"/>
            <charset val="134"/>
          </rPr>
          <t>凯恩·日怒</t>
        </r>
      </text>
    </comment>
    <comment ref="Q1527" authorId="0">
      <text>
        <r>
          <rPr>
            <b/>
            <sz val="9"/>
            <color indexed="81"/>
            <rFont val="Tahoma"/>
            <family val="2"/>
          </rPr>
          <t>200501-hc-</t>
        </r>
        <r>
          <rPr>
            <b/>
            <sz val="9"/>
            <color indexed="81"/>
            <rFont val="宋体"/>
            <family val="3"/>
            <charset val="134"/>
          </rPr>
          <t>凯恩·日怒</t>
        </r>
      </text>
    </comment>
    <comment ref="M1532" authorId="0">
      <text>
        <r>
          <rPr>
            <b/>
            <sz val="9"/>
            <color indexed="81"/>
            <rFont val="Tahoma"/>
            <family val="2"/>
          </rPr>
          <t>200426-hc-</t>
        </r>
        <r>
          <rPr>
            <b/>
            <sz val="9"/>
            <color indexed="81"/>
            <rFont val="宋体"/>
            <family val="3"/>
            <charset val="134"/>
          </rPr>
          <t>古尔丹之颅</t>
        </r>
      </text>
    </comment>
    <comment ref="M1533" authorId="0">
      <text>
        <r>
          <rPr>
            <b/>
            <sz val="9"/>
            <color indexed="81"/>
            <rFont val="Tahoma"/>
            <family val="2"/>
          </rPr>
          <t>200426-hc-</t>
        </r>
        <r>
          <rPr>
            <b/>
            <sz val="9"/>
            <color indexed="81"/>
            <rFont val="宋体"/>
            <family val="3"/>
            <charset val="134"/>
          </rPr>
          <t>埃辛诺斯战刃</t>
        </r>
      </text>
    </comment>
    <comment ref="N1533"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Q1533" authorId="0">
      <text>
        <r>
          <rPr>
            <sz val="9"/>
            <color indexed="81"/>
            <rFont val="Tahoma"/>
            <family val="2"/>
          </rPr>
          <t>200501-hc-</t>
        </r>
        <r>
          <rPr>
            <sz val="9"/>
            <color indexed="81"/>
            <rFont val="宋体"/>
            <family val="3"/>
            <charset val="134"/>
          </rPr>
          <t xml:space="preserve">埃辛诺斯战刃
</t>
        </r>
        <r>
          <rPr>
            <sz val="9"/>
            <color indexed="81"/>
            <rFont val="Tahoma"/>
            <family val="2"/>
          </rPr>
          <t>200501-hc-</t>
        </r>
        <r>
          <rPr>
            <sz val="9"/>
            <color indexed="81"/>
            <rFont val="宋体"/>
            <family val="3"/>
            <charset val="134"/>
          </rPr>
          <t>埃辛诺斯战刃</t>
        </r>
      </text>
    </comment>
    <comment ref="M1535" authorId="0">
      <text>
        <r>
          <rPr>
            <b/>
            <sz val="9"/>
            <color indexed="81"/>
            <rFont val="Tahoma"/>
            <family val="2"/>
          </rPr>
          <t>200426-hc-</t>
        </r>
        <r>
          <rPr>
            <b/>
            <sz val="9"/>
            <color indexed="81"/>
            <rFont val="宋体"/>
            <family val="3"/>
            <charset val="134"/>
          </rPr>
          <t>恶魔变形</t>
        </r>
      </text>
    </comment>
    <comment ref="N1535" authorId="0">
      <text>
        <r>
          <rPr>
            <b/>
            <sz val="9"/>
            <color indexed="81"/>
            <rFont val="Tahoma"/>
            <family val="2"/>
          </rPr>
          <t>20040412-18-</t>
        </r>
        <r>
          <rPr>
            <b/>
            <sz val="9"/>
            <color indexed="81"/>
            <rFont val="宋体"/>
            <family val="3"/>
            <charset val="134"/>
          </rPr>
          <t>恶魔变形</t>
        </r>
      </text>
    </comment>
    <comment ref="O1535" authorId="0">
      <text>
        <r>
          <rPr>
            <b/>
            <sz val="9"/>
            <color indexed="81"/>
            <rFont val="Tahoma"/>
            <family val="2"/>
          </rPr>
          <t>20040411-hc-</t>
        </r>
        <r>
          <rPr>
            <b/>
            <sz val="9"/>
            <color indexed="81"/>
            <rFont val="宋体"/>
            <family val="3"/>
            <charset val="134"/>
          </rPr>
          <t>恶魔变形</t>
        </r>
      </text>
    </comment>
    <comment ref="Q1535" authorId="0">
      <text>
        <r>
          <rPr>
            <b/>
            <sz val="9"/>
            <color indexed="81"/>
            <rFont val="Tahoma"/>
            <family val="2"/>
          </rPr>
          <t>200501-hc-</t>
        </r>
        <r>
          <rPr>
            <b/>
            <sz val="9"/>
            <color indexed="81"/>
            <rFont val="宋体"/>
            <family val="3"/>
            <charset val="134"/>
          </rPr>
          <t>恶魔变形</t>
        </r>
      </text>
    </comment>
    <comment ref="M1540" authorId="0">
      <text>
        <r>
          <rPr>
            <b/>
            <sz val="9"/>
            <color indexed="81"/>
            <rFont val="Tahoma"/>
            <family val="2"/>
          </rPr>
          <t>200426-hc-</t>
        </r>
        <r>
          <rPr>
            <b/>
            <sz val="9"/>
            <color indexed="81"/>
            <rFont val="宋体"/>
            <family val="3"/>
            <charset val="134"/>
          </rPr>
          <t>愤怒的女祭司</t>
        </r>
      </text>
    </comment>
    <comment ref="Q1540" authorId="0">
      <text>
        <r>
          <rPr>
            <b/>
            <sz val="9"/>
            <color indexed="81"/>
            <rFont val="Tahoma"/>
            <family val="2"/>
          </rPr>
          <t>200501-hc-</t>
        </r>
        <r>
          <rPr>
            <b/>
            <sz val="9"/>
            <color indexed="81"/>
            <rFont val="宋体"/>
            <family val="3"/>
            <charset val="134"/>
          </rPr>
          <t>愤怒的女祭司</t>
        </r>
      </text>
    </comment>
    <comment ref="N1548" authorId="0">
      <text>
        <r>
          <rPr>
            <b/>
            <sz val="9"/>
            <color indexed="81"/>
            <rFont val="Tahoma"/>
            <family val="2"/>
          </rPr>
          <t>200412-hc-</t>
        </r>
        <r>
          <rPr>
            <b/>
            <sz val="9"/>
            <color indexed="81"/>
            <rFont val="宋体"/>
            <family val="3"/>
            <charset val="134"/>
          </rPr>
          <t>铁木树皮</t>
        </r>
      </text>
    </comment>
    <comment ref="N1549" authorId="0">
      <text>
        <r>
          <rPr>
            <b/>
            <sz val="9"/>
            <color indexed="81"/>
            <rFont val="Tahoma"/>
            <family val="2"/>
          </rPr>
          <t>220227-XX-</t>
        </r>
        <r>
          <rPr>
            <b/>
            <sz val="9"/>
            <color indexed="81"/>
            <rFont val="宋体"/>
            <family val="3"/>
            <charset val="134"/>
          </rPr>
          <t>孢子首领姆希菲</t>
        </r>
      </text>
    </comment>
    <comment ref="O1549" authorId="0">
      <text>
        <r>
          <rPr>
            <b/>
            <sz val="9"/>
            <color indexed="81"/>
            <rFont val="Tahoma"/>
            <family val="2"/>
          </rPr>
          <t>20040408-3-</t>
        </r>
        <r>
          <rPr>
            <b/>
            <sz val="9"/>
            <color indexed="81"/>
            <rFont val="宋体"/>
            <family val="3"/>
            <charset val="134"/>
          </rPr>
          <t>孢子首领姆希菲</t>
        </r>
      </text>
    </comment>
    <comment ref="Q1549" authorId="0">
      <text>
        <r>
          <rPr>
            <b/>
            <sz val="9"/>
            <color indexed="81"/>
            <rFont val="Tahoma"/>
            <family val="2"/>
          </rPr>
          <t>20040408-4-</t>
        </r>
        <r>
          <rPr>
            <b/>
            <sz val="9"/>
            <color indexed="81"/>
            <rFont val="宋体"/>
            <family val="3"/>
            <charset val="134"/>
          </rPr>
          <t>孢子首领姆希菲</t>
        </r>
      </text>
    </comment>
    <comment ref="N1554" authorId="0">
      <text>
        <r>
          <rPr>
            <b/>
            <sz val="9"/>
            <color indexed="81"/>
            <rFont val="Tahoma"/>
            <family val="2"/>
          </rPr>
          <t>200529-hc-</t>
        </r>
        <r>
          <rPr>
            <b/>
            <sz val="9"/>
            <color indexed="81"/>
            <rFont val="宋体"/>
            <family val="3"/>
            <charset val="134"/>
          </rPr>
          <t xml:space="preserve">萤火成群
</t>
        </r>
        <r>
          <rPr>
            <b/>
            <sz val="9"/>
            <color indexed="81"/>
            <rFont val="Tahoma"/>
            <family val="2"/>
          </rPr>
          <t>200529-hc-</t>
        </r>
        <r>
          <rPr>
            <b/>
            <sz val="9"/>
            <color indexed="81"/>
            <rFont val="宋体"/>
            <family val="3"/>
            <charset val="134"/>
          </rPr>
          <t>萤火成群</t>
        </r>
      </text>
    </comment>
    <comment ref="Q1554" authorId="0">
      <text>
        <r>
          <rPr>
            <b/>
            <sz val="9"/>
            <color indexed="81"/>
            <rFont val="Tahoma"/>
            <family val="2"/>
          </rPr>
          <t>200608-hc-</t>
        </r>
        <r>
          <rPr>
            <b/>
            <sz val="9"/>
            <color indexed="81"/>
            <rFont val="宋体"/>
            <family val="3"/>
            <charset val="134"/>
          </rPr>
          <t xml:space="preserve">萤火成群
</t>
        </r>
        <r>
          <rPr>
            <b/>
            <sz val="9"/>
            <color indexed="81"/>
            <rFont val="Tahoma"/>
            <family val="2"/>
          </rPr>
          <t>200608-hc-</t>
        </r>
        <r>
          <rPr>
            <b/>
            <sz val="9"/>
            <color indexed="81"/>
            <rFont val="宋体"/>
            <family val="3"/>
            <charset val="134"/>
          </rPr>
          <t>萤火成群</t>
        </r>
      </text>
    </comment>
    <comment ref="M1562" authorId="0">
      <text>
        <r>
          <rPr>
            <b/>
            <sz val="9"/>
            <color indexed="81"/>
            <rFont val="Tahoma"/>
            <family val="2"/>
          </rPr>
          <t>210616-7X-</t>
        </r>
        <r>
          <rPr>
            <b/>
            <sz val="9"/>
            <color indexed="81"/>
            <rFont val="宋体"/>
            <family val="3"/>
            <charset val="134"/>
          </rPr>
          <t>顶级捕食者兹克索尔</t>
        </r>
      </text>
    </comment>
    <comment ref="M1565" authorId="0">
      <text>
        <r>
          <rPr>
            <b/>
            <sz val="9"/>
            <color indexed="81"/>
            <rFont val="Tahoma"/>
            <family val="2"/>
          </rPr>
          <t>210801-X-</t>
        </r>
        <r>
          <rPr>
            <b/>
            <sz val="9"/>
            <color indexed="81"/>
            <rFont val="宋体"/>
            <family val="3"/>
            <charset val="134"/>
          </rPr>
          <t>兽王莱欧洛克斯</t>
        </r>
      </text>
    </comment>
    <comment ref="M1567" authorId="0">
      <text>
        <r>
          <rPr>
            <b/>
            <sz val="9"/>
            <color indexed="81"/>
            <rFont val="Tahoma"/>
            <family val="2"/>
          </rPr>
          <t>210124-hc-</t>
        </r>
        <r>
          <rPr>
            <b/>
            <sz val="9"/>
            <color indexed="81"/>
            <rFont val="宋体"/>
            <family val="3"/>
            <charset val="134"/>
          </rPr>
          <t>唤醒</t>
        </r>
      </text>
    </comment>
    <comment ref="N1567" authorId="0">
      <text>
        <r>
          <rPr>
            <b/>
            <sz val="9"/>
            <color indexed="81"/>
            <rFont val="Tahoma"/>
            <family val="2"/>
          </rPr>
          <t>20040412-46-</t>
        </r>
        <r>
          <rPr>
            <b/>
            <sz val="9"/>
            <color indexed="81"/>
            <rFont val="宋体"/>
            <family val="3"/>
            <charset val="134"/>
          </rPr>
          <t>唤醒</t>
        </r>
      </text>
    </comment>
    <comment ref="O1567" authorId="0">
      <text>
        <r>
          <rPr>
            <b/>
            <sz val="9"/>
            <color indexed="81"/>
            <rFont val="Tahoma"/>
            <family val="2"/>
          </rPr>
          <t>210831-XX-</t>
        </r>
        <r>
          <rPr>
            <b/>
            <sz val="9"/>
            <color indexed="81"/>
            <rFont val="宋体"/>
            <family val="3"/>
            <charset val="134"/>
          </rPr>
          <t>唤醒</t>
        </r>
      </text>
    </comment>
    <comment ref="P1572" authorId="0">
      <text>
        <r>
          <rPr>
            <b/>
            <sz val="9"/>
            <color indexed="81"/>
            <rFont val="Tahoma"/>
            <family val="2"/>
          </rPr>
          <t>20040408-8-</t>
        </r>
        <r>
          <rPr>
            <b/>
            <sz val="9"/>
            <color indexed="81"/>
            <rFont val="宋体"/>
            <family val="3"/>
            <charset val="134"/>
          </rPr>
          <t>星术师索兰萨安</t>
        </r>
      </text>
    </comment>
    <comment ref="M1575" authorId="0">
      <text>
        <r>
          <rPr>
            <b/>
            <sz val="9"/>
            <color indexed="81"/>
            <rFont val="Tahoma"/>
            <family val="2"/>
          </rPr>
          <t>210403-hc-</t>
        </r>
        <r>
          <rPr>
            <b/>
            <sz val="9"/>
            <color indexed="81"/>
            <rFont val="宋体"/>
            <family val="3"/>
            <charset val="134"/>
          </rPr>
          <t>埃匹希斯冲击</t>
        </r>
      </text>
    </comment>
    <comment ref="N1577" authorId="0">
      <text>
        <r>
          <rPr>
            <b/>
            <sz val="9"/>
            <color indexed="81"/>
            <rFont val="Tahoma"/>
            <family val="2"/>
          </rPr>
          <t>200503-hc-</t>
        </r>
        <r>
          <rPr>
            <b/>
            <sz val="9"/>
            <color indexed="81"/>
            <rFont val="宋体"/>
            <family val="3"/>
            <charset val="134"/>
          </rPr>
          <t>被禁锢的阳鳃鱼人</t>
        </r>
        <r>
          <rPr>
            <b/>
            <sz val="9"/>
            <color indexed="81"/>
            <rFont val="Tahoma"/>
            <family val="2"/>
          </rPr>
          <t xml:space="preserve">
</t>
        </r>
      </text>
    </comment>
    <comment ref="M1580" authorId="0">
      <text>
        <r>
          <rPr>
            <b/>
            <sz val="9"/>
            <color indexed="81"/>
            <rFont val="Tahoma"/>
            <family val="2"/>
          </rPr>
          <t>200524-hc-</t>
        </r>
        <r>
          <rPr>
            <b/>
            <sz val="9"/>
            <color indexed="81"/>
            <rFont val="宋体"/>
            <family val="3"/>
            <charset val="134"/>
          </rPr>
          <t>莫戈尔·莫戈尔格</t>
        </r>
      </text>
    </comment>
    <comment ref="N1580" authorId="0">
      <text>
        <r>
          <rPr>
            <b/>
            <sz val="9"/>
            <color indexed="81"/>
            <rFont val="Tahoma"/>
            <family val="2"/>
          </rPr>
          <t>200808-hc-</t>
        </r>
        <r>
          <rPr>
            <b/>
            <sz val="9"/>
            <color indexed="81"/>
            <rFont val="宋体"/>
            <family val="3"/>
            <charset val="134"/>
          </rPr>
          <t>莫戈尔·莫戈尔格</t>
        </r>
      </text>
    </comment>
    <comment ref="O1580" authorId="0">
      <text>
        <r>
          <rPr>
            <b/>
            <sz val="9"/>
            <color indexed="81"/>
            <rFont val="Tahoma"/>
            <family val="2"/>
          </rPr>
          <t>200503-hc-</t>
        </r>
        <r>
          <rPr>
            <b/>
            <sz val="9"/>
            <color indexed="81"/>
            <rFont val="宋体"/>
            <family val="3"/>
            <charset val="134"/>
          </rPr>
          <t>莫戈尔·莫戈尔格</t>
        </r>
      </text>
    </comment>
    <comment ref="P1580" authorId="0">
      <text>
        <r>
          <rPr>
            <b/>
            <sz val="9"/>
            <color indexed="81"/>
            <rFont val="Tahoma"/>
            <family val="2"/>
          </rPr>
          <t>200503-hc-</t>
        </r>
        <r>
          <rPr>
            <b/>
            <sz val="9"/>
            <color indexed="81"/>
            <rFont val="宋体"/>
            <family val="3"/>
            <charset val="134"/>
          </rPr>
          <t>莫戈尔·莫戈尔格</t>
        </r>
      </text>
    </comment>
    <comment ref="M1582" authorId="0">
      <text>
        <r>
          <rPr>
            <b/>
            <sz val="9"/>
            <color indexed="81"/>
            <rFont val="Tahoma"/>
            <family val="2"/>
          </rPr>
          <t>200524-hc-</t>
        </r>
        <r>
          <rPr>
            <b/>
            <sz val="9"/>
            <color indexed="81"/>
            <rFont val="宋体"/>
            <family val="3"/>
            <charset val="134"/>
          </rPr>
          <t>幽光鱼竿</t>
        </r>
        <r>
          <rPr>
            <b/>
            <sz val="9"/>
            <color indexed="81"/>
            <rFont val="Tahoma"/>
            <family val="2"/>
          </rPr>
          <t xml:space="preserve">
</t>
        </r>
      </text>
    </comment>
    <comment ref="N1582"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O1582" authorId="0">
      <text>
        <r>
          <rPr>
            <b/>
            <sz val="9"/>
            <color indexed="81"/>
            <rFont val="Tahoma"/>
            <family val="2"/>
          </rPr>
          <t>200509-hc-</t>
        </r>
        <r>
          <rPr>
            <b/>
            <sz val="9"/>
            <color indexed="81"/>
            <rFont val="宋体"/>
            <family val="3"/>
            <charset val="134"/>
          </rPr>
          <t>幽光鱼竿</t>
        </r>
        <r>
          <rPr>
            <b/>
            <sz val="9"/>
            <color indexed="81"/>
            <rFont val="Tahoma"/>
            <family val="2"/>
          </rPr>
          <t xml:space="preserve">
</t>
        </r>
      </text>
    </comment>
    <comment ref="P1582" authorId="0">
      <text>
        <r>
          <rPr>
            <b/>
            <sz val="9"/>
            <color indexed="81"/>
            <rFont val="Tahoma"/>
            <family val="2"/>
          </rPr>
          <t>200503-hc-</t>
        </r>
        <r>
          <rPr>
            <b/>
            <sz val="9"/>
            <color indexed="81"/>
            <rFont val="宋体"/>
            <family val="3"/>
            <charset val="134"/>
          </rPr>
          <t>幽光鱼竿</t>
        </r>
        <r>
          <rPr>
            <b/>
            <sz val="9"/>
            <color indexed="81"/>
            <rFont val="Tahoma"/>
            <family val="2"/>
          </rPr>
          <t xml:space="preserve">
200503-hc-</t>
        </r>
        <r>
          <rPr>
            <b/>
            <sz val="9"/>
            <color indexed="81"/>
            <rFont val="宋体"/>
            <family val="3"/>
            <charset val="134"/>
          </rPr>
          <t>幽光鱼竿</t>
        </r>
      </text>
    </comment>
    <comment ref="Q1582" authorId="0">
      <text>
        <r>
          <rPr>
            <b/>
            <sz val="9"/>
            <color indexed="81"/>
            <rFont val="Tahoma"/>
            <family val="2"/>
          </rPr>
          <t>200517-hc-</t>
        </r>
        <r>
          <rPr>
            <b/>
            <sz val="9"/>
            <color indexed="81"/>
            <rFont val="宋体"/>
            <family val="3"/>
            <charset val="134"/>
          </rPr>
          <t>幽光鱼竿</t>
        </r>
        <r>
          <rPr>
            <b/>
            <sz val="9"/>
            <color indexed="81"/>
            <rFont val="Tahoma"/>
            <family val="2"/>
          </rPr>
          <t xml:space="preserve">
</t>
        </r>
      </text>
    </comment>
    <comment ref="M1585" authorId="0">
      <text>
        <r>
          <rPr>
            <b/>
            <sz val="9"/>
            <color indexed="81"/>
            <rFont val="Tahoma"/>
            <family val="2"/>
          </rPr>
          <t>200816-hc-</t>
        </r>
        <r>
          <rPr>
            <b/>
            <sz val="9"/>
            <color indexed="81"/>
            <rFont val="宋体"/>
            <family val="3"/>
            <charset val="134"/>
          </rPr>
          <t>女伯爵莉亚德琳</t>
        </r>
      </text>
    </comment>
    <comment ref="N1585" authorId="0">
      <text>
        <r>
          <rPr>
            <b/>
            <sz val="9"/>
            <color indexed="81"/>
            <rFont val="Tahoma"/>
            <family val="2"/>
          </rPr>
          <t>200816-hc-</t>
        </r>
        <r>
          <rPr>
            <b/>
            <sz val="9"/>
            <color indexed="81"/>
            <rFont val="宋体"/>
            <family val="3"/>
            <charset val="134"/>
          </rPr>
          <t>女伯爵莉亚德琳</t>
        </r>
      </text>
    </comment>
    <comment ref="O1585" authorId="0">
      <text>
        <r>
          <rPr>
            <b/>
            <sz val="9"/>
            <color indexed="81"/>
            <rFont val="Tahoma"/>
            <family val="2"/>
          </rPr>
          <t>210521-hc-</t>
        </r>
        <r>
          <rPr>
            <b/>
            <sz val="9"/>
            <color indexed="81"/>
            <rFont val="宋体"/>
            <family val="3"/>
            <charset val="134"/>
          </rPr>
          <t>女伯爵莉亚德琳</t>
        </r>
      </text>
    </comment>
    <comment ref="Q1585" authorId="0">
      <text>
        <r>
          <rPr>
            <b/>
            <sz val="9"/>
            <color indexed="81"/>
            <rFont val="Tahoma"/>
            <family val="2"/>
          </rPr>
          <t>200606-57-</t>
        </r>
        <r>
          <rPr>
            <b/>
            <sz val="9"/>
            <color indexed="81"/>
            <rFont val="宋体"/>
            <family val="3"/>
            <charset val="134"/>
          </rPr>
          <t>女伯爵莉亚德琳</t>
        </r>
      </text>
    </comment>
    <comment ref="M1586" authorId="0">
      <text>
        <r>
          <rPr>
            <b/>
            <sz val="9"/>
            <color indexed="81"/>
            <rFont val="Tahoma"/>
            <family val="2"/>
          </rPr>
          <t>200816-hc-</t>
        </r>
        <r>
          <rPr>
            <b/>
            <sz val="9"/>
            <color indexed="81"/>
            <rFont val="宋体"/>
            <family val="3"/>
            <charset val="134"/>
          </rPr>
          <t>希望圣契</t>
        </r>
      </text>
    </comment>
    <comment ref="N1586" authorId="0">
      <text>
        <r>
          <rPr>
            <b/>
            <sz val="9"/>
            <color indexed="81"/>
            <rFont val="Tahoma"/>
            <family val="2"/>
          </rPr>
          <t>200818-hc-</t>
        </r>
        <r>
          <rPr>
            <b/>
            <sz val="9"/>
            <color indexed="81"/>
            <rFont val="宋体"/>
            <family val="3"/>
            <charset val="134"/>
          </rPr>
          <t>希望圣契</t>
        </r>
      </text>
    </comment>
    <comment ref="Q1586" authorId="0">
      <text>
        <r>
          <rPr>
            <b/>
            <sz val="9"/>
            <color indexed="81"/>
            <rFont val="Tahoma"/>
            <family val="2"/>
          </rPr>
          <t>200901-hc-</t>
        </r>
        <r>
          <rPr>
            <b/>
            <sz val="9"/>
            <color indexed="81"/>
            <rFont val="宋体"/>
            <family val="3"/>
            <charset val="134"/>
          </rPr>
          <t xml:space="preserve">希望圣契
</t>
        </r>
        <r>
          <rPr>
            <b/>
            <sz val="9"/>
            <color indexed="81"/>
            <rFont val="Tahoma"/>
            <family val="2"/>
          </rPr>
          <t>200901-hc-</t>
        </r>
        <r>
          <rPr>
            <b/>
            <sz val="9"/>
            <color indexed="81"/>
            <rFont val="宋体"/>
            <family val="3"/>
            <charset val="134"/>
          </rPr>
          <t>希望圣契</t>
        </r>
      </text>
    </comment>
    <comment ref="O1588" authorId="0">
      <text>
        <r>
          <rPr>
            <b/>
            <sz val="9"/>
            <color indexed="81"/>
            <rFont val="Tahoma"/>
            <family val="2"/>
          </rPr>
          <t>20040408-49-</t>
        </r>
        <r>
          <rPr>
            <b/>
            <sz val="9"/>
            <color indexed="81"/>
            <rFont val="宋体"/>
            <family val="3"/>
            <charset val="134"/>
          </rPr>
          <t>灵魂之匣</t>
        </r>
      </text>
    </comment>
    <comment ref="M1590" authorId="0">
      <text>
        <r>
          <rPr>
            <b/>
            <sz val="9"/>
            <color indexed="81"/>
            <rFont val="Tahoma"/>
            <family val="2"/>
          </rPr>
          <t>200710-hc-</t>
        </r>
        <r>
          <rPr>
            <b/>
            <sz val="9"/>
            <color indexed="81"/>
            <rFont val="宋体"/>
            <family val="3"/>
            <charset val="134"/>
          </rPr>
          <t>赛泰克织巢者</t>
        </r>
      </text>
    </comment>
    <comment ref="Q1590" authorId="0">
      <text>
        <r>
          <rPr>
            <b/>
            <sz val="9"/>
            <color indexed="81"/>
            <rFont val="Tahoma"/>
            <family val="2"/>
          </rPr>
          <t>200614-hc-</t>
        </r>
        <r>
          <rPr>
            <b/>
            <sz val="9"/>
            <color indexed="81"/>
            <rFont val="宋体"/>
            <family val="3"/>
            <charset val="134"/>
          </rPr>
          <t xml:space="preserve">赛泰克织巢者
</t>
        </r>
        <r>
          <rPr>
            <b/>
            <sz val="9"/>
            <color indexed="81"/>
            <rFont val="Tahoma"/>
            <family val="2"/>
          </rPr>
          <t>200614-hc-</t>
        </r>
        <r>
          <rPr>
            <b/>
            <sz val="9"/>
            <color indexed="81"/>
            <rFont val="宋体"/>
            <family val="3"/>
            <charset val="134"/>
          </rPr>
          <t>赛泰克织巢者</t>
        </r>
        <r>
          <rPr>
            <b/>
            <sz val="9"/>
            <color indexed="81"/>
            <rFont val="Tahoma"/>
            <family val="2"/>
          </rPr>
          <t xml:space="preserve">
</t>
        </r>
      </text>
    </comment>
    <comment ref="P1596" authorId="0">
      <text>
        <r>
          <rPr>
            <b/>
            <sz val="9"/>
            <color indexed="81"/>
            <rFont val="Tahoma"/>
            <family val="2"/>
          </rPr>
          <t>200603-hc-</t>
        </r>
        <r>
          <rPr>
            <b/>
            <sz val="9"/>
            <color indexed="81"/>
            <rFont val="宋体"/>
            <family val="3"/>
            <charset val="134"/>
          </rPr>
          <t>骸骨巨龙</t>
        </r>
        <r>
          <rPr>
            <b/>
            <sz val="9"/>
            <color indexed="81"/>
            <rFont val="Tahoma"/>
            <family val="2"/>
          </rPr>
          <t xml:space="preserve">
</t>
        </r>
      </text>
    </comment>
    <comment ref="N1600" authorId="0">
      <text>
        <r>
          <rPr>
            <b/>
            <sz val="9"/>
            <color indexed="81"/>
            <rFont val="Tahoma"/>
            <family val="2"/>
          </rPr>
          <t>200422-hc-</t>
        </r>
        <r>
          <rPr>
            <b/>
            <sz val="9"/>
            <color indexed="81"/>
            <rFont val="宋体"/>
            <family val="3"/>
            <charset val="134"/>
          </rPr>
          <t xml:space="preserve">偷天换日
</t>
        </r>
        <r>
          <rPr>
            <b/>
            <sz val="9"/>
            <color indexed="81"/>
            <rFont val="Tahoma"/>
            <family val="2"/>
          </rPr>
          <t>200422-hc-</t>
        </r>
        <r>
          <rPr>
            <b/>
            <sz val="9"/>
            <color indexed="81"/>
            <rFont val="宋体"/>
            <family val="3"/>
            <charset val="134"/>
          </rPr>
          <t>偷天换日</t>
        </r>
      </text>
    </comment>
    <comment ref="P1600" authorId="0">
      <text>
        <r>
          <rPr>
            <b/>
            <sz val="9"/>
            <color indexed="81"/>
            <rFont val="Tahoma"/>
            <family val="2"/>
          </rPr>
          <t>200412-hc-</t>
        </r>
        <r>
          <rPr>
            <b/>
            <sz val="9"/>
            <color indexed="81"/>
            <rFont val="宋体"/>
            <family val="3"/>
            <charset val="134"/>
          </rPr>
          <t xml:space="preserve">偷天换日
</t>
        </r>
        <r>
          <rPr>
            <b/>
            <sz val="9"/>
            <color indexed="81"/>
            <rFont val="Tahoma"/>
            <family val="2"/>
          </rPr>
          <t>200508-hc-</t>
        </r>
        <r>
          <rPr>
            <b/>
            <sz val="9"/>
            <color indexed="81"/>
            <rFont val="宋体"/>
            <family val="3"/>
            <charset val="134"/>
          </rPr>
          <t>偷天换日</t>
        </r>
      </text>
    </comment>
    <comment ref="M1601" authorId="0">
      <text>
        <r>
          <rPr>
            <b/>
            <sz val="9"/>
            <color indexed="81"/>
            <rFont val="Tahoma"/>
            <family val="2"/>
          </rPr>
          <t>210331-63-</t>
        </r>
        <r>
          <rPr>
            <b/>
            <sz val="9"/>
            <color indexed="81"/>
            <rFont val="宋体"/>
            <family val="3"/>
            <charset val="134"/>
          </rPr>
          <t>暗影珠宝师汉纳尔</t>
        </r>
      </text>
    </comment>
    <comment ref="N1601" authorId="0">
      <text>
        <r>
          <rPr>
            <b/>
            <sz val="9"/>
            <color indexed="81"/>
            <rFont val="Tahoma"/>
            <family val="2"/>
          </rPr>
          <t>20040422-hc-</t>
        </r>
        <r>
          <rPr>
            <b/>
            <sz val="9"/>
            <color indexed="81"/>
            <rFont val="宋体"/>
            <family val="3"/>
            <charset val="134"/>
          </rPr>
          <t>暗影珠宝师汉纳尔</t>
        </r>
      </text>
    </comment>
    <comment ref="O1601" authorId="0">
      <text>
        <r>
          <rPr>
            <b/>
            <sz val="9"/>
            <color indexed="81"/>
            <rFont val="Tahoma"/>
            <family val="2"/>
          </rPr>
          <t>20040412-52-</t>
        </r>
        <r>
          <rPr>
            <b/>
            <sz val="9"/>
            <color indexed="81"/>
            <rFont val="宋体"/>
            <family val="3"/>
            <charset val="134"/>
          </rPr>
          <t>暗影珠宝师汉纳尔</t>
        </r>
      </text>
    </comment>
    <comment ref="P1601" authorId="0">
      <text>
        <r>
          <rPr>
            <b/>
            <sz val="9"/>
            <color indexed="81"/>
            <rFont val="Tahoma"/>
            <family val="2"/>
          </rPr>
          <t>20040412-hc-</t>
        </r>
        <r>
          <rPr>
            <b/>
            <sz val="9"/>
            <color indexed="81"/>
            <rFont val="宋体"/>
            <family val="3"/>
            <charset val="134"/>
          </rPr>
          <t>暗影珠宝师汉纳尔</t>
        </r>
      </text>
    </comment>
    <comment ref="M1605" authorId="0">
      <text>
        <r>
          <rPr>
            <b/>
            <sz val="9"/>
            <color indexed="81"/>
            <rFont val="Tahoma"/>
            <family val="2"/>
          </rPr>
          <t>210616-7X-</t>
        </r>
        <r>
          <rPr>
            <b/>
            <sz val="9"/>
            <color indexed="81"/>
            <rFont val="宋体"/>
            <family val="3"/>
            <charset val="134"/>
          </rPr>
          <t>阿卡玛</t>
        </r>
      </text>
    </comment>
    <comment ref="N1611" authorId="0">
      <text>
        <r>
          <rPr>
            <b/>
            <sz val="9"/>
            <color indexed="81"/>
            <rFont val="Tahoma"/>
            <family val="2"/>
          </rPr>
          <t>210801-X-</t>
        </r>
        <r>
          <rPr>
            <b/>
            <sz val="9"/>
            <color indexed="81"/>
            <rFont val="宋体"/>
            <family val="3"/>
            <charset val="134"/>
          </rPr>
          <t>瓦斯琪女士</t>
        </r>
      </text>
    </comment>
    <comment ref="P1611" authorId="0">
      <text>
        <r>
          <rPr>
            <b/>
            <sz val="9"/>
            <color indexed="81"/>
            <rFont val="Tahoma"/>
            <family val="2"/>
          </rPr>
          <t>210808-X-</t>
        </r>
        <r>
          <rPr>
            <b/>
            <sz val="9"/>
            <color indexed="81"/>
            <rFont val="宋体"/>
            <family val="3"/>
            <charset val="134"/>
          </rPr>
          <t>瓦斯琪女士</t>
        </r>
      </text>
    </comment>
    <comment ref="O1613" authorId="0">
      <text>
        <r>
          <rPr>
            <b/>
            <sz val="9"/>
            <color indexed="81"/>
            <rFont val="Tahoma"/>
            <family val="2"/>
          </rPr>
          <t>200529-hc-</t>
        </r>
        <r>
          <rPr>
            <b/>
            <sz val="9"/>
            <color indexed="81"/>
            <rFont val="宋体"/>
            <family val="3"/>
            <charset val="134"/>
          </rPr>
          <t xml:space="preserve">沼泽拳刺
</t>
        </r>
        <r>
          <rPr>
            <b/>
            <sz val="9"/>
            <color indexed="81"/>
            <rFont val="Tahoma"/>
            <family val="2"/>
          </rPr>
          <t>200529-hc-</t>
        </r>
        <r>
          <rPr>
            <b/>
            <sz val="9"/>
            <color indexed="81"/>
            <rFont val="宋体"/>
            <family val="3"/>
            <charset val="134"/>
          </rPr>
          <t>沼泽拳刺</t>
        </r>
      </text>
    </comment>
    <comment ref="M1616" authorId="0">
      <text>
        <r>
          <rPr>
            <b/>
            <sz val="9"/>
            <color indexed="81"/>
            <rFont val="Tahoma"/>
            <family val="2"/>
          </rPr>
          <t>20040408-3-</t>
        </r>
        <r>
          <rPr>
            <b/>
            <sz val="9"/>
            <color indexed="81"/>
            <rFont val="宋体"/>
            <family val="3"/>
            <charset val="134"/>
          </rPr>
          <t>鱼斯拉</t>
        </r>
      </text>
    </comment>
    <comment ref="Q1619" authorId="0">
      <text>
        <r>
          <rPr>
            <b/>
            <sz val="9"/>
            <color indexed="81"/>
            <rFont val="Tahoma"/>
            <family val="2"/>
          </rPr>
          <t>211124-XX-</t>
        </r>
        <r>
          <rPr>
            <b/>
            <sz val="9"/>
            <color indexed="81"/>
            <rFont val="宋体"/>
            <family val="3"/>
            <charset val="134"/>
          </rPr>
          <t>坎雷萨德·埃伯洛克</t>
        </r>
      </text>
    </comment>
    <comment ref="O1624" authorId="0">
      <text>
        <r>
          <rPr>
            <b/>
            <sz val="9"/>
            <color indexed="81"/>
            <rFont val="Tahoma"/>
            <family val="2"/>
          </rPr>
          <t>20040408-34-</t>
        </r>
        <r>
          <rPr>
            <b/>
            <sz val="9"/>
            <color indexed="81"/>
            <rFont val="宋体"/>
            <family val="3"/>
            <charset val="134"/>
          </rPr>
          <t>击碎者克里丹</t>
        </r>
      </text>
    </comment>
    <comment ref="Q1624" authorId="0">
      <text>
        <r>
          <rPr>
            <b/>
            <sz val="9"/>
            <color indexed="81"/>
            <rFont val="Tahoma"/>
            <family val="2"/>
          </rPr>
          <t>20040408-38-</t>
        </r>
        <r>
          <rPr>
            <b/>
            <sz val="9"/>
            <color indexed="81"/>
            <rFont val="宋体"/>
            <family val="3"/>
            <charset val="134"/>
          </rPr>
          <t>击碎者克里丹</t>
        </r>
      </text>
    </comment>
    <comment ref="M1632" authorId="0">
      <text>
        <r>
          <rPr>
            <b/>
            <sz val="9"/>
            <color indexed="81"/>
            <rFont val="Tahoma"/>
            <family val="2"/>
          </rPr>
          <t>20040408-31-</t>
        </r>
        <r>
          <rPr>
            <b/>
            <sz val="9"/>
            <color indexed="81"/>
            <rFont val="宋体"/>
            <family val="3"/>
            <charset val="134"/>
          </rPr>
          <t>埃辛诺斯壁垒</t>
        </r>
      </text>
    </comment>
    <comment ref="P1632" authorId="0">
      <text>
        <r>
          <rPr>
            <b/>
            <sz val="9"/>
            <color indexed="81"/>
            <rFont val="Tahoma"/>
            <family val="2"/>
          </rPr>
          <t>20040408-47-</t>
        </r>
        <r>
          <rPr>
            <b/>
            <sz val="9"/>
            <color indexed="81"/>
            <rFont val="宋体"/>
            <family val="3"/>
            <charset val="134"/>
          </rPr>
          <t>埃辛诺斯壁垒</t>
        </r>
      </text>
    </comment>
    <comment ref="M1633" authorId="0">
      <text>
        <r>
          <rPr>
            <b/>
            <sz val="9"/>
            <color indexed="81"/>
            <rFont val="Tahoma"/>
            <family val="2"/>
          </rPr>
          <t>200502-hc-</t>
        </r>
        <r>
          <rPr>
            <b/>
            <sz val="9"/>
            <color indexed="81"/>
            <rFont val="宋体"/>
            <family val="3"/>
            <charset val="134"/>
          </rPr>
          <t xml:space="preserve">战槌挑战者
</t>
        </r>
        <r>
          <rPr>
            <b/>
            <sz val="9"/>
            <color indexed="81"/>
            <rFont val="Tahoma"/>
            <family val="2"/>
          </rPr>
          <t>200502-hc-</t>
        </r>
        <r>
          <rPr>
            <b/>
            <sz val="9"/>
            <color indexed="81"/>
            <rFont val="宋体"/>
            <family val="3"/>
            <charset val="134"/>
          </rPr>
          <t>战槌挑战者</t>
        </r>
      </text>
    </comment>
    <comment ref="Q1634" authorId="0">
      <text>
        <r>
          <rPr>
            <b/>
            <sz val="9"/>
            <color indexed="81"/>
            <rFont val="Tahoma"/>
            <family val="2"/>
          </rPr>
          <t>200606-56-</t>
        </r>
        <r>
          <rPr>
            <b/>
            <sz val="9"/>
            <color indexed="81"/>
            <rFont val="宋体"/>
            <family val="3"/>
            <charset val="134"/>
          </rPr>
          <t>卡加斯·刃拳</t>
        </r>
      </text>
    </comment>
    <comment ref="M1647" authorId="0">
      <text>
        <r>
          <rPr>
            <b/>
            <sz val="9"/>
            <color indexed="81"/>
            <rFont val="Tahoma"/>
            <family val="2"/>
          </rPr>
          <t>200502-hc-</t>
        </r>
        <r>
          <rPr>
            <b/>
            <sz val="9"/>
            <color indexed="81"/>
            <rFont val="宋体"/>
            <family val="3"/>
            <charset val="134"/>
          </rPr>
          <t>塔隆·血魔</t>
        </r>
      </text>
    </comment>
    <comment ref="N1654" authorId="0">
      <text>
        <r>
          <rPr>
            <b/>
            <sz val="9"/>
            <color indexed="81"/>
            <rFont val="Tahoma"/>
            <family val="2"/>
          </rPr>
          <t>20040412-7-</t>
        </r>
        <r>
          <rPr>
            <b/>
            <sz val="9"/>
            <color indexed="81"/>
            <rFont val="宋体"/>
            <family val="3"/>
            <charset val="134"/>
          </rPr>
          <t>玛瑟里顿</t>
        </r>
      </text>
    </comment>
    <comment ref="M1655" authorId="0">
      <text>
        <r>
          <rPr>
            <b/>
            <sz val="9"/>
            <color indexed="81"/>
            <rFont val="Tahoma"/>
            <family val="2"/>
          </rPr>
          <t>20040408-42-</t>
        </r>
        <r>
          <rPr>
            <b/>
            <sz val="9"/>
            <color indexed="81"/>
            <rFont val="宋体"/>
            <family val="3"/>
            <charset val="134"/>
          </rPr>
          <t>玛维·影歌</t>
        </r>
      </text>
    </comment>
    <comment ref="O1655" authorId="0">
      <text>
        <r>
          <rPr>
            <b/>
            <sz val="9"/>
            <color indexed="81"/>
            <rFont val="Tahoma"/>
            <family val="2"/>
          </rPr>
          <t>20040408-hc-</t>
        </r>
        <r>
          <rPr>
            <b/>
            <sz val="9"/>
            <color indexed="81"/>
            <rFont val="宋体"/>
            <family val="3"/>
            <charset val="134"/>
          </rPr>
          <t>玛维·影歌</t>
        </r>
      </text>
    </comment>
    <comment ref="P1655" authorId="0">
      <text>
        <r>
          <rPr>
            <b/>
            <sz val="9"/>
            <color indexed="81"/>
            <rFont val="Tahoma"/>
            <family val="2"/>
          </rPr>
          <t>20040412-hc-</t>
        </r>
        <r>
          <rPr>
            <b/>
            <sz val="9"/>
            <color indexed="81"/>
            <rFont val="宋体"/>
            <family val="3"/>
            <charset val="134"/>
          </rPr>
          <t>玛维·影歌</t>
        </r>
      </text>
    </comment>
    <comment ref="M1658" authorId="0">
      <text>
        <r>
          <rPr>
            <b/>
            <sz val="9"/>
            <color indexed="81"/>
            <rFont val="Tahoma"/>
            <family val="2"/>
          </rPr>
          <t>20040408-31-</t>
        </r>
        <r>
          <rPr>
            <b/>
            <sz val="9"/>
            <color indexed="81"/>
            <rFont val="宋体"/>
            <family val="3"/>
            <charset val="134"/>
          </rPr>
          <t>奥</t>
        </r>
      </text>
    </comment>
    <comment ref="M1661"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1661"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O1661"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P1661"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Q1661" authorId="0">
      <text>
        <r>
          <rPr>
            <b/>
            <sz val="9"/>
            <color indexed="81"/>
            <rFont val="Tahoma"/>
            <family val="2"/>
          </rPr>
          <t>20040407-zs-</t>
        </r>
        <r>
          <rPr>
            <b/>
            <sz val="9"/>
            <color indexed="81"/>
            <rFont val="宋体"/>
            <family val="3"/>
            <charset val="134"/>
          </rPr>
          <t>凯尔萨斯</t>
        </r>
        <r>
          <rPr>
            <b/>
            <sz val="9"/>
            <color indexed="81"/>
            <rFont val="Tahoma"/>
            <family val="2"/>
          </rPr>
          <t>·</t>
        </r>
        <r>
          <rPr>
            <b/>
            <sz val="9"/>
            <color indexed="81"/>
            <rFont val="宋体"/>
            <family val="3"/>
            <charset val="134"/>
          </rPr>
          <t>逐日者</t>
        </r>
      </text>
    </comment>
    <comment ref="N1678" authorId="0">
      <text>
        <r>
          <rPr>
            <b/>
            <sz val="9"/>
            <color indexed="81"/>
            <rFont val="Tahoma"/>
            <family val="2"/>
          </rPr>
          <t>200808-hc-</t>
        </r>
        <r>
          <rPr>
            <b/>
            <sz val="9"/>
            <color indexed="81"/>
            <rFont val="宋体"/>
            <family val="3"/>
            <charset val="134"/>
          </rPr>
          <t>引月长弓</t>
        </r>
      </text>
    </comment>
    <comment ref="O1678" authorId="0">
      <text>
        <r>
          <rPr>
            <b/>
            <sz val="9"/>
            <color indexed="81"/>
            <rFont val="Tahoma"/>
            <family val="2"/>
          </rPr>
          <t>200809-hc-</t>
        </r>
        <r>
          <rPr>
            <b/>
            <sz val="9"/>
            <color indexed="81"/>
            <rFont val="宋体"/>
            <family val="3"/>
            <charset val="134"/>
          </rPr>
          <t xml:space="preserve">引月长弓
</t>
        </r>
        <r>
          <rPr>
            <b/>
            <sz val="9"/>
            <color indexed="81"/>
            <rFont val="Tahoma"/>
            <family val="2"/>
          </rPr>
          <t>200809-hc-</t>
        </r>
        <r>
          <rPr>
            <b/>
            <sz val="9"/>
            <color indexed="81"/>
            <rFont val="宋体"/>
            <family val="3"/>
            <charset val="134"/>
          </rPr>
          <t>引月长弓</t>
        </r>
      </text>
    </comment>
    <comment ref="M1680" authorId="0">
      <text>
        <r>
          <rPr>
            <b/>
            <sz val="9"/>
            <color indexed="81"/>
            <rFont val="Tahoma"/>
            <family val="2"/>
          </rPr>
          <t>20200807-31-</t>
        </r>
        <r>
          <rPr>
            <b/>
            <sz val="9"/>
            <color indexed="81"/>
            <rFont val="宋体"/>
            <family val="3"/>
            <charset val="134"/>
          </rPr>
          <t>金牌猎手克里</t>
        </r>
      </text>
    </comment>
    <comment ref="N1680" authorId="0">
      <text>
        <r>
          <rPr>
            <b/>
            <sz val="9"/>
            <color indexed="81"/>
            <rFont val="Tahoma"/>
            <family val="2"/>
          </rPr>
          <t>200807-hc-</t>
        </r>
        <r>
          <rPr>
            <b/>
            <sz val="9"/>
            <color indexed="81"/>
            <rFont val="宋体"/>
            <family val="3"/>
            <charset val="134"/>
          </rPr>
          <t>金牌猎手克里</t>
        </r>
      </text>
    </comment>
    <comment ref="O1680" authorId="0">
      <text>
        <r>
          <rPr>
            <b/>
            <sz val="9"/>
            <color indexed="81"/>
            <rFont val="Tahoma"/>
            <family val="2"/>
          </rPr>
          <t>200807-zs-</t>
        </r>
        <r>
          <rPr>
            <b/>
            <sz val="9"/>
            <color indexed="81"/>
            <rFont val="宋体"/>
            <family val="3"/>
            <charset val="134"/>
          </rPr>
          <t>金牌猎手克里</t>
        </r>
      </text>
    </comment>
    <comment ref="P1680" authorId="0">
      <text>
        <r>
          <rPr>
            <b/>
            <sz val="9"/>
            <color indexed="81"/>
            <rFont val="Tahoma"/>
            <family val="2"/>
          </rPr>
          <t>200807-2-</t>
        </r>
        <r>
          <rPr>
            <b/>
            <sz val="9"/>
            <color indexed="81"/>
            <rFont val="宋体"/>
            <family val="3"/>
            <charset val="134"/>
          </rPr>
          <t>金牌猎手克里</t>
        </r>
      </text>
    </comment>
    <comment ref="P1683" authorId="0">
      <text>
        <r>
          <rPr>
            <b/>
            <sz val="9"/>
            <color indexed="81"/>
            <rFont val="Tahoma"/>
            <family val="2"/>
          </rPr>
          <t>201119-hc-</t>
        </r>
        <r>
          <rPr>
            <b/>
            <sz val="9"/>
            <color indexed="81"/>
            <rFont val="宋体"/>
            <family val="3"/>
            <charset val="134"/>
          </rPr>
          <t>邪能学说</t>
        </r>
      </text>
    </comment>
    <comment ref="M1685" authorId="0">
      <text>
        <r>
          <rPr>
            <b/>
            <sz val="9"/>
            <color indexed="81"/>
            <rFont val="Tahoma"/>
            <family val="2"/>
          </rPr>
          <t>201021-hc-</t>
        </r>
        <r>
          <rPr>
            <b/>
            <sz val="9"/>
            <color indexed="81"/>
            <rFont val="宋体"/>
            <family val="3"/>
            <charset val="134"/>
          </rPr>
          <t>灵魂学家玛丽希亚</t>
        </r>
      </text>
    </comment>
    <comment ref="P1685" authorId="0">
      <text>
        <r>
          <rPr>
            <b/>
            <sz val="9"/>
            <color indexed="81"/>
            <rFont val="Tahoma"/>
            <family val="2"/>
          </rPr>
          <t>201119-hc-</t>
        </r>
        <r>
          <rPr>
            <b/>
            <sz val="9"/>
            <color indexed="81"/>
            <rFont val="宋体"/>
            <family val="3"/>
            <charset val="134"/>
          </rPr>
          <t>灵魂学家玛丽希亚</t>
        </r>
      </text>
    </comment>
    <comment ref="M1691" authorId="0">
      <text>
        <r>
          <rPr>
            <b/>
            <sz val="9"/>
            <color indexed="81"/>
            <rFont val="Tahoma"/>
            <family val="2"/>
          </rPr>
          <t>200919-hc-</t>
        </r>
        <r>
          <rPr>
            <b/>
            <sz val="9"/>
            <color indexed="81"/>
            <rFont val="宋体"/>
            <family val="3"/>
            <charset val="134"/>
          </rPr>
          <t>优胜劣汰</t>
        </r>
      </text>
    </comment>
    <comment ref="N1691" authorId="0">
      <text>
        <r>
          <rPr>
            <b/>
            <sz val="9"/>
            <color indexed="81"/>
            <rFont val="Tahoma"/>
            <family val="2"/>
          </rPr>
          <t>200919-hc-</t>
        </r>
        <r>
          <rPr>
            <b/>
            <sz val="9"/>
            <color indexed="81"/>
            <rFont val="宋体"/>
            <family val="3"/>
            <charset val="134"/>
          </rPr>
          <t xml:space="preserve">优胜劣汰
</t>
        </r>
        <r>
          <rPr>
            <b/>
            <sz val="9"/>
            <color indexed="81"/>
            <rFont val="Tahoma"/>
            <family val="2"/>
          </rPr>
          <t>200919-hc-</t>
        </r>
        <r>
          <rPr>
            <b/>
            <sz val="9"/>
            <color indexed="81"/>
            <rFont val="宋体"/>
            <family val="3"/>
            <charset val="134"/>
          </rPr>
          <t>优胜劣汰</t>
        </r>
      </text>
    </comment>
    <comment ref="N1693" authorId="0">
      <text>
        <r>
          <rPr>
            <b/>
            <sz val="9"/>
            <color indexed="81"/>
            <rFont val="Tahoma"/>
            <family val="2"/>
          </rPr>
          <t>200807-37-</t>
        </r>
        <r>
          <rPr>
            <b/>
            <sz val="9"/>
            <color indexed="81"/>
            <rFont val="宋体"/>
            <family val="3"/>
            <charset val="134"/>
          </rPr>
          <t>大导师野爪</t>
        </r>
      </text>
    </comment>
    <comment ref="M1695"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N1695" authorId="0">
      <text>
        <r>
          <rPr>
            <b/>
            <sz val="9"/>
            <color indexed="81"/>
            <rFont val="Tahoma"/>
            <family val="2"/>
          </rPr>
          <t>200919-hc-</t>
        </r>
        <r>
          <rPr>
            <b/>
            <sz val="9"/>
            <color indexed="81"/>
            <rFont val="宋体"/>
            <family val="3"/>
            <charset val="134"/>
          </rPr>
          <t xml:space="preserve">动物保镖
</t>
        </r>
        <r>
          <rPr>
            <b/>
            <sz val="9"/>
            <color indexed="81"/>
            <rFont val="Tahoma"/>
            <family val="2"/>
          </rPr>
          <t>200919-hc-</t>
        </r>
        <r>
          <rPr>
            <b/>
            <sz val="9"/>
            <color indexed="81"/>
            <rFont val="宋体"/>
            <family val="3"/>
            <charset val="134"/>
          </rPr>
          <t>动物保镖</t>
        </r>
      </text>
    </comment>
    <comment ref="Q1697" authorId="0">
      <text>
        <r>
          <rPr>
            <b/>
            <sz val="9"/>
            <color indexed="81"/>
            <rFont val="Tahoma"/>
            <family val="2"/>
          </rPr>
          <t>220205-XX-</t>
        </r>
        <r>
          <rPr>
            <b/>
            <sz val="9"/>
            <color indexed="81"/>
            <rFont val="宋体"/>
            <family val="3"/>
            <charset val="134"/>
          </rPr>
          <t>演讲者吉德拉</t>
        </r>
      </text>
    </comment>
    <comment ref="M1699" authorId="0">
      <text>
        <r>
          <rPr>
            <b/>
            <sz val="9"/>
            <color indexed="81"/>
            <rFont val="Tahoma"/>
            <family val="2"/>
          </rPr>
          <t>200809-hc-</t>
        </r>
        <r>
          <rPr>
            <b/>
            <sz val="9"/>
            <color indexed="81"/>
            <rFont val="宋体"/>
            <family val="3"/>
            <charset val="134"/>
          </rPr>
          <t xml:space="preserve">雕琢符文
</t>
        </r>
        <r>
          <rPr>
            <b/>
            <sz val="9"/>
            <color indexed="81"/>
            <rFont val="Tahoma"/>
            <family val="2"/>
          </rPr>
          <t>201108-hc-</t>
        </r>
        <r>
          <rPr>
            <b/>
            <sz val="9"/>
            <color indexed="81"/>
            <rFont val="宋体"/>
            <family val="3"/>
            <charset val="134"/>
          </rPr>
          <t>雕琢符文</t>
        </r>
      </text>
    </comment>
    <comment ref="P1703" authorId="0">
      <text>
        <r>
          <rPr>
            <b/>
            <sz val="9"/>
            <color indexed="81"/>
            <rFont val="Tahoma"/>
            <family val="2"/>
          </rPr>
          <t>210403-hc-</t>
        </r>
        <r>
          <rPr>
            <b/>
            <sz val="9"/>
            <color indexed="81"/>
            <rFont val="宋体"/>
            <family val="3"/>
            <charset val="134"/>
          </rPr>
          <t xml:space="preserve">燃烧
</t>
        </r>
        <r>
          <rPr>
            <b/>
            <sz val="9"/>
            <color indexed="81"/>
            <rFont val="Tahoma"/>
            <family val="2"/>
          </rPr>
          <t>210403-hc-</t>
        </r>
        <r>
          <rPr>
            <b/>
            <sz val="9"/>
            <color indexed="81"/>
            <rFont val="宋体"/>
            <family val="3"/>
            <charset val="134"/>
          </rPr>
          <t>燃烧</t>
        </r>
      </text>
    </comment>
    <comment ref="M1704" authorId="0">
      <text>
        <r>
          <rPr>
            <b/>
            <sz val="9"/>
            <color indexed="81"/>
            <rFont val="Tahoma"/>
            <family val="2"/>
          </rPr>
          <t>210124-hc-</t>
        </r>
        <r>
          <rPr>
            <b/>
            <sz val="9"/>
            <color indexed="81"/>
            <rFont val="宋体"/>
            <family val="3"/>
            <charset val="134"/>
          </rPr>
          <t>决斗大师莫扎奇</t>
        </r>
      </text>
    </comment>
    <comment ref="O1704" authorId="0">
      <text>
        <r>
          <rPr>
            <b/>
            <sz val="9"/>
            <color indexed="81"/>
            <rFont val="Tahoma"/>
            <family val="2"/>
          </rPr>
          <t>210831-XX-</t>
        </r>
        <r>
          <rPr>
            <b/>
            <sz val="9"/>
            <color indexed="81"/>
            <rFont val="宋体"/>
            <family val="3"/>
            <charset val="134"/>
          </rPr>
          <t>决斗大师莫扎奇</t>
        </r>
      </text>
    </comment>
    <comment ref="M1709" authorId="0">
      <text>
        <r>
          <rPr>
            <b/>
            <sz val="9"/>
            <color indexed="81"/>
            <rFont val="Tahoma"/>
            <family val="2"/>
          </rPr>
          <t>201212-hc-</t>
        </r>
        <r>
          <rPr>
            <b/>
            <sz val="9"/>
            <color indexed="81"/>
            <rFont val="宋体"/>
            <family val="3"/>
            <charset val="134"/>
          </rPr>
          <t>詹迪斯·巴罗夫</t>
        </r>
      </text>
    </comment>
    <comment ref="O1709" authorId="0">
      <text>
        <r>
          <rPr>
            <b/>
            <sz val="9"/>
            <color indexed="81"/>
            <rFont val="Tahoma"/>
            <family val="2"/>
          </rPr>
          <t>200807-8-</t>
        </r>
        <r>
          <rPr>
            <b/>
            <sz val="9"/>
            <color indexed="81"/>
            <rFont val="宋体"/>
            <family val="3"/>
            <charset val="134"/>
          </rPr>
          <t>詹迪斯·巴罗夫</t>
        </r>
      </text>
    </comment>
    <comment ref="P1709" authorId="0">
      <text>
        <r>
          <rPr>
            <b/>
            <sz val="9"/>
            <color indexed="81"/>
            <rFont val="Tahoma"/>
            <family val="2"/>
          </rPr>
          <t>20200807-zs-</t>
        </r>
        <r>
          <rPr>
            <b/>
            <sz val="9"/>
            <color indexed="81"/>
            <rFont val="宋体"/>
            <family val="3"/>
            <charset val="134"/>
          </rPr>
          <t>詹迪斯·巴罗夫</t>
        </r>
      </text>
    </comment>
    <comment ref="M1711" authorId="0">
      <text>
        <r>
          <rPr>
            <b/>
            <sz val="9"/>
            <color indexed="81"/>
            <rFont val="Tahoma"/>
            <family val="2"/>
          </rPr>
          <t>210124-hc-</t>
        </r>
        <r>
          <rPr>
            <b/>
            <sz val="9"/>
            <color indexed="81"/>
            <rFont val="宋体"/>
            <family val="3"/>
            <charset val="134"/>
          </rPr>
          <t>衰变飞弹</t>
        </r>
      </text>
    </comment>
    <comment ref="P1711" authorId="0">
      <text>
        <r>
          <rPr>
            <b/>
            <sz val="9"/>
            <color indexed="81"/>
            <rFont val="Tahoma"/>
            <family val="2"/>
          </rPr>
          <t>210403-hc-</t>
        </r>
        <r>
          <rPr>
            <b/>
            <sz val="9"/>
            <color indexed="81"/>
            <rFont val="宋体"/>
            <family val="3"/>
            <charset val="134"/>
          </rPr>
          <t xml:space="preserve">衰变飞弹
</t>
        </r>
        <r>
          <rPr>
            <b/>
            <sz val="9"/>
            <color indexed="81"/>
            <rFont val="Tahoma"/>
            <family val="2"/>
          </rPr>
          <t>210403-hc-</t>
        </r>
        <r>
          <rPr>
            <b/>
            <sz val="9"/>
            <color indexed="81"/>
            <rFont val="宋体"/>
            <family val="3"/>
            <charset val="134"/>
          </rPr>
          <t>衰变飞弹</t>
        </r>
      </text>
    </comment>
    <comment ref="M1713" authorId="0">
      <text>
        <r>
          <rPr>
            <b/>
            <sz val="9"/>
            <color indexed="81"/>
            <rFont val="Tahoma"/>
            <family val="2"/>
          </rPr>
          <t>200807-4-</t>
        </r>
        <r>
          <rPr>
            <b/>
            <sz val="9"/>
            <color indexed="81"/>
            <rFont val="宋体"/>
            <family val="3"/>
            <charset val="134"/>
          </rPr>
          <t>莱斯</t>
        </r>
        <r>
          <rPr>
            <b/>
            <sz val="9"/>
            <color indexed="81"/>
            <rFont val="Tahoma"/>
            <family val="2"/>
          </rPr>
          <t>·</t>
        </r>
        <r>
          <rPr>
            <b/>
            <sz val="9"/>
            <color indexed="81"/>
            <rFont val="宋体"/>
            <family val="3"/>
            <charset val="134"/>
          </rPr>
          <t>霜语</t>
        </r>
      </text>
    </comment>
    <comment ref="N1713" authorId="0">
      <text>
        <r>
          <rPr>
            <b/>
            <sz val="9"/>
            <color indexed="81"/>
            <rFont val="Tahoma"/>
            <family val="2"/>
          </rPr>
          <t>200807-4-</t>
        </r>
        <r>
          <rPr>
            <b/>
            <sz val="9"/>
            <color indexed="81"/>
            <rFont val="宋体"/>
            <family val="3"/>
            <charset val="134"/>
          </rPr>
          <t>莱斯·霜语</t>
        </r>
      </text>
    </comment>
    <comment ref="O1717" authorId="0">
      <text>
        <r>
          <rPr>
            <b/>
            <sz val="9"/>
            <color indexed="81"/>
            <rFont val="Tahoma"/>
            <family val="2"/>
          </rPr>
          <t>200807-34-</t>
        </r>
        <r>
          <rPr>
            <b/>
            <sz val="9"/>
            <color indexed="81"/>
            <rFont val="宋体"/>
            <family val="3"/>
            <charset val="134"/>
          </rPr>
          <t>斯雷特教授</t>
        </r>
      </text>
    </comment>
    <comment ref="Q1717" authorId="0">
      <text>
        <r>
          <rPr>
            <b/>
            <sz val="9"/>
            <color indexed="81"/>
            <rFont val="Tahoma"/>
            <family val="2"/>
          </rPr>
          <t>20200807-43-</t>
        </r>
        <r>
          <rPr>
            <b/>
            <sz val="9"/>
            <color indexed="81"/>
            <rFont val="宋体"/>
            <family val="3"/>
            <charset val="134"/>
          </rPr>
          <t>斯雷特教授</t>
        </r>
      </text>
    </comment>
    <comment ref="M1728" authorId="0">
      <text>
        <r>
          <rPr>
            <b/>
            <sz val="9"/>
            <color indexed="81"/>
            <rFont val="Tahoma"/>
            <family val="2"/>
          </rPr>
          <t>200807-zs-</t>
        </r>
        <r>
          <rPr>
            <b/>
            <sz val="9"/>
            <color indexed="81"/>
            <rFont val="宋体"/>
            <family val="3"/>
            <charset val="134"/>
          </rPr>
          <t>高阶修士奥露拉</t>
        </r>
      </text>
    </comment>
    <comment ref="O1728" authorId="0">
      <text>
        <r>
          <rPr>
            <b/>
            <sz val="9"/>
            <color indexed="81"/>
            <rFont val="Tahoma"/>
            <family val="2"/>
          </rPr>
          <t>201003-73-</t>
        </r>
        <r>
          <rPr>
            <b/>
            <sz val="9"/>
            <color indexed="81"/>
            <rFont val="宋体"/>
            <family val="3"/>
            <charset val="134"/>
          </rPr>
          <t>高阶修士奥露拉</t>
        </r>
      </text>
    </comment>
    <comment ref="Q1728" authorId="0">
      <text>
        <r>
          <rPr>
            <b/>
            <sz val="9"/>
            <color indexed="81"/>
            <rFont val="Tahoma"/>
            <family val="2"/>
          </rPr>
          <t>200901-hc-</t>
        </r>
        <r>
          <rPr>
            <b/>
            <sz val="9"/>
            <color indexed="81"/>
            <rFont val="宋体"/>
            <family val="3"/>
            <charset val="134"/>
          </rPr>
          <t>高阶修士奥露拉</t>
        </r>
      </text>
    </comment>
    <comment ref="M1729" authorId="0">
      <text>
        <r>
          <rPr>
            <b/>
            <sz val="9"/>
            <color indexed="81"/>
            <rFont val="Tahoma"/>
            <family val="2"/>
          </rPr>
          <t>200816-hc-</t>
        </r>
        <r>
          <rPr>
            <b/>
            <sz val="9"/>
            <color indexed="81"/>
            <rFont val="宋体"/>
            <family val="3"/>
            <charset val="134"/>
          </rPr>
          <t>虔诚的学徒</t>
        </r>
      </text>
    </comment>
    <comment ref="N1729" authorId="0">
      <text>
        <r>
          <rPr>
            <b/>
            <sz val="9"/>
            <color indexed="81"/>
            <rFont val="Tahoma"/>
            <family val="2"/>
          </rPr>
          <t>200818-hc-</t>
        </r>
        <r>
          <rPr>
            <b/>
            <sz val="9"/>
            <color indexed="81"/>
            <rFont val="宋体"/>
            <family val="3"/>
            <charset val="134"/>
          </rPr>
          <t xml:space="preserve">虔诚的学徒
</t>
        </r>
        <r>
          <rPr>
            <b/>
            <sz val="9"/>
            <color indexed="81"/>
            <rFont val="Tahoma"/>
            <family val="2"/>
          </rPr>
          <t>200818-hc-</t>
        </r>
        <r>
          <rPr>
            <b/>
            <sz val="9"/>
            <color indexed="81"/>
            <rFont val="宋体"/>
            <family val="3"/>
            <charset val="134"/>
          </rPr>
          <t>虔诚的学徒</t>
        </r>
      </text>
    </comment>
    <comment ref="Q1729" authorId="0">
      <text>
        <r>
          <rPr>
            <b/>
            <sz val="9"/>
            <color indexed="81"/>
            <rFont val="Tahoma"/>
            <family val="2"/>
          </rPr>
          <t>200901-hc-</t>
        </r>
        <r>
          <rPr>
            <b/>
            <sz val="9"/>
            <color indexed="81"/>
            <rFont val="宋体"/>
            <family val="3"/>
            <charset val="134"/>
          </rPr>
          <t>虔诚的学徒</t>
        </r>
      </text>
    </comment>
    <comment ref="N1731" authorId="0">
      <text>
        <r>
          <rPr>
            <b/>
            <sz val="9"/>
            <color indexed="81"/>
            <rFont val="Tahoma"/>
            <family val="2"/>
          </rPr>
          <t>20200807-zs-</t>
        </r>
        <r>
          <rPr>
            <b/>
            <sz val="9"/>
            <color indexed="81"/>
            <rFont val="宋体"/>
            <family val="3"/>
            <charset val="134"/>
          </rPr>
          <t>教导主任加丁</t>
        </r>
      </text>
    </comment>
    <comment ref="P1731" authorId="0">
      <text>
        <r>
          <rPr>
            <b/>
            <sz val="9"/>
            <color indexed="81"/>
            <rFont val="Tahoma"/>
            <family val="2"/>
          </rPr>
          <t>20200807-1-</t>
        </r>
        <r>
          <rPr>
            <b/>
            <sz val="9"/>
            <color indexed="81"/>
            <rFont val="宋体"/>
            <family val="3"/>
            <charset val="134"/>
          </rPr>
          <t>教导主任加丁</t>
        </r>
      </text>
    </comment>
    <comment ref="P1734" authorId="0">
      <text>
        <r>
          <rPr>
            <b/>
            <sz val="9"/>
            <color indexed="81"/>
            <rFont val="Tahoma"/>
            <family val="2"/>
          </rPr>
          <t>200828-hc-</t>
        </r>
        <r>
          <rPr>
            <b/>
            <sz val="9"/>
            <color indexed="81"/>
            <rFont val="宋体"/>
            <family val="3"/>
            <charset val="134"/>
          </rPr>
          <t>秘密通道</t>
        </r>
      </text>
    </comment>
    <comment ref="Q1734" authorId="0">
      <text>
        <r>
          <rPr>
            <b/>
            <sz val="9"/>
            <color indexed="81"/>
            <rFont val="Tahoma"/>
            <family val="2"/>
          </rPr>
          <t>200809-hc-</t>
        </r>
        <r>
          <rPr>
            <b/>
            <sz val="9"/>
            <color indexed="81"/>
            <rFont val="宋体"/>
            <family val="3"/>
            <charset val="134"/>
          </rPr>
          <t xml:space="preserve">秘密通道
</t>
        </r>
        <r>
          <rPr>
            <b/>
            <sz val="9"/>
            <color indexed="81"/>
            <rFont val="Tahoma"/>
            <family val="2"/>
          </rPr>
          <t>200809-hc-</t>
        </r>
        <r>
          <rPr>
            <b/>
            <sz val="9"/>
            <color indexed="81"/>
            <rFont val="宋体"/>
            <family val="3"/>
            <charset val="134"/>
          </rPr>
          <t>秘密通道</t>
        </r>
      </text>
    </comment>
    <comment ref="O1738" authorId="0">
      <text>
        <r>
          <rPr>
            <b/>
            <sz val="9"/>
            <color indexed="81"/>
            <rFont val="Tahoma"/>
            <family val="2"/>
          </rPr>
          <t>200807-28-</t>
        </r>
        <r>
          <rPr>
            <b/>
            <sz val="9"/>
            <color indexed="81"/>
            <rFont val="宋体"/>
            <family val="3"/>
            <charset val="134"/>
          </rPr>
          <t>渗透者莉莉安</t>
        </r>
      </text>
    </comment>
    <comment ref="Q1738" authorId="0">
      <text>
        <r>
          <rPr>
            <b/>
            <sz val="9"/>
            <color indexed="81"/>
            <rFont val="Tahoma"/>
            <family val="2"/>
          </rPr>
          <t>20200807-5-</t>
        </r>
        <r>
          <rPr>
            <b/>
            <sz val="9"/>
            <color indexed="81"/>
            <rFont val="宋体"/>
            <family val="3"/>
            <charset val="134"/>
          </rPr>
          <t>渗透者莉莉安</t>
        </r>
      </text>
    </comment>
    <comment ref="M1741" authorId="0">
      <text>
        <r>
          <rPr>
            <b/>
            <sz val="9"/>
            <color indexed="81"/>
            <rFont val="Tahoma"/>
            <family val="2"/>
          </rPr>
          <t>200823-hc-</t>
        </r>
        <r>
          <rPr>
            <b/>
            <sz val="9"/>
            <color indexed="81"/>
            <rFont val="宋体"/>
            <family val="3"/>
            <charset val="134"/>
          </rPr>
          <t xml:space="preserve">钢铁舞者
</t>
        </r>
        <r>
          <rPr>
            <b/>
            <sz val="9"/>
            <color indexed="81"/>
            <rFont val="Tahoma"/>
            <family val="2"/>
          </rPr>
          <t>200823-hc-</t>
        </r>
        <r>
          <rPr>
            <b/>
            <sz val="9"/>
            <color indexed="81"/>
            <rFont val="宋体"/>
            <family val="3"/>
            <charset val="134"/>
          </rPr>
          <t>钢铁舞者</t>
        </r>
      </text>
    </comment>
    <comment ref="O1743" authorId="0">
      <text>
        <r>
          <rPr>
            <b/>
            <sz val="9"/>
            <color indexed="81"/>
            <rFont val="Tahoma"/>
            <family val="2"/>
          </rPr>
          <t>210521-89-</t>
        </r>
        <r>
          <rPr>
            <b/>
            <sz val="9"/>
            <color indexed="81"/>
            <rFont val="宋体"/>
            <family val="3"/>
            <charset val="134"/>
          </rPr>
          <t>卡斯迪诺夫教授</t>
        </r>
      </text>
    </comment>
    <comment ref="M1746" authorId="0">
      <text>
        <r>
          <rPr>
            <b/>
            <sz val="9"/>
            <color indexed="81"/>
            <rFont val="Tahoma"/>
            <family val="2"/>
          </rPr>
          <t>201002-57-</t>
        </r>
        <r>
          <rPr>
            <b/>
            <sz val="9"/>
            <color indexed="81"/>
            <rFont val="宋体"/>
            <family val="3"/>
            <charset val="134"/>
          </rPr>
          <t>导师火心</t>
        </r>
      </text>
    </comment>
    <comment ref="O1746" authorId="0">
      <text>
        <r>
          <rPr>
            <b/>
            <sz val="9"/>
            <color indexed="81"/>
            <rFont val="Tahoma"/>
            <family val="2"/>
          </rPr>
          <t>201226-XX-</t>
        </r>
        <r>
          <rPr>
            <b/>
            <sz val="9"/>
            <color indexed="81"/>
            <rFont val="宋体"/>
            <family val="3"/>
            <charset val="134"/>
          </rPr>
          <t>导师火心</t>
        </r>
      </text>
    </comment>
    <comment ref="P1746" authorId="0">
      <text>
        <r>
          <rPr>
            <b/>
            <sz val="9"/>
            <color indexed="81"/>
            <rFont val="Tahoma"/>
            <family val="2"/>
          </rPr>
          <t>200807-30-</t>
        </r>
        <r>
          <rPr>
            <b/>
            <sz val="9"/>
            <color indexed="81"/>
            <rFont val="宋体"/>
            <family val="3"/>
            <charset val="134"/>
          </rPr>
          <t>导师火心</t>
        </r>
      </text>
    </comment>
    <comment ref="M1748" authorId="0">
      <text>
        <r>
          <rPr>
            <b/>
            <sz val="9"/>
            <color indexed="81"/>
            <rFont val="Tahoma"/>
            <family val="2"/>
          </rPr>
          <t>200809-hc-</t>
        </r>
        <r>
          <rPr>
            <b/>
            <sz val="9"/>
            <color indexed="81"/>
            <rFont val="宋体"/>
            <family val="3"/>
            <charset val="134"/>
          </rPr>
          <t>图腾巨怪</t>
        </r>
      </text>
    </comment>
    <comment ref="M1751" authorId="0">
      <text>
        <r>
          <rPr>
            <b/>
            <sz val="9"/>
            <color indexed="81"/>
            <rFont val="Tahoma"/>
            <family val="2"/>
          </rPr>
          <t>200816-hc-</t>
        </r>
        <r>
          <rPr>
            <b/>
            <sz val="9"/>
            <color indexed="81"/>
            <rFont val="宋体"/>
            <family val="3"/>
            <charset val="134"/>
          </rPr>
          <t xml:space="preserve">银色自大狂
</t>
        </r>
        <r>
          <rPr>
            <b/>
            <sz val="9"/>
            <color indexed="81"/>
            <rFont val="Tahoma"/>
            <family val="2"/>
          </rPr>
          <t>200816-hc-</t>
        </r>
        <r>
          <rPr>
            <b/>
            <sz val="9"/>
            <color indexed="81"/>
            <rFont val="宋体"/>
            <family val="3"/>
            <charset val="134"/>
          </rPr>
          <t>银色自大狂</t>
        </r>
      </text>
    </comment>
    <comment ref="N1751" authorId="0">
      <text>
        <r>
          <rPr>
            <b/>
            <sz val="9"/>
            <color indexed="81"/>
            <rFont val="Tahoma"/>
            <family val="2"/>
          </rPr>
          <t>200816-hc-</t>
        </r>
        <r>
          <rPr>
            <b/>
            <sz val="9"/>
            <color indexed="81"/>
            <rFont val="宋体"/>
            <family val="3"/>
            <charset val="134"/>
          </rPr>
          <t>银色自大狂</t>
        </r>
      </text>
    </comment>
    <comment ref="P1755" authorId="0">
      <text>
        <r>
          <rPr>
            <b/>
            <sz val="9"/>
            <color indexed="81"/>
            <rFont val="Tahoma"/>
            <family val="2"/>
          </rPr>
          <t>220116-XX-</t>
        </r>
        <r>
          <rPr>
            <b/>
            <sz val="9"/>
            <color indexed="81"/>
            <rFont val="宋体"/>
            <family val="3"/>
            <charset val="134"/>
          </rPr>
          <t>终身教授图拉扬</t>
        </r>
      </text>
    </comment>
    <comment ref="Q1755" authorId="0">
      <text>
        <r>
          <rPr>
            <b/>
            <sz val="9"/>
            <color indexed="81"/>
            <rFont val="Tahoma"/>
            <family val="2"/>
          </rPr>
          <t>20200807-zs-</t>
        </r>
        <r>
          <rPr>
            <b/>
            <sz val="9"/>
            <color indexed="81"/>
            <rFont val="宋体"/>
            <family val="3"/>
            <charset val="134"/>
          </rPr>
          <t>教导主任加丁</t>
        </r>
      </text>
    </comment>
    <comment ref="N1758" authorId="0">
      <text>
        <r>
          <rPr>
            <b/>
            <sz val="9"/>
            <color indexed="81"/>
            <rFont val="Tahoma"/>
            <family val="2"/>
          </rPr>
          <t>211212-hc-</t>
        </r>
        <r>
          <rPr>
            <b/>
            <sz val="9"/>
            <color indexed="81"/>
            <rFont val="宋体"/>
            <family val="3"/>
            <charset val="134"/>
          </rPr>
          <t>巴罗夫领主</t>
        </r>
      </text>
    </comment>
    <comment ref="O1758" authorId="0">
      <text>
        <r>
          <rPr>
            <b/>
            <sz val="9"/>
            <color indexed="81"/>
            <rFont val="Tahoma"/>
            <family val="2"/>
          </rPr>
          <t>211212-hc-</t>
        </r>
        <r>
          <rPr>
            <b/>
            <sz val="9"/>
            <color indexed="81"/>
            <rFont val="宋体"/>
            <family val="3"/>
            <charset val="134"/>
          </rPr>
          <t>巴罗夫领主</t>
        </r>
      </text>
    </comment>
    <comment ref="P1758" authorId="0">
      <text>
        <r>
          <rPr>
            <b/>
            <sz val="9"/>
            <color indexed="81"/>
            <rFont val="Tahoma"/>
            <family val="2"/>
          </rPr>
          <t>211212-hc-</t>
        </r>
        <r>
          <rPr>
            <b/>
            <sz val="9"/>
            <color indexed="81"/>
            <rFont val="宋体"/>
            <family val="3"/>
            <charset val="134"/>
          </rPr>
          <t>巴罗夫领主</t>
        </r>
      </text>
    </comment>
    <comment ref="Q1758" authorId="0">
      <text>
        <r>
          <rPr>
            <b/>
            <sz val="9"/>
            <color indexed="81"/>
            <rFont val="Tahoma"/>
            <family val="2"/>
          </rPr>
          <t>211212-hc-</t>
        </r>
        <r>
          <rPr>
            <b/>
            <sz val="9"/>
            <color indexed="81"/>
            <rFont val="宋体"/>
            <family val="3"/>
            <charset val="134"/>
          </rPr>
          <t>巴罗夫领主</t>
        </r>
      </text>
    </comment>
    <comment ref="N1765" authorId="0">
      <text>
        <r>
          <rPr>
            <b/>
            <sz val="9"/>
            <color indexed="81"/>
            <rFont val="Tahoma"/>
            <family val="2"/>
          </rPr>
          <t>200807-38-</t>
        </r>
        <r>
          <rPr>
            <b/>
            <sz val="9"/>
            <color indexed="81"/>
            <rFont val="宋体"/>
            <family val="3"/>
            <charset val="134"/>
          </rPr>
          <t>高阶女巫维洛</t>
        </r>
      </text>
    </comment>
    <comment ref="P1765" authorId="0">
      <text>
        <r>
          <rPr>
            <b/>
            <sz val="9"/>
            <color indexed="81"/>
            <rFont val="Tahoma"/>
            <family val="2"/>
          </rPr>
          <t>200807-57-</t>
        </r>
        <r>
          <rPr>
            <b/>
            <sz val="9"/>
            <color indexed="81"/>
            <rFont val="宋体"/>
            <family val="3"/>
            <charset val="134"/>
          </rPr>
          <t>高阶女巫维洛</t>
        </r>
      </text>
    </comment>
    <comment ref="M1768" authorId="0">
      <text>
        <r>
          <rPr>
            <b/>
            <sz val="9"/>
            <color indexed="81"/>
            <rFont val="Tahoma"/>
            <family val="2"/>
          </rPr>
          <t>210503-hc-</t>
        </r>
        <r>
          <rPr>
            <b/>
            <sz val="9"/>
            <color indexed="81"/>
            <rFont val="宋体"/>
            <family val="3"/>
            <charset val="134"/>
          </rPr>
          <t xml:space="preserve">团伙核心
</t>
        </r>
        <r>
          <rPr>
            <b/>
            <sz val="9"/>
            <color indexed="81"/>
            <rFont val="Tahoma"/>
            <family val="2"/>
          </rPr>
          <t>210521-hc-</t>
        </r>
        <r>
          <rPr>
            <b/>
            <sz val="9"/>
            <color indexed="81"/>
            <rFont val="宋体"/>
            <family val="3"/>
            <charset val="134"/>
          </rPr>
          <t>团伙核心</t>
        </r>
      </text>
    </comment>
    <comment ref="M1771" authorId="0">
      <text>
        <r>
          <rPr>
            <b/>
            <sz val="9"/>
            <color indexed="81"/>
            <rFont val="Tahoma"/>
            <family val="2"/>
          </rPr>
          <t>200829-XX-</t>
        </r>
        <r>
          <rPr>
            <b/>
            <sz val="9"/>
            <color indexed="81"/>
            <rFont val="宋体"/>
            <family val="3"/>
            <charset val="134"/>
          </rPr>
          <t>血骨傀儡</t>
        </r>
      </text>
    </comment>
    <comment ref="M1774" authorId="0">
      <text>
        <r>
          <rPr>
            <b/>
            <sz val="9"/>
            <color indexed="81"/>
            <rFont val="Tahoma"/>
            <family val="2"/>
          </rPr>
          <t>20200807-08-</t>
        </r>
        <r>
          <rPr>
            <b/>
            <sz val="9"/>
            <color indexed="81"/>
            <rFont val="宋体"/>
            <family val="3"/>
            <charset val="134"/>
          </rPr>
          <t>感知宝珠</t>
        </r>
      </text>
    </comment>
    <comment ref="N1787" authorId="0">
      <text>
        <r>
          <rPr>
            <b/>
            <sz val="9"/>
            <color indexed="81"/>
            <rFont val="Tahoma"/>
            <family val="2"/>
          </rPr>
          <t>201206-hc-</t>
        </r>
        <r>
          <rPr>
            <b/>
            <sz val="9"/>
            <color indexed="81"/>
            <rFont val="宋体"/>
            <family val="3"/>
            <charset val="134"/>
          </rPr>
          <t>博学者普克尔特</t>
        </r>
      </text>
    </comment>
    <comment ref="Q1787" authorId="0">
      <text>
        <r>
          <rPr>
            <b/>
            <sz val="9"/>
            <color indexed="81"/>
            <rFont val="Tahoma"/>
            <family val="2"/>
          </rPr>
          <t>201206-hc-</t>
        </r>
        <r>
          <rPr>
            <b/>
            <sz val="9"/>
            <color indexed="81"/>
            <rFont val="宋体"/>
            <family val="3"/>
            <charset val="134"/>
          </rPr>
          <t>博学者普克尔特</t>
        </r>
      </text>
    </comment>
    <comment ref="P1793" authorId="0">
      <text>
        <r>
          <rPr>
            <b/>
            <sz val="9"/>
            <color indexed="81"/>
            <rFont val="Tahoma"/>
            <family val="2"/>
          </rPr>
          <t>200815-63-</t>
        </r>
        <r>
          <rPr>
            <b/>
            <sz val="9"/>
            <color indexed="81"/>
            <rFont val="宋体"/>
            <family val="3"/>
            <charset val="134"/>
          </rPr>
          <t>校长克尔苏加德</t>
        </r>
      </text>
    </comment>
    <comment ref="N1795" authorId="0">
      <text>
        <r>
          <rPr>
            <b/>
            <sz val="9"/>
            <color indexed="81"/>
            <rFont val="Tahoma"/>
            <family val="2"/>
          </rPr>
          <t>200815-64-</t>
        </r>
        <r>
          <rPr>
            <b/>
            <sz val="9"/>
            <color indexed="81"/>
            <rFont val="宋体"/>
            <family val="3"/>
            <charset val="134"/>
          </rPr>
          <t>维克图斯</t>
        </r>
      </text>
    </comment>
    <comment ref="M1800" authorId="0">
      <text>
        <r>
          <rPr>
            <b/>
            <sz val="9"/>
            <color indexed="81"/>
            <rFont val="Tahoma"/>
            <family val="2"/>
          </rPr>
          <t>201003-XX-</t>
        </r>
        <r>
          <rPr>
            <b/>
            <sz val="9"/>
            <color indexed="81"/>
            <rFont val="宋体"/>
            <family val="3"/>
            <charset val="134"/>
          </rPr>
          <t>钥匙专家阿拉巴斯特</t>
        </r>
      </text>
    </comment>
    <comment ref="M1802" authorId="0">
      <text>
        <r>
          <rPr>
            <b/>
            <sz val="9"/>
            <color indexed="81"/>
            <rFont val="Tahoma"/>
            <family val="2"/>
          </rPr>
          <t>210403-hc-</t>
        </r>
        <r>
          <rPr>
            <b/>
            <sz val="9"/>
            <color indexed="81"/>
            <rFont val="宋体"/>
            <family val="3"/>
            <charset val="134"/>
          </rPr>
          <t>猜重量</t>
        </r>
      </text>
    </comment>
    <comment ref="N1802" authorId="0">
      <text>
        <r>
          <rPr>
            <b/>
            <sz val="9"/>
            <color indexed="81"/>
            <rFont val="Tahoma"/>
            <family val="2"/>
          </rPr>
          <t>220227-hc-</t>
        </r>
        <r>
          <rPr>
            <b/>
            <sz val="9"/>
            <color indexed="81"/>
            <rFont val="宋体"/>
            <family val="3"/>
            <charset val="134"/>
          </rPr>
          <t>猜重量</t>
        </r>
      </text>
    </comment>
    <comment ref="M1807" authorId="0">
      <text>
        <r>
          <rPr>
            <b/>
            <sz val="9"/>
            <color indexed="81"/>
            <rFont val="Tahoma"/>
            <family val="2"/>
          </rPr>
          <t>201206-jl-</t>
        </r>
        <r>
          <rPr>
            <b/>
            <sz val="9"/>
            <color indexed="81"/>
            <rFont val="宋体"/>
            <family val="3"/>
            <charset val="134"/>
          </rPr>
          <t>基利，艾露恩之眷</t>
        </r>
      </text>
    </comment>
    <comment ref="N1807" authorId="0">
      <text>
        <r>
          <rPr>
            <b/>
            <sz val="9"/>
            <color indexed="81"/>
            <rFont val="Tahoma"/>
            <family val="2"/>
          </rPr>
          <t>210228-80-</t>
        </r>
        <r>
          <rPr>
            <b/>
            <sz val="9"/>
            <color indexed="81"/>
            <rFont val="宋体"/>
            <family val="3"/>
            <charset val="134"/>
          </rPr>
          <t>基利，艾露恩之眷</t>
        </r>
      </text>
    </comment>
    <comment ref="M1808" authorId="0">
      <text>
        <r>
          <rPr>
            <b/>
            <sz val="9"/>
            <color indexed="81"/>
            <rFont val="Tahoma"/>
            <family val="2"/>
          </rPr>
          <t>211004-hc-</t>
        </r>
        <r>
          <rPr>
            <b/>
            <sz val="9"/>
            <color indexed="81"/>
            <rFont val="宋体"/>
            <family val="3"/>
            <charset val="134"/>
          </rPr>
          <t>格雷布</t>
        </r>
      </text>
    </comment>
    <comment ref="Q1808" authorId="0">
      <text>
        <r>
          <rPr>
            <b/>
            <sz val="9"/>
            <color indexed="81"/>
            <rFont val="Tahoma"/>
            <family val="2"/>
          </rPr>
          <t>201118-8-</t>
        </r>
        <r>
          <rPr>
            <b/>
            <sz val="9"/>
            <color indexed="81"/>
            <rFont val="宋体"/>
            <family val="3"/>
            <charset val="134"/>
          </rPr>
          <t>格雷布</t>
        </r>
      </text>
    </comment>
    <comment ref="N1810" authorId="0">
      <text>
        <r>
          <rPr>
            <b/>
            <sz val="9"/>
            <color indexed="81"/>
            <rFont val="Tahoma"/>
            <family val="2"/>
          </rPr>
          <t>220227-hc-</t>
        </r>
        <r>
          <rPr>
            <b/>
            <sz val="9"/>
            <color indexed="81"/>
            <rFont val="宋体"/>
            <family val="3"/>
            <charset val="134"/>
          </rPr>
          <t>塞纳里奥结界</t>
        </r>
      </text>
    </comment>
    <comment ref="Q1815" authorId="0">
      <text>
        <r>
          <rPr>
            <b/>
            <sz val="9"/>
            <color indexed="81"/>
            <rFont val="Tahoma"/>
            <family val="2"/>
          </rPr>
          <t>201118-hc-</t>
        </r>
        <r>
          <rPr>
            <b/>
            <sz val="9"/>
            <color indexed="81"/>
            <rFont val="宋体"/>
            <family val="3"/>
            <charset val="134"/>
          </rPr>
          <t xml:space="preserve">高跷艺人
</t>
        </r>
        <r>
          <rPr>
            <b/>
            <sz val="9"/>
            <color indexed="81"/>
            <rFont val="Tahoma"/>
            <family val="2"/>
          </rPr>
          <t>201118-hc-</t>
        </r>
        <r>
          <rPr>
            <b/>
            <sz val="9"/>
            <color indexed="81"/>
            <rFont val="宋体"/>
            <family val="3"/>
            <charset val="134"/>
          </rPr>
          <t>高跷艺人</t>
        </r>
      </text>
    </comment>
    <comment ref="P1823" authorId="0">
      <text>
        <r>
          <rPr>
            <b/>
            <sz val="9"/>
            <color indexed="81"/>
            <rFont val="Tahoma"/>
            <family val="2"/>
          </rPr>
          <t>201118-40-</t>
        </r>
        <r>
          <rPr>
            <b/>
            <sz val="9"/>
            <color indexed="81"/>
            <rFont val="宋体"/>
            <family val="3"/>
            <charset val="134"/>
          </rPr>
          <t>伊格诺斯</t>
        </r>
      </text>
    </comment>
    <comment ref="N1824" authorId="0">
      <text>
        <r>
          <rPr>
            <b/>
            <sz val="9"/>
            <color indexed="81"/>
            <rFont val="Tahoma"/>
            <family val="2"/>
          </rPr>
          <t>201118-47-</t>
        </r>
        <r>
          <rPr>
            <b/>
            <sz val="9"/>
            <color indexed="81"/>
            <rFont val="宋体"/>
            <family val="3"/>
            <charset val="134"/>
          </rPr>
          <t>扎依，出彩艺人</t>
        </r>
      </text>
    </comment>
    <comment ref="M1829" authorId="0">
      <text>
        <r>
          <rPr>
            <b/>
            <sz val="9"/>
            <color indexed="81"/>
            <rFont val="Tahoma"/>
            <family val="2"/>
          </rPr>
          <t>210403-hc-</t>
        </r>
        <r>
          <rPr>
            <b/>
            <sz val="9"/>
            <color indexed="81"/>
            <rFont val="宋体"/>
            <family val="3"/>
            <charset val="134"/>
          </rPr>
          <t>愚人套牌</t>
        </r>
      </text>
    </comment>
    <comment ref="N1829" authorId="0">
      <text>
        <r>
          <rPr>
            <b/>
            <sz val="9"/>
            <color indexed="81"/>
            <rFont val="Tahoma"/>
            <family val="2"/>
          </rPr>
          <t>210403-hc-</t>
        </r>
        <r>
          <rPr>
            <b/>
            <sz val="9"/>
            <color indexed="81"/>
            <rFont val="宋体"/>
            <family val="3"/>
            <charset val="134"/>
          </rPr>
          <t>愚人套牌</t>
        </r>
      </text>
    </comment>
    <comment ref="P1829" authorId="0">
      <text>
        <r>
          <rPr>
            <b/>
            <sz val="9"/>
            <color indexed="81"/>
            <rFont val="Tahoma"/>
            <family val="2"/>
          </rPr>
          <t>210403-hc-</t>
        </r>
        <r>
          <rPr>
            <b/>
            <sz val="9"/>
            <color indexed="81"/>
            <rFont val="宋体"/>
            <family val="3"/>
            <charset val="134"/>
          </rPr>
          <t>愚人套牌</t>
        </r>
      </text>
    </comment>
    <comment ref="Q1829" authorId="0">
      <text>
        <r>
          <rPr>
            <b/>
            <sz val="9"/>
            <color indexed="81"/>
            <rFont val="Tahoma"/>
            <family val="2"/>
          </rPr>
          <t>201118-35-</t>
        </r>
        <r>
          <rPr>
            <b/>
            <sz val="9"/>
            <color indexed="81"/>
            <rFont val="宋体"/>
            <family val="3"/>
            <charset val="134"/>
          </rPr>
          <t>愚人套牌</t>
        </r>
      </text>
    </comment>
    <comment ref="N1834" authorId="0">
      <text>
        <r>
          <rPr>
            <b/>
            <sz val="9"/>
            <color indexed="81"/>
            <rFont val="Tahoma"/>
            <family val="2"/>
          </rPr>
          <t>201118-zs-</t>
        </r>
        <r>
          <rPr>
            <b/>
            <sz val="9"/>
            <color indexed="81"/>
            <rFont val="宋体"/>
            <family val="3"/>
            <charset val="134"/>
          </rPr>
          <t>暗月先知赛格</t>
        </r>
      </text>
    </comment>
    <comment ref="Q1834" authorId="0">
      <text>
        <r>
          <rPr>
            <b/>
            <sz val="9"/>
            <color indexed="81"/>
            <rFont val="Tahoma"/>
            <family val="2"/>
          </rPr>
          <t>201226-lj-</t>
        </r>
        <r>
          <rPr>
            <b/>
            <sz val="9"/>
            <color indexed="81"/>
            <rFont val="宋体"/>
            <family val="3"/>
            <charset val="134"/>
          </rPr>
          <t>暗月先知赛格</t>
        </r>
      </text>
    </comment>
    <comment ref="M1842" authorId="0">
      <text>
        <r>
          <rPr>
            <b/>
            <sz val="9"/>
            <color indexed="81"/>
            <rFont val="Tahoma"/>
            <family val="2"/>
          </rPr>
          <t>220206-hc-</t>
        </r>
        <r>
          <rPr>
            <b/>
            <sz val="9"/>
            <color indexed="81"/>
            <rFont val="宋体"/>
            <family val="3"/>
            <charset val="134"/>
          </rPr>
          <t>瑞林的步枪</t>
        </r>
      </text>
    </comment>
    <comment ref="N1842" authorId="0">
      <text>
        <r>
          <rPr>
            <b/>
            <sz val="9"/>
            <color indexed="81"/>
            <rFont val="Tahoma"/>
            <family val="2"/>
          </rPr>
          <t>220227-hc-</t>
        </r>
        <r>
          <rPr>
            <b/>
            <sz val="9"/>
            <color indexed="81"/>
            <rFont val="宋体"/>
            <family val="3"/>
            <charset val="134"/>
          </rPr>
          <t>瑞林的步枪</t>
        </r>
      </text>
    </comment>
    <comment ref="O1842" authorId="0">
      <text>
        <r>
          <rPr>
            <b/>
            <sz val="9"/>
            <color indexed="81"/>
            <rFont val="Tahoma"/>
            <family val="2"/>
          </rPr>
          <t>201213-jl-</t>
        </r>
        <r>
          <rPr>
            <b/>
            <sz val="9"/>
            <color indexed="81"/>
            <rFont val="宋体"/>
            <family val="3"/>
            <charset val="134"/>
          </rPr>
          <t>瑞林的步枪</t>
        </r>
      </text>
    </comment>
    <comment ref="P1842" authorId="0">
      <text>
        <r>
          <rPr>
            <b/>
            <sz val="9"/>
            <color indexed="81"/>
            <rFont val="Tahoma"/>
            <family val="2"/>
          </rPr>
          <t>201213-jl-</t>
        </r>
        <r>
          <rPr>
            <b/>
            <sz val="9"/>
            <color indexed="81"/>
            <rFont val="宋体"/>
            <family val="3"/>
            <charset val="134"/>
          </rPr>
          <t>瑞林的步枪</t>
        </r>
      </text>
    </comment>
    <comment ref="O1844" authorId="0">
      <text>
        <r>
          <rPr>
            <b/>
            <sz val="9"/>
            <color indexed="81"/>
            <rFont val="Tahoma"/>
            <family val="2"/>
          </rPr>
          <t>201118-zs-</t>
        </r>
        <r>
          <rPr>
            <b/>
            <sz val="9"/>
            <color indexed="81"/>
            <rFont val="宋体"/>
            <family val="3"/>
            <charset val="134"/>
          </rPr>
          <t>玛克希玛·雷管</t>
        </r>
      </text>
    </comment>
    <comment ref="P1844" authorId="0">
      <text>
        <r>
          <rPr>
            <b/>
            <sz val="9"/>
            <color indexed="81"/>
            <rFont val="Tahoma"/>
            <family val="2"/>
          </rPr>
          <t>201118-31-</t>
        </r>
        <r>
          <rPr>
            <b/>
            <sz val="9"/>
            <color indexed="81"/>
            <rFont val="宋体"/>
            <family val="3"/>
            <charset val="134"/>
          </rPr>
          <t>玛克希玛·雷管</t>
        </r>
      </text>
    </comment>
    <comment ref="N1851" authorId="0">
      <text>
        <r>
          <rPr>
            <b/>
            <sz val="9"/>
            <color indexed="81"/>
            <rFont val="Tahoma"/>
            <family val="2"/>
          </rPr>
          <t>201226-jl-</t>
        </r>
        <r>
          <rPr>
            <b/>
            <sz val="9"/>
            <color indexed="81"/>
            <rFont val="宋体"/>
            <family val="3"/>
            <charset val="134"/>
          </rPr>
          <t>无名者</t>
        </r>
      </text>
    </comment>
    <comment ref="O1851" authorId="0">
      <text>
        <r>
          <rPr>
            <b/>
            <sz val="9"/>
            <color indexed="81"/>
            <rFont val="Tahoma"/>
            <family val="2"/>
          </rPr>
          <t>201118-35-</t>
        </r>
        <r>
          <rPr>
            <b/>
            <sz val="9"/>
            <color indexed="81"/>
            <rFont val="宋体"/>
            <family val="3"/>
            <charset val="134"/>
          </rPr>
          <t>无名者</t>
        </r>
      </text>
    </comment>
    <comment ref="M1854" authorId="0">
      <text>
        <r>
          <rPr>
            <b/>
            <sz val="9"/>
            <color indexed="81"/>
            <rFont val="Tahoma"/>
            <family val="2"/>
          </rPr>
          <t>201118-42-</t>
        </r>
        <r>
          <rPr>
            <b/>
            <sz val="9"/>
            <color indexed="81"/>
            <rFont val="宋体"/>
            <family val="3"/>
            <charset val="134"/>
          </rPr>
          <t>戈霍恩，鲜血之神</t>
        </r>
      </text>
    </comment>
    <comment ref="P1854" authorId="0">
      <text>
        <r>
          <rPr>
            <b/>
            <sz val="9"/>
            <color indexed="81"/>
            <rFont val="Tahoma"/>
            <family val="2"/>
          </rPr>
          <t>201118-zs-</t>
        </r>
        <r>
          <rPr>
            <b/>
            <sz val="9"/>
            <color indexed="81"/>
            <rFont val="宋体"/>
            <family val="3"/>
            <charset val="134"/>
          </rPr>
          <t>戈霍恩，鲜血之神</t>
        </r>
      </text>
    </comment>
    <comment ref="N1860" authorId="0">
      <text>
        <r>
          <rPr>
            <b/>
            <sz val="9"/>
            <color indexed="81"/>
            <rFont val="Tahoma"/>
            <family val="2"/>
          </rPr>
          <t>210818-xx-</t>
        </r>
        <r>
          <rPr>
            <b/>
            <sz val="9"/>
            <color indexed="81"/>
            <rFont val="宋体"/>
            <family val="3"/>
            <charset val="134"/>
          </rPr>
          <t>“赤烟”腾武</t>
        </r>
      </text>
    </comment>
    <comment ref="M1866" authorId="0">
      <text>
        <r>
          <rPr>
            <b/>
            <sz val="9"/>
            <color indexed="81"/>
            <rFont val="Tahoma"/>
            <family val="2"/>
          </rPr>
          <t>211201-XX-</t>
        </r>
        <r>
          <rPr>
            <b/>
            <sz val="9"/>
            <color indexed="81"/>
            <rFont val="宋体"/>
            <family val="3"/>
            <charset val="134"/>
          </rPr>
          <t>大女皇夏柯扎拉</t>
        </r>
      </text>
    </comment>
    <comment ref="P1866" authorId="0">
      <text>
        <r>
          <rPr>
            <b/>
            <sz val="9"/>
            <color indexed="81"/>
            <rFont val="Tahoma"/>
            <family val="2"/>
          </rPr>
          <t>210421-75-</t>
        </r>
        <r>
          <rPr>
            <b/>
            <sz val="9"/>
            <color indexed="81"/>
            <rFont val="宋体"/>
            <family val="3"/>
            <charset val="134"/>
          </rPr>
          <t>大女皇夏柯扎拉</t>
        </r>
      </text>
    </comment>
    <comment ref="M1872" authorId="0">
      <text>
        <r>
          <rPr>
            <b/>
            <sz val="9"/>
            <color indexed="81"/>
            <rFont val="Tahoma"/>
            <family val="2"/>
          </rPr>
          <t>210324-74-</t>
        </r>
        <r>
          <rPr>
            <b/>
            <sz val="9"/>
            <color indexed="81"/>
            <rFont val="宋体"/>
            <family val="3"/>
            <charset val="134"/>
          </rPr>
          <t>巨型图腾埃索尔</t>
        </r>
      </text>
    </comment>
    <comment ref="N1872" authorId="0">
      <text>
        <r>
          <rPr>
            <b/>
            <sz val="9"/>
            <color indexed="81"/>
            <rFont val="Tahoma"/>
            <family val="2"/>
          </rPr>
          <t>201118-22-</t>
        </r>
        <r>
          <rPr>
            <b/>
            <sz val="9"/>
            <color indexed="81"/>
            <rFont val="宋体"/>
            <family val="3"/>
            <charset val="134"/>
          </rPr>
          <t>巨型图腾埃索尔</t>
        </r>
      </text>
    </comment>
    <comment ref="O1872" authorId="0">
      <text>
        <r>
          <rPr>
            <b/>
            <sz val="9"/>
            <color indexed="81"/>
            <rFont val="Tahoma"/>
            <family val="2"/>
          </rPr>
          <t>201118-24-</t>
        </r>
        <r>
          <rPr>
            <b/>
            <sz val="9"/>
            <color indexed="81"/>
            <rFont val="宋体"/>
            <family val="3"/>
            <charset val="134"/>
          </rPr>
          <t>巨型图腾埃索尔</t>
        </r>
      </text>
    </comment>
    <comment ref="M1876" authorId="0">
      <text>
        <r>
          <rPr>
            <b/>
            <sz val="9"/>
            <color indexed="81"/>
            <rFont val="Tahoma"/>
            <family val="2"/>
          </rPr>
          <t>201118-8-</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P1876" authorId="0">
      <text>
        <r>
          <rPr>
            <b/>
            <sz val="9"/>
            <color indexed="81"/>
            <rFont val="Tahoma"/>
            <family val="2"/>
          </rPr>
          <t>201118-2-</t>
        </r>
        <r>
          <rPr>
            <b/>
            <sz val="9"/>
            <color indexed="81"/>
            <rFont val="宋体"/>
            <family val="3"/>
            <charset val="134"/>
          </rPr>
          <t>伊纳拉</t>
        </r>
        <r>
          <rPr>
            <b/>
            <sz val="9"/>
            <color indexed="81"/>
            <rFont val="Tahoma"/>
            <family val="2"/>
          </rPr>
          <t>·</t>
        </r>
        <r>
          <rPr>
            <b/>
            <sz val="9"/>
            <color indexed="81"/>
            <rFont val="宋体"/>
            <family val="3"/>
            <charset val="134"/>
          </rPr>
          <t>碎雷</t>
        </r>
      </text>
    </comment>
    <comment ref="N1877" authorId="0">
      <text>
        <r>
          <rPr>
            <b/>
            <sz val="9"/>
            <color indexed="81"/>
            <rFont val="Tahoma"/>
            <family val="2"/>
          </rPr>
          <t>210523-hc-</t>
        </r>
        <r>
          <rPr>
            <b/>
            <sz val="9"/>
            <color indexed="81"/>
            <rFont val="宋体"/>
            <family val="3"/>
            <charset val="134"/>
          </rPr>
          <t>古神在上</t>
        </r>
      </text>
    </comment>
    <comment ref="O1877" authorId="0">
      <text>
        <r>
          <rPr>
            <b/>
            <sz val="9"/>
            <color indexed="81"/>
            <rFont val="Tahoma"/>
            <family val="2"/>
          </rPr>
          <t>210426-hc-</t>
        </r>
        <r>
          <rPr>
            <b/>
            <sz val="9"/>
            <color indexed="81"/>
            <rFont val="宋体"/>
            <family val="3"/>
            <charset val="134"/>
          </rPr>
          <t>古神在上</t>
        </r>
      </text>
    </comment>
    <comment ref="O1885" authorId="0">
      <text>
        <r>
          <rPr>
            <b/>
            <sz val="9"/>
            <color indexed="81"/>
            <rFont val="Tahoma"/>
            <family val="2"/>
          </rPr>
          <t>210426-hc-</t>
        </r>
        <r>
          <rPr>
            <b/>
            <sz val="9"/>
            <color indexed="81"/>
            <rFont val="宋体"/>
            <family val="3"/>
            <charset val="134"/>
          </rPr>
          <t>纳鲁之锤</t>
        </r>
      </text>
    </comment>
    <comment ref="N1886" authorId="0">
      <text>
        <r>
          <rPr>
            <b/>
            <sz val="9"/>
            <color indexed="81"/>
            <rFont val="Tahoma"/>
            <family val="2"/>
          </rPr>
          <t>201118-8-</t>
        </r>
        <r>
          <rPr>
            <b/>
            <sz val="9"/>
            <color indexed="81"/>
            <rFont val="宋体"/>
            <family val="3"/>
            <charset val="134"/>
          </rPr>
          <t>大主教伊瑞尔</t>
        </r>
      </text>
    </comment>
    <comment ref="O1886" authorId="0">
      <text>
        <r>
          <rPr>
            <b/>
            <sz val="9"/>
            <color indexed="81"/>
            <rFont val="Tahoma"/>
            <family val="2"/>
          </rPr>
          <t>210324-72-</t>
        </r>
        <r>
          <rPr>
            <b/>
            <sz val="9"/>
            <color indexed="81"/>
            <rFont val="宋体"/>
            <family val="3"/>
            <charset val="134"/>
          </rPr>
          <t>大主教伊瑞尔</t>
        </r>
      </text>
    </comment>
    <comment ref="Q1886" authorId="0">
      <text>
        <r>
          <rPr>
            <b/>
            <sz val="9"/>
            <color indexed="81"/>
            <rFont val="Tahoma"/>
            <family val="2"/>
          </rPr>
          <t>201118-33-</t>
        </r>
        <r>
          <rPr>
            <b/>
            <sz val="9"/>
            <color indexed="81"/>
            <rFont val="宋体"/>
            <family val="3"/>
            <charset val="134"/>
          </rPr>
          <t>大主教伊瑞尔</t>
        </r>
      </text>
    </comment>
    <comment ref="O1893" authorId="0">
      <text>
        <r>
          <rPr>
            <b/>
            <sz val="9"/>
            <color indexed="81"/>
            <rFont val="Tahoma"/>
            <family val="2"/>
          </rPr>
          <t>210505-hc-</t>
        </r>
        <r>
          <rPr>
            <b/>
            <sz val="9"/>
            <color indexed="81"/>
            <rFont val="宋体"/>
            <family val="3"/>
            <charset val="134"/>
          </rPr>
          <t xml:space="preserve">连环灾难
</t>
        </r>
        <r>
          <rPr>
            <b/>
            <sz val="9"/>
            <color indexed="81"/>
            <rFont val="Tahoma"/>
            <family val="2"/>
          </rPr>
          <t>210505-hc-</t>
        </r>
        <r>
          <rPr>
            <b/>
            <sz val="9"/>
            <color indexed="81"/>
            <rFont val="宋体"/>
            <family val="3"/>
            <charset val="134"/>
          </rPr>
          <t>连环灾难</t>
        </r>
      </text>
    </comment>
    <comment ref="M1895" authorId="0">
      <text>
        <r>
          <rPr>
            <b/>
            <sz val="9"/>
            <color indexed="81"/>
            <rFont val="Tahoma"/>
            <family val="2"/>
          </rPr>
          <t>210505-hc-</t>
        </r>
        <r>
          <rPr>
            <b/>
            <sz val="9"/>
            <color indexed="81"/>
            <rFont val="宋体"/>
            <family val="3"/>
            <charset val="134"/>
          </rPr>
          <t>提克特斯</t>
        </r>
      </text>
    </comment>
    <comment ref="O1895" authorId="0">
      <text>
        <r>
          <rPr>
            <b/>
            <sz val="9"/>
            <color indexed="81"/>
            <rFont val="Tahoma"/>
            <family val="2"/>
          </rPr>
          <t>201118-40-</t>
        </r>
        <r>
          <rPr>
            <b/>
            <sz val="9"/>
            <color indexed="81"/>
            <rFont val="宋体"/>
            <family val="3"/>
            <charset val="134"/>
          </rPr>
          <t>提克特斯</t>
        </r>
      </text>
    </comment>
    <comment ref="P1895" authorId="0">
      <text>
        <r>
          <rPr>
            <b/>
            <sz val="9"/>
            <color indexed="81"/>
            <rFont val="Tahoma"/>
            <family val="2"/>
          </rPr>
          <t>210505-hc-</t>
        </r>
        <r>
          <rPr>
            <b/>
            <sz val="9"/>
            <color indexed="81"/>
            <rFont val="宋体"/>
            <family val="3"/>
            <charset val="134"/>
          </rPr>
          <t>提克特斯</t>
        </r>
      </text>
    </comment>
    <comment ref="Q1895" authorId="0">
      <text>
        <r>
          <rPr>
            <b/>
            <sz val="9"/>
            <color indexed="81"/>
            <rFont val="Tahoma"/>
            <family val="2"/>
          </rPr>
          <t>201226-59-</t>
        </r>
        <r>
          <rPr>
            <b/>
            <sz val="9"/>
            <color indexed="81"/>
            <rFont val="宋体"/>
            <family val="3"/>
            <charset val="134"/>
          </rPr>
          <t>提克特斯</t>
        </r>
      </text>
    </comment>
    <comment ref="N1896" authorId="0">
      <text>
        <r>
          <rPr>
            <b/>
            <sz val="9"/>
            <color indexed="81"/>
            <rFont val="Tahoma"/>
            <family val="2"/>
          </rPr>
          <t>211226-XX-</t>
        </r>
        <r>
          <rPr>
            <b/>
            <sz val="9"/>
            <color indexed="81"/>
            <rFont val="宋体"/>
            <family val="3"/>
            <charset val="134"/>
          </rPr>
          <t>混乱套牌</t>
        </r>
      </text>
    </comment>
    <comment ref="Q1896" authorId="0">
      <text>
        <r>
          <rPr>
            <b/>
            <sz val="9"/>
            <color indexed="81"/>
            <rFont val="Tahoma"/>
            <family val="2"/>
          </rPr>
          <t>201118-zs-</t>
        </r>
        <r>
          <rPr>
            <b/>
            <sz val="9"/>
            <color indexed="81"/>
            <rFont val="宋体"/>
            <family val="3"/>
            <charset val="134"/>
          </rPr>
          <t>混乱套牌</t>
        </r>
      </text>
    </comment>
    <comment ref="M1900" authorId="0">
      <text>
        <r>
          <rPr>
            <b/>
            <sz val="9"/>
            <color indexed="81"/>
            <rFont val="Tahoma"/>
            <family val="2"/>
          </rPr>
          <t>210521-hc-</t>
        </r>
        <r>
          <rPr>
            <b/>
            <sz val="9"/>
            <color indexed="81"/>
            <rFont val="宋体"/>
            <family val="3"/>
            <charset val="134"/>
          </rPr>
          <t>精英牛头人酋长，金属之神</t>
        </r>
      </text>
    </comment>
    <comment ref="M1905" authorId="0">
      <text>
        <r>
          <rPr>
            <b/>
            <sz val="9"/>
            <color indexed="81"/>
            <rFont val="Tahoma"/>
            <family val="2"/>
          </rPr>
          <t>210521-hc-</t>
        </r>
        <r>
          <rPr>
            <b/>
            <sz val="9"/>
            <color indexed="81"/>
            <rFont val="宋体"/>
            <family val="3"/>
            <charset val="134"/>
          </rPr>
          <t>帐篷摧毁者</t>
        </r>
      </text>
    </comment>
    <comment ref="O1906" authorId="0">
      <text>
        <r>
          <rPr>
            <b/>
            <sz val="9"/>
            <color indexed="81"/>
            <rFont val="Tahoma"/>
            <family val="2"/>
          </rPr>
          <t>201118-45-</t>
        </r>
        <r>
          <rPr>
            <b/>
            <sz val="9"/>
            <color indexed="81"/>
            <rFont val="宋体"/>
            <family val="3"/>
            <charset val="134"/>
          </rPr>
          <t>马戏领班威特利</t>
        </r>
      </text>
    </comment>
    <comment ref="M1929"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N1929"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O1929"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P1929"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Q1929" authorId="0">
      <text>
        <r>
          <rPr>
            <b/>
            <sz val="9"/>
            <color indexed="81"/>
            <rFont val="Tahoma"/>
            <family val="2"/>
          </rPr>
          <t>201118-zs-</t>
        </r>
        <r>
          <rPr>
            <b/>
            <sz val="9"/>
            <color indexed="81"/>
            <rFont val="宋体"/>
            <family val="3"/>
            <charset val="134"/>
          </rPr>
          <t>希拉斯</t>
        </r>
        <r>
          <rPr>
            <b/>
            <sz val="9"/>
            <color indexed="81"/>
            <rFont val="Tahoma"/>
            <family val="2"/>
          </rPr>
          <t>·</t>
        </r>
        <r>
          <rPr>
            <b/>
            <sz val="9"/>
            <color indexed="81"/>
            <rFont val="宋体"/>
            <family val="3"/>
            <charset val="134"/>
          </rPr>
          <t>暗月</t>
        </r>
      </text>
    </comment>
    <comment ref="M1933" authorId="0">
      <text>
        <r>
          <rPr>
            <b/>
            <sz val="9"/>
            <color indexed="81"/>
            <rFont val="Tahoma"/>
            <family val="2"/>
          </rPr>
          <t>201118-zs-</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O1933" authorId="0">
      <text>
        <r>
          <rPr>
            <b/>
            <sz val="9"/>
            <color indexed="81"/>
            <rFont val="Tahoma"/>
            <family val="2"/>
          </rPr>
          <t>211121-XX-</t>
        </r>
        <r>
          <rPr>
            <b/>
            <sz val="9"/>
            <color indexed="81"/>
            <rFont val="宋体"/>
            <family val="3"/>
            <charset val="134"/>
          </rPr>
          <t>尤格</t>
        </r>
        <r>
          <rPr>
            <b/>
            <sz val="9"/>
            <color indexed="81"/>
            <rFont val="Tahoma"/>
            <family val="2"/>
          </rPr>
          <t>-</t>
        </r>
        <r>
          <rPr>
            <b/>
            <sz val="9"/>
            <color indexed="81"/>
            <rFont val="宋体"/>
            <family val="3"/>
            <charset val="134"/>
          </rPr>
          <t>萨隆，命运主宰</t>
        </r>
      </text>
    </comment>
    <comment ref="M1934" authorId="0">
      <text>
        <r>
          <rPr>
            <b/>
            <sz val="9"/>
            <color indexed="81"/>
            <rFont val="Tahoma"/>
            <family val="2"/>
          </rPr>
          <t>210403-hc-</t>
        </r>
        <r>
          <rPr>
            <b/>
            <sz val="9"/>
            <color indexed="81"/>
            <rFont val="宋体"/>
            <family val="3"/>
            <charset val="134"/>
          </rPr>
          <t>克苏恩，破碎之劫</t>
        </r>
      </text>
    </comment>
    <comment ref="N1934" authorId="0">
      <text>
        <r>
          <rPr>
            <b/>
            <sz val="9"/>
            <color indexed="81"/>
            <rFont val="Tahoma"/>
            <family val="2"/>
          </rPr>
          <t>210403-hc-</t>
        </r>
        <r>
          <rPr>
            <b/>
            <sz val="9"/>
            <color indexed="81"/>
            <rFont val="宋体"/>
            <family val="3"/>
            <charset val="134"/>
          </rPr>
          <t>克苏恩，破碎之劫</t>
        </r>
      </text>
    </comment>
    <comment ref="Q1934" authorId="0">
      <text>
        <r>
          <rPr>
            <b/>
            <sz val="9"/>
            <color indexed="81"/>
            <rFont val="Tahoma"/>
            <family val="2"/>
          </rPr>
          <t>210403-hc-</t>
        </r>
        <r>
          <rPr>
            <b/>
            <sz val="9"/>
            <color indexed="81"/>
            <rFont val="宋体"/>
            <family val="3"/>
            <charset val="134"/>
          </rPr>
          <t>克苏恩，破碎之劫</t>
        </r>
      </text>
    </comment>
    <comment ref="M1935" authorId="0">
      <text>
        <r>
          <rPr>
            <b/>
            <sz val="9"/>
            <color indexed="81"/>
            <rFont val="Tahoma"/>
            <family val="2"/>
          </rPr>
          <t>201216-58-</t>
        </r>
        <r>
          <rPr>
            <b/>
            <sz val="9"/>
            <color indexed="81"/>
            <rFont val="宋体"/>
            <family val="3"/>
            <charset val="134"/>
          </rPr>
          <t>恩佐斯，深渊之神</t>
        </r>
      </text>
    </comment>
    <comment ref="O1935" authorId="0">
      <text>
        <r>
          <rPr>
            <b/>
            <sz val="9"/>
            <color indexed="81"/>
            <rFont val="Tahoma"/>
            <family val="2"/>
          </rPr>
          <t>201118-7-</t>
        </r>
        <r>
          <rPr>
            <b/>
            <sz val="9"/>
            <color indexed="81"/>
            <rFont val="宋体"/>
            <family val="3"/>
            <charset val="134"/>
          </rPr>
          <t>恩佐斯，深渊之神</t>
        </r>
      </text>
    </comment>
    <comment ref="M1936" authorId="0">
      <text>
        <r>
          <rPr>
            <b/>
            <sz val="9"/>
            <color indexed="81"/>
            <rFont val="Tahoma"/>
            <family val="2"/>
          </rPr>
          <t>220119-hc-</t>
        </r>
        <r>
          <rPr>
            <b/>
            <sz val="9"/>
            <color indexed="81"/>
            <rFont val="宋体"/>
            <family val="3"/>
            <charset val="134"/>
          </rPr>
          <t>亚煞极，污染之源</t>
        </r>
      </text>
    </comment>
    <comment ref="P1936" authorId="0">
      <text>
        <r>
          <rPr>
            <b/>
            <sz val="9"/>
            <color indexed="81"/>
            <rFont val="Tahoma"/>
            <family val="2"/>
          </rPr>
          <t>211124-XX-</t>
        </r>
        <r>
          <rPr>
            <b/>
            <sz val="9"/>
            <color indexed="81"/>
            <rFont val="宋体"/>
            <family val="3"/>
            <charset val="134"/>
          </rPr>
          <t>亚煞极，污染之源</t>
        </r>
      </text>
    </comment>
    <comment ref="M1937" authorId="1">
      <text>
        <r>
          <rPr>
            <b/>
            <sz val="9"/>
            <color indexed="81"/>
            <rFont val="宋体"/>
            <family val="3"/>
            <charset val="134"/>
          </rPr>
          <t>200120</t>
        </r>
        <r>
          <rPr>
            <b/>
            <sz val="9"/>
            <color indexed="81"/>
            <rFont val="Tahoma"/>
            <family val="2"/>
          </rPr>
          <t>-hc</t>
        </r>
        <r>
          <rPr>
            <b/>
            <sz val="9"/>
            <color indexed="81"/>
            <rFont val="宋体"/>
            <family val="3"/>
            <charset val="134"/>
          </rPr>
          <t>-森然巨化</t>
        </r>
      </text>
    </comment>
    <comment ref="N1937"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O1937" authorId="1">
      <text>
        <r>
          <rPr>
            <b/>
            <sz val="9"/>
            <color indexed="81"/>
            <rFont val="宋体"/>
            <family val="3"/>
            <charset val="134"/>
          </rPr>
          <t>200130</t>
        </r>
        <r>
          <rPr>
            <b/>
            <sz val="9"/>
            <color indexed="81"/>
            <rFont val="Tahoma"/>
            <family val="2"/>
          </rPr>
          <t>-hc</t>
        </r>
        <r>
          <rPr>
            <b/>
            <sz val="9"/>
            <color indexed="81"/>
            <rFont val="宋体"/>
            <family val="3"/>
            <charset val="134"/>
          </rPr>
          <t>-森然巨化</t>
        </r>
      </text>
    </comment>
    <comment ref="P1937"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Q1937" authorId="1">
      <text>
        <r>
          <rPr>
            <b/>
            <sz val="9"/>
            <color indexed="81"/>
            <rFont val="宋体"/>
            <family val="3"/>
            <charset val="134"/>
          </rPr>
          <t>200207</t>
        </r>
        <r>
          <rPr>
            <b/>
            <sz val="9"/>
            <color indexed="81"/>
            <rFont val="Tahoma"/>
            <family val="2"/>
          </rPr>
          <t>-hc</t>
        </r>
        <r>
          <rPr>
            <b/>
            <sz val="9"/>
            <color indexed="81"/>
            <rFont val="宋体"/>
            <family val="3"/>
            <charset val="134"/>
          </rPr>
          <t>-森然巨化
200207-hc-森然巨化</t>
        </r>
      </text>
    </comment>
    <comment ref="O1943" authorId="1">
      <text>
        <r>
          <rPr>
            <b/>
            <sz val="9"/>
            <color indexed="81"/>
            <rFont val="宋体"/>
            <family val="3"/>
            <charset val="134"/>
          </rPr>
          <t>200130</t>
        </r>
        <r>
          <rPr>
            <b/>
            <sz val="9"/>
            <color indexed="81"/>
            <rFont val="Tahoma"/>
            <family val="2"/>
          </rPr>
          <t>-hc</t>
        </r>
        <r>
          <rPr>
            <b/>
            <sz val="9"/>
            <color indexed="81"/>
            <rFont val="宋体"/>
            <family val="3"/>
            <charset val="134"/>
          </rPr>
          <t>-梦境吐息</t>
        </r>
      </text>
    </comment>
    <comment ref="M1949"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N1949" authorId="1">
      <text>
        <r>
          <rPr>
            <b/>
            <sz val="9"/>
            <color indexed="81"/>
            <rFont val="宋体"/>
            <family val="3"/>
            <charset val="134"/>
          </rPr>
          <t>200919</t>
        </r>
        <r>
          <rPr>
            <b/>
            <sz val="9"/>
            <color indexed="81"/>
            <rFont val="Tahoma"/>
            <family val="2"/>
          </rPr>
          <t>-hc</t>
        </r>
        <r>
          <rPr>
            <b/>
            <sz val="9"/>
            <color indexed="81"/>
            <rFont val="宋体"/>
            <family val="3"/>
            <charset val="134"/>
          </rPr>
          <t>-觉醒巨龙伊瑟拉</t>
        </r>
      </text>
    </comment>
    <comment ref="M1959" authorId="0">
      <text>
        <r>
          <rPr>
            <b/>
            <sz val="9"/>
            <color indexed="81"/>
            <rFont val="Tahoma"/>
            <family val="2"/>
          </rPr>
          <t>200416-hc-</t>
        </r>
        <r>
          <rPr>
            <b/>
            <sz val="9"/>
            <color indexed="81"/>
            <rFont val="宋体"/>
            <family val="3"/>
            <charset val="134"/>
          </rPr>
          <t xml:space="preserve">风暴之锤
</t>
        </r>
        <r>
          <rPr>
            <b/>
            <sz val="9"/>
            <color indexed="81"/>
            <rFont val="Tahoma"/>
            <family val="2"/>
          </rPr>
          <t>200416-hc-</t>
        </r>
        <r>
          <rPr>
            <b/>
            <sz val="9"/>
            <color indexed="81"/>
            <rFont val="宋体"/>
            <family val="3"/>
            <charset val="134"/>
          </rPr>
          <t>风暴之锤</t>
        </r>
      </text>
    </comment>
    <comment ref="M1960" authorId="0">
      <text>
        <r>
          <rPr>
            <b/>
            <sz val="9"/>
            <color indexed="81"/>
            <rFont val="Tahoma"/>
            <family val="2"/>
          </rPr>
          <t>200416-hc-</t>
        </r>
        <r>
          <rPr>
            <b/>
            <sz val="9"/>
            <color indexed="81"/>
            <rFont val="宋体"/>
            <family val="3"/>
            <charset val="134"/>
          </rPr>
          <t>灭龙弩炮</t>
        </r>
      </text>
    </comment>
    <comment ref="N1960" authorId="1">
      <text>
        <r>
          <rPr>
            <b/>
            <sz val="9"/>
            <color indexed="81"/>
            <rFont val="宋体"/>
            <family val="3"/>
            <charset val="134"/>
          </rPr>
          <t>191211</t>
        </r>
        <r>
          <rPr>
            <b/>
            <sz val="9"/>
            <color indexed="81"/>
            <rFont val="Tahoma"/>
            <family val="2"/>
          </rPr>
          <t>-45</t>
        </r>
        <r>
          <rPr>
            <b/>
            <sz val="9"/>
            <color indexed="81"/>
            <rFont val="宋体"/>
            <family val="3"/>
            <charset val="134"/>
          </rPr>
          <t>-灭龙弩炮</t>
        </r>
      </text>
    </comment>
    <comment ref="Q1960" authorId="0">
      <text>
        <r>
          <rPr>
            <b/>
            <sz val="9"/>
            <color indexed="81"/>
            <rFont val="Tahoma"/>
            <family val="2"/>
          </rPr>
          <t>200907-hc-</t>
        </r>
        <r>
          <rPr>
            <b/>
            <sz val="9"/>
            <color indexed="81"/>
            <rFont val="宋体"/>
            <family val="3"/>
            <charset val="134"/>
          </rPr>
          <t>灭龙弩炮</t>
        </r>
      </text>
    </comment>
    <comment ref="N1962" authorId="1">
      <text>
        <r>
          <rPr>
            <b/>
            <sz val="9"/>
            <color indexed="81"/>
            <rFont val="宋体"/>
            <family val="3"/>
            <charset val="134"/>
          </rPr>
          <t>191211</t>
        </r>
        <r>
          <rPr>
            <b/>
            <sz val="9"/>
            <color indexed="81"/>
            <rFont val="Tahoma"/>
            <family val="2"/>
          </rPr>
          <t>-8</t>
        </r>
        <r>
          <rPr>
            <b/>
            <sz val="9"/>
            <color indexed="81"/>
            <rFont val="宋体"/>
            <family val="3"/>
            <charset val="134"/>
          </rPr>
          <t>-维拉努斯</t>
        </r>
      </text>
    </comment>
    <comment ref="O1967" authorId="1">
      <text>
        <r>
          <rPr>
            <b/>
            <sz val="9"/>
            <color indexed="81"/>
            <rFont val="宋体"/>
            <family val="3"/>
            <charset val="134"/>
          </rPr>
          <t>191211</t>
        </r>
        <r>
          <rPr>
            <b/>
            <sz val="9"/>
            <color indexed="81"/>
            <rFont val="Tahoma"/>
            <family val="2"/>
          </rPr>
          <t>-62</t>
        </r>
        <r>
          <rPr>
            <b/>
            <sz val="9"/>
            <color indexed="81"/>
            <rFont val="宋体"/>
            <family val="3"/>
            <charset val="134"/>
          </rPr>
          <t>-齐恩瓦拉</t>
        </r>
      </text>
    </comment>
    <comment ref="M1970" authorId="1">
      <text>
        <r>
          <rPr>
            <b/>
            <sz val="9"/>
            <color indexed="81"/>
            <rFont val="宋体"/>
            <family val="3"/>
            <charset val="134"/>
          </rPr>
          <t>191211</t>
        </r>
        <r>
          <rPr>
            <b/>
            <sz val="9"/>
            <color indexed="81"/>
            <rFont val="Tahoma"/>
            <family val="2"/>
          </rPr>
          <t>-7</t>
        </r>
        <r>
          <rPr>
            <b/>
            <sz val="9"/>
            <color indexed="81"/>
            <rFont val="宋体"/>
            <family val="3"/>
            <charset val="134"/>
          </rPr>
          <t>-织法巨龙玛里苟斯</t>
        </r>
      </text>
    </comment>
    <comment ref="O1970" authorId="1">
      <text>
        <r>
          <rPr>
            <b/>
            <sz val="9"/>
            <color indexed="81"/>
            <rFont val="宋体"/>
            <family val="3"/>
            <charset val="134"/>
          </rPr>
          <t>191221</t>
        </r>
        <r>
          <rPr>
            <b/>
            <sz val="9"/>
            <color indexed="81"/>
            <rFont val="Tahoma"/>
            <family val="2"/>
          </rPr>
          <t>-64</t>
        </r>
        <r>
          <rPr>
            <b/>
            <sz val="9"/>
            <color indexed="81"/>
            <rFont val="宋体"/>
            <family val="3"/>
            <charset val="134"/>
          </rPr>
          <t>-织法巨龙玛里苟斯</t>
        </r>
      </text>
    </comment>
    <comment ref="N1978" authorId="1">
      <text>
        <r>
          <rPr>
            <b/>
            <sz val="9"/>
            <color indexed="81"/>
            <rFont val="宋体"/>
            <family val="3"/>
            <charset val="134"/>
          </rPr>
          <t>191229</t>
        </r>
        <r>
          <rPr>
            <b/>
            <sz val="9"/>
            <color indexed="81"/>
            <rFont val="Tahoma"/>
            <family val="2"/>
          </rPr>
          <t>-hc</t>
        </r>
        <r>
          <rPr>
            <b/>
            <sz val="9"/>
            <color indexed="81"/>
            <rFont val="宋体"/>
            <family val="3"/>
            <charset val="134"/>
          </rPr>
          <t>-空中飞爪
191229-hc-空中飞爪</t>
        </r>
      </text>
    </comment>
    <comment ref="P1978" authorId="1">
      <text>
        <r>
          <rPr>
            <b/>
            <sz val="9"/>
            <color indexed="81"/>
            <rFont val="宋体"/>
            <family val="3"/>
            <charset val="134"/>
          </rPr>
          <t>200307</t>
        </r>
        <r>
          <rPr>
            <b/>
            <sz val="9"/>
            <color indexed="81"/>
            <rFont val="Tahoma"/>
            <family val="2"/>
          </rPr>
          <t>-hc</t>
        </r>
        <r>
          <rPr>
            <b/>
            <sz val="9"/>
            <color indexed="81"/>
            <rFont val="宋体"/>
            <family val="3"/>
            <charset val="134"/>
          </rPr>
          <t>-空中飞爪</t>
        </r>
      </text>
    </comment>
    <comment ref="P1980" authorId="1">
      <text>
        <r>
          <rPr>
            <b/>
            <sz val="9"/>
            <color indexed="81"/>
            <rFont val="宋体"/>
            <family val="3"/>
            <charset val="134"/>
          </rPr>
          <t>191211</t>
        </r>
        <r>
          <rPr>
            <b/>
            <sz val="9"/>
            <color indexed="81"/>
            <rFont val="Tahoma"/>
            <family val="2"/>
          </rPr>
          <t>-22</t>
        </r>
        <r>
          <rPr>
            <b/>
            <sz val="9"/>
            <color indexed="81"/>
            <rFont val="宋体"/>
            <family val="3"/>
            <charset val="134"/>
          </rPr>
          <t>-龙骑士塔瑞萨</t>
        </r>
      </text>
    </comment>
    <comment ref="Q1980" authorId="1">
      <text>
        <r>
          <rPr>
            <b/>
            <sz val="9"/>
            <color indexed="81"/>
            <rFont val="宋体"/>
            <family val="3"/>
            <charset val="134"/>
          </rPr>
          <t>191211</t>
        </r>
        <r>
          <rPr>
            <b/>
            <sz val="9"/>
            <color indexed="81"/>
            <rFont val="Tahoma"/>
            <family val="2"/>
          </rPr>
          <t>-17</t>
        </r>
        <r>
          <rPr>
            <b/>
            <sz val="9"/>
            <color indexed="81"/>
            <rFont val="宋体"/>
            <family val="3"/>
            <charset val="134"/>
          </rPr>
          <t>-龙骑士塔瑞萨</t>
        </r>
      </text>
    </comment>
    <comment ref="N1982" authorId="1">
      <text>
        <r>
          <rPr>
            <b/>
            <sz val="9"/>
            <color indexed="81"/>
            <rFont val="宋体"/>
            <family val="3"/>
            <charset val="134"/>
          </rPr>
          <t>191211</t>
        </r>
        <r>
          <rPr>
            <b/>
            <sz val="9"/>
            <color indexed="81"/>
            <rFont val="Tahoma"/>
            <family val="2"/>
          </rPr>
          <t>-10</t>
        </r>
        <r>
          <rPr>
            <b/>
            <sz val="9"/>
            <color indexed="81"/>
            <rFont val="宋体"/>
            <family val="3"/>
            <charset val="134"/>
          </rPr>
          <t>-时光巨龙诺兹多姆</t>
        </r>
      </text>
    </comment>
    <comment ref="Q1982" authorId="0">
      <text>
        <r>
          <rPr>
            <b/>
            <sz val="9"/>
            <color indexed="81"/>
            <rFont val="Tahoma"/>
            <family val="2"/>
          </rPr>
          <t>200627-72-</t>
        </r>
        <r>
          <rPr>
            <b/>
            <sz val="9"/>
            <color indexed="81"/>
            <rFont val="宋体"/>
            <family val="3"/>
            <charset val="134"/>
          </rPr>
          <t>时光巨龙诺兹多姆</t>
        </r>
      </text>
    </comment>
    <comment ref="M1984" authorId="0">
      <text>
        <r>
          <rPr>
            <b/>
            <sz val="9"/>
            <color indexed="81"/>
            <rFont val="Tahoma"/>
            <family val="2"/>
          </rPr>
          <t>200816-hc-</t>
        </r>
        <r>
          <rPr>
            <b/>
            <sz val="9"/>
            <color indexed="81"/>
            <rFont val="宋体"/>
            <family val="3"/>
            <charset val="134"/>
          </rPr>
          <t>光铸远征军</t>
        </r>
      </text>
    </comment>
    <comment ref="O1989" authorId="1">
      <text>
        <r>
          <rPr>
            <b/>
            <sz val="9"/>
            <color indexed="81"/>
            <rFont val="宋体"/>
            <family val="3"/>
            <charset val="134"/>
          </rPr>
          <t>191211-23-夺心者卡什</t>
        </r>
      </text>
    </comment>
    <comment ref="M1991" authorId="1">
      <text>
        <r>
          <rPr>
            <b/>
            <sz val="9"/>
            <color indexed="81"/>
            <rFont val="宋体"/>
            <family val="3"/>
            <charset val="134"/>
          </rPr>
          <t>200710</t>
        </r>
        <r>
          <rPr>
            <b/>
            <sz val="9"/>
            <color indexed="81"/>
            <rFont val="Tahoma"/>
            <family val="2"/>
          </rPr>
          <t>-hc</t>
        </r>
        <r>
          <rPr>
            <b/>
            <sz val="9"/>
            <color indexed="81"/>
            <rFont val="宋体"/>
            <family val="3"/>
            <charset val="134"/>
          </rPr>
          <t>-命运编织者
200710-hc-命运编织者</t>
        </r>
      </text>
    </comment>
    <comment ref="Q1991" authorId="1">
      <text>
        <r>
          <rPr>
            <b/>
            <sz val="9"/>
            <color indexed="81"/>
            <rFont val="宋体"/>
            <family val="3"/>
            <charset val="134"/>
          </rPr>
          <t>200614</t>
        </r>
        <r>
          <rPr>
            <b/>
            <sz val="9"/>
            <color indexed="81"/>
            <rFont val="Tahoma"/>
            <family val="2"/>
          </rPr>
          <t>-hc</t>
        </r>
        <r>
          <rPr>
            <b/>
            <sz val="9"/>
            <color indexed="81"/>
            <rFont val="宋体"/>
            <family val="3"/>
            <charset val="134"/>
          </rPr>
          <t>-命运编织者
200614-hc-命运编织者</t>
        </r>
      </text>
    </comment>
    <comment ref="Q1995" authorId="1">
      <text>
        <r>
          <rPr>
            <b/>
            <sz val="9"/>
            <color indexed="81"/>
            <rFont val="宋体"/>
            <family val="3"/>
            <charset val="134"/>
          </rPr>
          <t>191211-27-永恒巨龙姆诺兹多</t>
        </r>
      </text>
    </comment>
    <comment ref="M1996"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1996"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O1996"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P1996"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Q1996" authorId="1">
      <text>
        <r>
          <rPr>
            <b/>
            <sz val="9"/>
            <color indexed="81"/>
            <rFont val="宋体"/>
            <family val="3"/>
            <charset val="134"/>
          </rPr>
          <t>191211</t>
        </r>
        <r>
          <rPr>
            <b/>
            <sz val="9"/>
            <color indexed="81"/>
            <rFont val="Tahoma"/>
            <family val="2"/>
          </rPr>
          <t>-zs</t>
        </r>
        <r>
          <rPr>
            <b/>
            <sz val="9"/>
            <color indexed="81"/>
            <rFont val="宋体"/>
            <family val="3"/>
            <charset val="134"/>
          </rPr>
          <t>-讳言巨龙迦拉克隆</t>
        </r>
      </text>
    </comment>
    <comment ref="N2002" authorId="1">
      <text>
        <r>
          <rPr>
            <b/>
            <sz val="9"/>
            <color indexed="81"/>
            <rFont val="Tahoma"/>
            <family val="2"/>
          </rPr>
          <t>200112-hc</t>
        </r>
        <r>
          <rPr>
            <b/>
            <sz val="9"/>
            <color indexed="81"/>
            <rFont val="宋体"/>
            <family val="3"/>
            <charset val="134"/>
          </rPr>
          <t>-死金药剂师</t>
        </r>
      </text>
    </comment>
    <comment ref="Q2002" authorId="1">
      <text>
        <r>
          <rPr>
            <b/>
            <sz val="9"/>
            <color indexed="81"/>
            <rFont val="Tahoma"/>
            <family val="2"/>
          </rPr>
          <t>200112-hc</t>
        </r>
        <r>
          <rPr>
            <b/>
            <sz val="9"/>
            <color indexed="81"/>
            <rFont val="宋体"/>
            <family val="3"/>
            <charset val="134"/>
          </rPr>
          <t>-死金药剂师</t>
        </r>
      </text>
    </comment>
    <comment ref="M2007" authorId="1">
      <text>
        <r>
          <rPr>
            <b/>
            <sz val="9"/>
            <color indexed="81"/>
            <rFont val="宋体"/>
            <family val="3"/>
            <charset val="134"/>
          </rPr>
          <t>200125</t>
        </r>
        <r>
          <rPr>
            <b/>
            <sz val="9"/>
            <color indexed="81"/>
            <rFont val="Tahoma"/>
            <family val="2"/>
          </rPr>
          <t>-hc</t>
        </r>
        <r>
          <rPr>
            <b/>
            <sz val="9"/>
            <color indexed="81"/>
            <rFont val="宋体"/>
            <family val="3"/>
            <charset val="134"/>
          </rPr>
          <t>-菲里克·飞刺</t>
        </r>
      </text>
    </comment>
    <comment ref="N2007" authorId="1">
      <text>
        <r>
          <rPr>
            <b/>
            <sz val="9"/>
            <color indexed="81"/>
            <rFont val="Tahoma"/>
            <family val="2"/>
          </rPr>
          <t>200226-hc</t>
        </r>
        <r>
          <rPr>
            <b/>
            <sz val="9"/>
            <color indexed="81"/>
            <rFont val="宋体"/>
            <family val="3"/>
            <charset val="134"/>
          </rPr>
          <t>-菲里克·飞刺</t>
        </r>
      </text>
    </comment>
    <comment ref="P2007" authorId="1">
      <text>
        <r>
          <rPr>
            <b/>
            <sz val="9"/>
            <color indexed="81"/>
            <rFont val="宋体"/>
            <family val="3"/>
            <charset val="134"/>
          </rPr>
          <t>191214</t>
        </r>
        <r>
          <rPr>
            <b/>
            <sz val="9"/>
            <color indexed="81"/>
            <rFont val="Tahoma"/>
            <family val="2"/>
          </rPr>
          <t>-55</t>
        </r>
        <r>
          <rPr>
            <b/>
            <sz val="9"/>
            <color indexed="81"/>
            <rFont val="宋体"/>
            <family val="3"/>
            <charset val="134"/>
          </rPr>
          <t>-菲里克·飞刺</t>
        </r>
      </text>
    </comment>
    <comment ref="Q2007" authorId="1">
      <text>
        <r>
          <rPr>
            <b/>
            <sz val="9"/>
            <color indexed="81"/>
            <rFont val="宋体"/>
            <family val="3"/>
            <charset val="134"/>
          </rPr>
          <t>191211</t>
        </r>
        <r>
          <rPr>
            <b/>
            <sz val="9"/>
            <color indexed="81"/>
            <rFont val="Tahoma"/>
            <family val="2"/>
          </rPr>
          <t>-53</t>
        </r>
        <r>
          <rPr>
            <b/>
            <sz val="9"/>
            <color indexed="81"/>
            <rFont val="宋体"/>
            <family val="3"/>
            <charset val="134"/>
          </rPr>
          <t>-菲里克·飞刺</t>
        </r>
      </text>
    </comment>
    <comment ref="M2008"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N2008"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2008"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P2008"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Q2008" authorId="1">
      <text>
        <r>
          <rPr>
            <b/>
            <sz val="9"/>
            <color indexed="81"/>
            <rFont val="宋体"/>
            <family val="3"/>
            <charset val="134"/>
          </rPr>
          <t>191211</t>
        </r>
        <r>
          <rPr>
            <b/>
            <sz val="9"/>
            <color indexed="81"/>
            <rFont val="Tahoma"/>
            <family val="2"/>
          </rPr>
          <t>-zs</t>
        </r>
        <r>
          <rPr>
            <b/>
            <sz val="9"/>
            <color indexed="81"/>
            <rFont val="宋体"/>
            <family val="3"/>
            <charset val="134"/>
          </rPr>
          <t>-梦魇巨龙迦拉克隆</t>
        </r>
      </text>
    </comment>
    <comment ref="O2016" authorId="1">
      <text>
        <r>
          <rPr>
            <b/>
            <sz val="9"/>
            <color indexed="81"/>
            <rFont val="宋体"/>
            <family val="3"/>
            <charset val="134"/>
          </rPr>
          <t>191211</t>
        </r>
        <r>
          <rPr>
            <b/>
            <sz val="9"/>
            <color indexed="81"/>
            <rFont val="Tahoma"/>
            <family val="2"/>
          </rPr>
          <t>-5</t>
        </r>
        <r>
          <rPr>
            <b/>
            <sz val="9"/>
            <color indexed="81"/>
            <rFont val="宋体"/>
            <family val="3"/>
            <charset val="134"/>
          </rPr>
          <t>-班德斯莫什</t>
        </r>
      </text>
    </comment>
    <comment ref="M2018" authorId="1">
      <text>
        <r>
          <rPr>
            <b/>
            <sz val="9"/>
            <color indexed="81"/>
            <rFont val="宋体"/>
            <family val="3"/>
            <charset val="134"/>
          </rPr>
          <t>191211</t>
        </r>
        <r>
          <rPr>
            <b/>
            <sz val="9"/>
            <color indexed="81"/>
            <rFont val="Tahoma"/>
            <family val="2"/>
          </rPr>
          <t>-48</t>
        </r>
        <r>
          <rPr>
            <b/>
            <sz val="9"/>
            <color indexed="81"/>
            <rFont val="宋体"/>
            <family val="3"/>
            <charset val="134"/>
          </rPr>
          <t>-尼索格</t>
        </r>
      </text>
    </comment>
    <comment ref="M2019"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N2019"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O2019"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P2019"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Q2019" authorId="1">
      <text>
        <r>
          <rPr>
            <b/>
            <sz val="9"/>
            <color indexed="81"/>
            <rFont val="宋体"/>
            <family val="3"/>
            <charset val="134"/>
          </rPr>
          <t>191211</t>
        </r>
        <r>
          <rPr>
            <b/>
            <sz val="9"/>
            <color indexed="81"/>
            <rFont val="Tahoma"/>
            <family val="2"/>
          </rPr>
          <t>-zs</t>
        </r>
        <r>
          <rPr>
            <b/>
            <sz val="9"/>
            <color indexed="81"/>
            <rFont val="宋体"/>
            <family val="3"/>
            <charset val="134"/>
          </rPr>
          <t>-风暴巨龙迦拉克隆</t>
        </r>
      </text>
    </comment>
    <comment ref="M2025" authorId="1">
      <text>
        <r>
          <rPr>
            <b/>
            <sz val="9"/>
            <color indexed="81"/>
            <rFont val="宋体"/>
            <family val="3"/>
            <charset val="134"/>
          </rPr>
          <t>200412</t>
        </r>
        <r>
          <rPr>
            <b/>
            <sz val="9"/>
            <color indexed="81"/>
            <rFont val="Tahoma"/>
            <family val="2"/>
          </rPr>
          <t>-hc</t>
        </r>
        <r>
          <rPr>
            <b/>
            <sz val="9"/>
            <color indexed="81"/>
            <rFont val="宋体"/>
            <family val="3"/>
            <charset val="134"/>
          </rPr>
          <t>-黑暗天际</t>
        </r>
      </text>
    </comment>
    <comment ref="N2025" authorId="1">
      <text>
        <r>
          <rPr>
            <b/>
            <sz val="9"/>
            <color indexed="81"/>
            <rFont val="宋体"/>
            <family val="3"/>
            <charset val="134"/>
          </rPr>
          <t>200415-hc-黑暗天际
200415-hc-黑暗天际</t>
        </r>
      </text>
    </comment>
    <comment ref="Q2025" authorId="1">
      <text>
        <r>
          <rPr>
            <b/>
            <sz val="9"/>
            <color indexed="81"/>
            <rFont val="宋体"/>
            <family val="3"/>
            <charset val="134"/>
          </rPr>
          <t>200411</t>
        </r>
        <r>
          <rPr>
            <b/>
            <sz val="9"/>
            <color indexed="81"/>
            <rFont val="Tahoma"/>
            <family val="2"/>
          </rPr>
          <t>-hc</t>
        </r>
        <r>
          <rPr>
            <b/>
            <sz val="9"/>
            <color indexed="81"/>
            <rFont val="宋体"/>
            <family val="3"/>
            <charset val="134"/>
          </rPr>
          <t>-黑暗天际</t>
        </r>
      </text>
    </comment>
    <comment ref="N2026" authorId="1">
      <text>
        <r>
          <rPr>
            <b/>
            <sz val="9"/>
            <color indexed="81"/>
            <rFont val="宋体"/>
            <family val="3"/>
            <charset val="134"/>
          </rPr>
          <t>191229</t>
        </r>
        <r>
          <rPr>
            <b/>
            <sz val="9"/>
            <color indexed="81"/>
            <rFont val="Tahoma"/>
            <family val="2"/>
          </rPr>
          <t>-hc</t>
        </r>
        <r>
          <rPr>
            <b/>
            <sz val="9"/>
            <color indexed="81"/>
            <rFont val="宋体"/>
            <family val="3"/>
            <charset val="134"/>
          </rPr>
          <t>-龙骨荒野邪教徒</t>
        </r>
      </text>
    </comment>
    <comment ref="M2027" authorId="1">
      <text>
        <r>
          <rPr>
            <b/>
            <sz val="9"/>
            <color indexed="81"/>
            <rFont val="宋体"/>
            <family val="3"/>
            <charset val="134"/>
          </rPr>
          <t>200412-hc-暗藏的信徒</t>
        </r>
      </text>
    </comment>
    <comment ref="N2027" authorId="1">
      <text>
        <r>
          <rPr>
            <b/>
            <sz val="9"/>
            <color indexed="81"/>
            <rFont val="宋体"/>
            <family val="3"/>
            <charset val="134"/>
          </rPr>
          <t>200415-hc-暗藏的信徒</t>
        </r>
      </text>
    </comment>
    <comment ref="O2027" authorId="1">
      <text>
        <r>
          <rPr>
            <b/>
            <sz val="9"/>
            <color indexed="81"/>
            <rFont val="宋体"/>
            <family val="3"/>
            <charset val="134"/>
          </rPr>
          <t>200412-hc-暗藏的信徒</t>
        </r>
      </text>
    </comment>
    <comment ref="Q2027" authorId="1">
      <text>
        <r>
          <rPr>
            <b/>
            <sz val="9"/>
            <color indexed="81"/>
            <rFont val="宋体"/>
            <family val="3"/>
            <charset val="134"/>
          </rPr>
          <t>200411</t>
        </r>
        <r>
          <rPr>
            <b/>
            <sz val="9"/>
            <color indexed="81"/>
            <rFont val="Tahoma"/>
            <family val="2"/>
          </rPr>
          <t>-hc</t>
        </r>
        <r>
          <rPr>
            <b/>
            <sz val="9"/>
            <color indexed="81"/>
            <rFont val="宋体"/>
            <family val="3"/>
            <charset val="134"/>
          </rPr>
          <t>-暗藏的信徒
200411-hc-暗藏的信徒</t>
        </r>
      </text>
    </comment>
    <comment ref="M2030" authorId="1">
      <text>
        <r>
          <rPr>
            <b/>
            <sz val="9"/>
            <color indexed="81"/>
            <rFont val="宋体"/>
            <family val="3"/>
            <charset val="134"/>
          </rPr>
          <t>191211</t>
        </r>
        <r>
          <rPr>
            <b/>
            <sz val="9"/>
            <color indexed="81"/>
            <rFont val="Tahoma"/>
            <family val="2"/>
          </rPr>
          <t>-39</t>
        </r>
        <r>
          <rPr>
            <b/>
            <sz val="9"/>
            <color indexed="81"/>
            <rFont val="宋体"/>
            <family val="3"/>
            <charset val="134"/>
          </rPr>
          <t>-瓦迪瑞斯·邪噬</t>
        </r>
      </text>
    </comment>
    <comment ref="O2030" authorId="1">
      <text>
        <r>
          <rPr>
            <sz val="9"/>
            <color indexed="81"/>
            <rFont val="Tahoma"/>
            <family val="2"/>
          </rPr>
          <t>200627-73</t>
        </r>
        <r>
          <rPr>
            <sz val="9"/>
            <color indexed="81"/>
            <rFont val="宋体"/>
            <family val="3"/>
            <charset val="134"/>
          </rPr>
          <t>-瓦迪瑞斯·邪噬</t>
        </r>
      </text>
    </comment>
    <comment ref="P2031" authorId="1">
      <text>
        <r>
          <rPr>
            <b/>
            <sz val="9"/>
            <color indexed="81"/>
            <rFont val="宋体"/>
            <family val="3"/>
            <charset val="134"/>
          </rPr>
          <t>191211</t>
        </r>
        <r>
          <rPr>
            <b/>
            <sz val="9"/>
            <color indexed="81"/>
            <rFont val="Tahoma"/>
            <family val="2"/>
          </rPr>
          <t>-5</t>
        </r>
        <r>
          <rPr>
            <b/>
            <sz val="9"/>
            <color indexed="81"/>
            <rFont val="宋体"/>
            <family val="3"/>
            <charset val="134"/>
          </rPr>
          <t>-扭曲巨龙泽拉库</t>
        </r>
      </text>
    </comment>
    <comment ref="M2032"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N2032"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O2032"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P2032"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Q2032" authorId="1">
      <text>
        <r>
          <rPr>
            <b/>
            <sz val="9"/>
            <color indexed="81"/>
            <rFont val="宋体"/>
            <family val="3"/>
            <charset val="134"/>
          </rPr>
          <t>191211</t>
        </r>
        <r>
          <rPr>
            <b/>
            <sz val="9"/>
            <color indexed="81"/>
            <rFont val="Tahoma"/>
            <family val="2"/>
          </rPr>
          <t>-zs</t>
        </r>
        <r>
          <rPr>
            <b/>
            <sz val="9"/>
            <color indexed="81"/>
            <rFont val="宋体"/>
            <family val="3"/>
            <charset val="134"/>
          </rPr>
          <t>-邪火巨龙迦拉克隆</t>
        </r>
      </text>
    </comment>
    <comment ref="M2039"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N2039" authorId="1">
      <text>
        <r>
          <rPr>
            <b/>
            <sz val="9"/>
            <color indexed="81"/>
            <rFont val="宋体"/>
            <family val="3"/>
            <charset val="134"/>
          </rPr>
          <t>200101</t>
        </r>
        <r>
          <rPr>
            <b/>
            <sz val="9"/>
            <color indexed="81"/>
            <rFont val="Tahoma"/>
            <family val="2"/>
          </rPr>
          <t>-hc</t>
        </r>
        <r>
          <rPr>
            <b/>
            <sz val="9"/>
            <color indexed="81"/>
            <rFont val="宋体"/>
            <family val="3"/>
            <charset val="134"/>
          </rPr>
          <t>-海盗之锚</t>
        </r>
      </text>
    </comment>
    <comment ref="O2039" authorId="1">
      <text>
        <r>
          <rPr>
            <b/>
            <sz val="9"/>
            <color indexed="81"/>
            <rFont val="宋体"/>
            <family val="3"/>
            <charset val="134"/>
          </rPr>
          <t>191228</t>
        </r>
        <r>
          <rPr>
            <b/>
            <sz val="9"/>
            <color indexed="81"/>
            <rFont val="Tahoma"/>
            <family val="2"/>
          </rPr>
          <t>-hc</t>
        </r>
        <r>
          <rPr>
            <b/>
            <sz val="9"/>
            <color indexed="81"/>
            <rFont val="宋体"/>
            <family val="3"/>
            <charset val="134"/>
          </rPr>
          <t>-海盗之锚</t>
        </r>
      </text>
    </comment>
    <comment ref="P2039" authorId="1">
      <text>
        <r>
          <rPr>
            <b/>
            <sz val="9"/>
            <color indexed="81"/>
            <rFont val="宋体"/>
            <family val="3"/>
            <charset val="134"/>
          </rPr>
          <t>191221</t>
        </r>
        <r>
          <rPr>
            <b/>
            <sz val="9"/>
            <color indexed="81"/>
            <rFont val="Tahoma"/>
            <family val="2"/>
          </rPr>
          <t>-hc</t>
        </r>
        <r>
          <rPr>
            <b/>
            <sz val="9"/>
            <color indexed="81"/>
            <rFont val="宋体"/>
            <family val="3"/>
            <charset val="134"/>
          </rPr>
          <t>-海盗之锚</t>
        </r>
      </text>
    </comment>
    <comment ref="N2041" authorId="1">
      <text>
        <r>
          <rPr>
            <b/>
            <sz val="9"/>
            <color indexed="81"/>
            <rFont val="宋体"/>
            <family val="3"/>
            <charset val="134"/>
          </rPr>
          <t>200101</t>
        </r>
        <r>
          <rPr>
            <b/>
            <sz val="9"/>
            <color indexed="81"/>
            <rFont val="Tahoma"/>
            <family val="2"/>
          </rPr>
          <t>-hc</t>
        </r>
        <r>
          <rPr>
            <b/>
            <sz val="9"/>
            <color indexed="81"/>
            <rFont val="宋体"/>
            <family val="3"/>
            <charset val="134"/>
          </rPr>
          <t>-空中炮艇</t>
        </r>
      </text>
    </comment>
    <comment ref="Q2041" authorId="1">
      <text>
        <r>
          <rPr>
            <b/>
            <sz val="9"/>
            <color indexed="81"/>
            <rFont val="宋体"/>
            <family val="3"/>
            <charset val="134"/>
          </rPr>
          <t>200112</t>
        </r>
        <r>
          <rPr>
            <b/>
            <sz val="9"/>
            <color indexed="81"/>
            <rFont val="Tahoma"/>
            <family val="2"/>
          </rPr>
          <t>-hc</t>
        </r>
        <r>
          <rPr>
            <b/>
            <sz val="9"/>
            <color indexed="81"/>
            <rFont val="宋体"/>
            <family val="3"/>
            <charset val="134"/>
          </rPr>
          <t>-空中炮艇</t>
        </r>
      </text>
    </comment>
    <comment ref="M2044"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N2044"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O2044"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P2044"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2044" authorId="1">
      <text>
        <r>
          <rPr>
            <b/>
            <sz val="9"/>
            <color indexed="81"/>
            <rFont val="宋体"/>
            <family val="3"/>
            <charset val="134"/>
          </rPr>
          <t>191211</t>
        </r>
        <r>
          <rPr>
            <b/>
            <sz val="9"/>
            <color indexed="81"/>
            <rFont val="Tahoma"/>
            <family val="2"/>
          </rPr>
          <t>-zs</t>
        </r>
        <r>
          <rPr>
            <b/>
            <sz val="9"/>
            <color indexed="81"/>
            <rFont val="宋体"/>
            <family val="3"/>
            <charset val="134"/>
          </rPr>
          <t>-无敌巨龙迦拉克隆</t>
        </r>
      </text>
    </comment>
    <comment ref="Q2052" authorId="1">
      <text>
        <r>
          <rPr>
            <b/>
            <sz val="9"/>
            <color indexed="81"/>
            <rFont val="宋体"/>
            <family val="3"/>
            <charset val="134"/>
          </rPr>
          <t>200112</t>
        </r>
        <r>
          <rPr>
            <b/>
            <sz val="9"/>
            <color indexed="81"/>
            <rFont val="Tahoma"/>
            <family val="2"/>
          </rPr>
          <t>-hc</t>
        </r>
        <r>
          <rPr>
            <b/>
            <sz val="9"/>
            <color indexed="81"/>
            <rFont val="宋体"/>
            <family val="3"/>
            <charset val="134"/>
          </rPr>
          <t>-空降歹徒</t>
        </r>
      </text>
    </comment>
    <comment ref="O2057" authorId="1">
      <text>
        <r>
          <rPr>
            <b/>
            <sz val="9"/>
            <color indexed="81"/>
            <rFont val="宋体"/>
            <family val="3"/>
            <charset val="134"/>
          </rPr>
          <t>200412</t>
        </r>
        <r>
          <rPr>
            <b/>
            <sz val="9"/>
            <color indexed="81"/>
            <rFont val="Tahoma"/>
            <family val="2"/>
          </rPr>
          <t>-hc</t>
        </r>
        <r>
          <rPr>
            <b/>
            <sz val="9"/>
            <color indexed="81"/>
            <rFont val="宋体"/>
            <family val="3"/>
            <charset val="134"/>
          </rPr>
          <t>-厄运信天翁</t>
        </r>
      </text>
    </comment>
    <comment ref="P2063" authorId="1">
      <text>
        <r>
          <rPr>
            <b/>
            <sz val="9"/>
            <color indexed="81"/>
            <rFont val="Tahoma"/>
            <family val="2"/>
          </rPr>
          <t>200307-hc</t>
        </r>
        <r>
          <rPr>
            <b/>
            <sz val="9"/>
            <color indexed="81"/>
            <rFont val="宋体"/>
            <family val="3"/>
            <charset val="134"/>
          </rPr>
          <t>-锐鳞骑士</t>
        </r>
      </text>
    </comment>
    <comment ref="M2065" authorId="1">
      <text>
        <r>
          <rPr>
            <b/>
            <sz val="9"/>
            <color indexed="81"/>
            <rFont val="Tahoma"/>
            <family val="2"/>
          </rPr>
          <t>200129-hc</t>
        </r>
        <r>
          <rPr>
            <b/>
            <sz val="9"/>
            <color indexed="81"/>
            <rFont val="宋体"/>
            <family val="3"/>
            <charset val="134"/>
          </rPr>
          <t xml:space="preserve">-弗瑞兹·光巢
</t>
        </r>
      </text>
    </comment>
    <comment ref="N2065" authorId="1">
      <text>
        <r>
          <rPr>
            <b/>
            <sz val="9"/>
            <color indexed="81"/>
            <rFont val="Tahoma"/>
            <family val="2"/>
          </rPr>
          <t>200412-hc</t>
        </r>
        <r>
          <rPr>
            <b/>
            <sz val="9"/>
            <color indexed="81"/>
            <rFont val="宋体"/>
            <family val="3"/>
            <charset val="134"/>
          </rPr>
          <t xml:space="preserve">-弗瑞兹·光巢
</t>
        </r>
      </text>
    </comment>
    <comment ref="O2065" authorId="1">
      <text>
        <r>
          <rPr>
            <b/>
            <sz val="9"/>
            <color indexed="81"/>
            <rFont val="Tahoma"/>
            <family val="2"/>
          </rPr>
          <t>200408-hc</t>
        </r>
        <r>
          <rPr>
            <b/>
            <sz val="9"/>
            <color indexed="81"/>
            <rFont val="宋体"/>
            <family val="3"/>
            <charset val="134"/>
          </rPr>
          <t xml:space="preserve">-弗瑞兹·光巢
</t>
        </r>
      </text>
    </comment>
    <comment ref="M2068" authorId="1">
      <text>
        <r>
          <rPr>
            <b/>
            <sz val="9"/>
            <color indexed="81"/>
            <rFont val="宋体"/>
            <family val="3"/>
            <charset val="134"/>
          </rPr>
          <t>191228</t>
        </r>
        <r>
          <rPr>
            <b/>
            <sz val="9"/>
            <color indexed="81"/>
            <rFont val="Tahoma"/>
            <family val="2"/>
          </rPr>
          <t>-hc</t>
        </r>
        <r>
          <rPr>
            <b/>
            <sz val="9"/>
            <color indexed="81"/>
            <rFont val="宋体"/>
            <family val="3"/>
            <charset val="134"/>
          </rPr>
          <t>-藏宝匪贼
191228-hc-藏宝匪贼</t>
        </r>
      </text>
    </comment>
    <comment ref="N2068" authorId="1">
      <text>
        <r>
          <rPr>
            <b/>
            <sz val="9"/>
            <color indexed="81"/>
            <rFont val="Tahoma"/>
            <family val="2"/>
          </rPr>
          <t>200101-hc</t>
        </r>
        <r>
          <rPr>
            <b/>
            <sz val="9"/>
            <color indexed="81"/>
            <rFont val="宋体"/>
            <family val="3"/>
            <charset val="134"/>
          </rPr>
          <t xml:space="preserve">-藏宝匪贼
</t>
        </r>
      </text>
    </comment>
    <comment ref="Q2071" authorId="1">
      <text>
        <r>
          <rPr>
            <b/>
            <sz val="9"/>
            <color indexed="81"/>
            <rFont val="Tahoma"/>
            <family val="2"/>
          </rPr>
          <t>200207-hc</t>
        </r>
        <r>
          <rPr>
            <b/>
            <sz val="9"/>
            <color indexed="81"/>
            <rFont val="宋体"/>
            <family val="3"/>
            <charset val="134"/>
          </rPr>
          <t xml:space="preserve">-辟法灵龙
</t>
        </r>
      </text>
    </comment>
    <comment ref="M2083"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N2083" authorId="1">
      <text>
        <r>
          <rPr>
            <b/>
            <sz val="9"/>
            <color indexed="81"/>
            <rFont val="宋体"/>
            <family val="3"/>
            <charset val="134"/>
          </rPr>
          <t>191215</t>
        </r>
        <r>
          <rPr>
            <b/>
            <sz val="9"/>
            <color indexed="81"/>
            <rFont val="Tahoma"/>
            <family val="2"/>
          </rPr>
          <t>-hc</t>
        </r>
        <r>
          <rPr>
            <b/>
            <sz val="9"/>
            <color indexed="81"/>
            <rFont val="宋体"/>
            <family val="3"/>
            <charset val="134"/>
          </rPr>
          <t>-克罗斯·龙蹄</t>
        </r>
      </text>
    </comment>
    <comment ref="O2083"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P2083" authorId="1">
      <text>
        <r>
          <rPr>
            <b/>
            <sz val="9"/>
            <color indexed="81"/>
            <rFont val="宋体"/>
            <family val="3"/>
            <charset val="134"/>
          </rPr>
          <t>191221</t>
        </r>
        <r>
          <rPr>
            <b/>
            <sz val="9"/>
            <color indexed="81"/>
            <rFont val="Tahoma"/>
            <family val="2"/>
          </rPr>
          <t>-hc</t>
        </r>
        <r>
          <rPr>
            <b/>
            <sz val="9"/>
            <color indexed="81"/>
            <rFont val="宋体"/>
            <family val="3"/>
            <charset val="134"/>
          </rPr>
          <t>-克罗斯·龙蹄</t>
        </r>
      </text>
    </comment>
    <comment ref="Q2083" authorId="1">
      <text>
        <r>
          <rPr>
            <b/>
            <sz val="9"/>
            <color indexed="81"/>
            <rFont val="Tahoma"/>
            <family val="2"/>
          </rPr>
          <t>200102-hc</t>
        </r>
        <r>
          <rPr>
            <b/>
            <sz val="9"/>
            <color indexed="81"/>
            <rFont val="宋体"/>
            <family val="3"/>
            <charset val="134"/>
          </rPr>
          <t>-克罗斯·龙蹄</t>
        </r>
      </text>
    </comment>
    <comment ref="O2087" authorId="1">
      <text>
        <r>
          <rPr>
            <b/>
            <sz val="9"/>
            <color indexed="81"/>
            <rFont val="宋体"/>
            <family val="3"/>
            <charset val="134"/>
          </rPr>
          <t>191211</t>
        </r>
        <r>
          <rPr>
            <b/>
            <sz val="9"/>
            <color indexed="81"/>
            <rFont val="Tahoma"/>
            <family val="2"/>
          </rPr>
          <t>-61</t>
        </r>
        <r>
          <rPr>
            <b/>
            <sz val="9"/>
            <color indexed="81"/>
            <rFont val="宋体"/>
            <family val="3"/>
            <charset val="134"/>
          </rPr>
          <t>-舒玛</t>
        </r>
      </text>
    </comment>
    <comment ref="Q2087" authorId="1">
      <text>
        <r>
          <rPr>
            <b/>
            <sz val="9"/>
            <color indexed="81"/>
            <rFont val="宋体"/>
            <family val="3"/>
            <charset val="134"/>
          </rPr>
          <t>191211</t>
        </r>
        <r>
          <rPr>
            <b/>
            <sz val="9"/>
            <color indexed="81"/>
            <rFont val="Tahoma"/>
            <family val="2"/>
          </rPr>
          <t>-5</t>
        </r>
        <r>
          <rPr>
            <b/>
            <sz val="9"/>
            <color indexed="81"/>
            <rFont val="宋体"/>
            <family val="3"/>
            <charset val="134"/>
          </rPr>
          <t>-舒玛</t>
        </r>
      </text>
    </comment>
    <comment ref="M2088" authorId="1">
      <text>
        <r>
          <rPr>
            <b/>
            <sz val="9"/>
            <color indexed="81"/>
            <rFont val="宋体"/>
            <family val="3"/>
            <charset val="134"/>
          </rPr>
          <t>200412-hc-红龙女王阿莱克丝塔萨</t>
        </r>
      </text>
    </comment>
    <comment ref="N2088" authorId="1">
      <text>
        <r>
          <rPr>
            <b/>
            <sz val="9"/>
            <color indexed="81"/>
            <rFont val="宋体"/>
            <family val="3"/>
            <charset val="134"/>
          </rPr>
          <t>191130</t>
        </r>
        <r>
          <rPr>
            <b/>
            <sz val="9"/>
            <color indexed="81"/>
            <rFont val="Tahoma"/>
            <family val="2"/>
          </rPr>
          <t>-56</t>
        </r>
        <r>
          <rPr>
            <b/>
            <sz val="9"/>
            <color indexed="81"/>
            <rFont val="宋体"/>
            <family val="3"/>
            <charset val="134"/>
          </rPr>
          <t>-红龙女王阿莱克丝塔萨</t>
        </r>
      </text>
    </comment>
    <comment ref="O2088" authorId="1">
      <text>
        <r>
          <rPr>
            <b/>
            <sz val="9"/>
            <color indexed="81"/>
            <rFont val="宋体"/>
            <family val="3"/>
            <charset val="134"/>
          </rPr>
          <t>200412-hc-红龙女王阿莱克丝塔萨</t>
        </r>
      </text>
    </comment>
    <comment ref="P2088" authorId="1">
      <text>
        <r>
          <rPr>
            <b/>
            <sz val="9"/>
            <color indexed="81"/>
            <rFont val="宋体"/>
            <family val="3"/>
            <charset val="134"/>
          </rPr>
          <t>200412-hc-红龙女王阿莱克丝塔萨</t>
        </r>
      </text>
    </comment>
    <comment ref="Q2088" authorId="1">
      <text>
        <r>
          <rPr>
            <b/>
            <sz val="9"/>
            <color indexed="81"/>
            <rFont val="宋体"/>
            <family val="3"/>
            <charset val="134"/>
          </rPr>
          <t>191130</t>
        </r>
        <r>
          <rPr>
            <b/>
            <sz val="9"/>
            <color indexed="81"/>
            <rFont val="Tahoma"/>
            <family val="2"/>
          </rPr>
          <t>-25</t>
        </r>
        <r>
          <rPr>
            <b/>
            <sz val="9"/>
            <color indexed="81"/>
            <rFont val="宋体"/>
            <family val="3"/>
            <charset val="134"/>
          </rPr>
          <t>-红龙女王阿莱克丝塔萨
200411-hc-红龙女王阿莱克丝塔萨</t>
        </r>
      </text>
    </comment>
    <comment ref="M2091"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N2091"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O2091"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P2091"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2091" authorId="1">
      <text>
        <r>
          <rPr>
            <b/>
            <sz val="9"/>
            <color indexed="81"/>
            <rFont val="宋体"/>
            <family val="3"/>
            <charset val="134"/>
          </rPr>
          <t>191130</t>
        </r>
        <r>
          <rPr>
            <b/>
            <sz val="9"/>
            <color indexed="81"/>
            <rFont val="Tahoma"/>
            <family val="2"/>
          </rPr>
          <t>-zs</t>
        </r>
        <r>
          <rPr>
            <b/>
            <sz val="9"/>
            <color indexed="81"/>
            <rFont val="宋体"/>
            <family val="3"/>
            <charset val="134"/>
          </rPr>
          <t>-萨索瓦尔</t>
        </r>
      </text>
    </comment>
    <comment ref="Q2093" authorId="1">
      <text>
        <r>
          <rPr>
            <b/>
            <sz val="9"/>
            <color indexed="81"/>
            <rFont val="宋体"/>
            <family val="3"/>
            <charset val="134"/>
          </rPr>
          <t>190411</t>
        </r>
        <r>
          <rPr>
            <b/>
            <sz val="9"/>
            <color indexed="81"/>
            <rFont val="Tahoma"/>
            <family val="2"/>
          </rPr>
          <t>-hc</t>
        </r>
        <r>
          <rPr>
            <b/>
            <sz val="9"/>
            <color indexed="81"/>
            <rFont val="宋体"/>
            <family val="3"/>
            <charset val="134"/>
          </rPr>
          <t>-橡果人</t>
        </r>
      </text>
    </comment>
    <comment ref="M2095"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N2095"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O2095"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P2095" authorId="1">
      <text>
        <r>
          <rPr>
            <b/>
            <sz val="9"/>
            <color indexed="81"/>
            <rFont val="宋体"/>
            <family val="3"/>
            <charset val="134"/>
          </rPr>
          <t>190415</t>
        </r>
        <r>
          <rPr>
            <b/>
            <sz val="9"/>
            <color indexed="81"/>
            <rFont val="Tahoma"/>
            <family val="2"/>
          </rPr>
          <t>-hc</t>
        </r>
        <r>
          <rPr>
            <b/>
            <sz val="9"/>
            <color indexed="81"/>
            <rFont val="宋体"/>
            <family val="3"/>
            <charset val="134"/>
          </rPr>
          <t>-守护者斯塔拉蒂斯</t>
        </r>
      </text>
    </comment>
    <comment ref="Q2095" authorId="1">
      <text>
        <r>
          <rPr>
            <b/>
            <sz val="9"/>
            <color indexed="81"/>
            <rFont val="宋体"/>
            <family val="3"/>
            <charset val="134"/>
          </rPr>
          <t>190411</t>
        </r>
        <r>
          <rPr>
            <b/>
            <sz val="9"/>
            <color indexed="81"/>
            <rFont val="Tahoma"/>
            <family val="2"/>
          </rPr>
          <t>-hc</t>
        </r>
        <r>
          <rPr>
            <b/>
            <sz val="9"/>
            <color indexed="81"/>
            <rFont val="宋体"/>
            <family val="3"/>
            <charset val="134"/>
          </rPr>
          <t>-守护者斯塔拉蒂斯</t>
        </r>
      </text>
    </comment>
    <comment ref="M2096" authorId="1">
      <text>
        <r>
          <rPr>
            <b/>
            <sz val="9"/>
            <color indexed="81"/>
            <rFont val="宋体"/>
            <family val="3"/>
            <charset val="134"/>
          </rPr>
          <t>190411</t>
        </r>
        <r>
          <rPr>
            <b/>
            <sz val="9"/>
            <color indexed="81"/>
            <rFont val="Tahoma"/>
            <family val="2"/>
          </rPr>
          <t>-hc</t>
        </r>
        <r>
          <rPr>
            <b/>
            <sz val="9"/>
            <color indexed="81"/>
            <rFont val="宋体"/>
            <family val="3"/>
            <charset val="134"/>
          </rPr>
          <t>-晶歌传送门
190411-hc-晶歌传送门</t>
        </r>
      </text>
    </comment>
    <comment ref="O2096"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P2096" authorId="1">
      <text>
        <r>
          <rPr>
            <b/>
            <sz val="9"/>
            <color indexed="81"/>
            <rFont val="宋体"/>
            <family val="3"/>
            <charset val="134"/>
          </rPr>
          <t>190415</t>
        </r>
        <r>
          <rPr>
            <b/>
            <sz val="9"/>
            <color indexed="81"/>
            <rFont val="Tahoma"/>
            <family val="2"/>
          </rPr>
          <t>-hc</t>
        </r>
        <r>
          <rPr>
            <b/>
            <sz val="9"/>
            <color indexed="81"/>
            <rFont val="宋体"/>
            <family val="3"/>
            <charset val="134"/>
          </rPr>
          <t xml:space="preserve">-晶歌传送门
</t>
        </r>
      </text>
    </comment>
    <comment ref="Q2096" authorId="1">
      <text>
        <r>
          <rPr>
            <b/>
            <sz val="9"/>
            <color indexed="81"/>
            <rFont val="宋体"/>
            <family val="3"/>
            <charset val="134"/>
          </rPr>
          <t>190411</t>
        </r>
        <r>
          <rPr>
            <b/>
            <sz val="9"/>
            <color indexed="81"/>
            <rFont val="Tahoma"/>
            <family val="2"/>
          </rPr>
          <t>-hc</t>
        </r>
        <r>
          <rPr>
            <b/>
            <sz val="9"/>
            <color indexed="81"/>
            <rFont val="宋体"/>
            <family val="3"/>
            <charset val="134"/>
          </rPr>
          <t xml:space="preserve">-晶歌传送门
</t>
        </r>
      </text>
    </comment>
    <comment ref="N2097" authorId="1">
      <text>
        <r>
          <rPr>
            <b/>
            <sz val="9"/>
            <color indexed="81"/>
            <rFont val="宋体"/>
            <family val="3"/>
            <charset val="134"/>
          </rPr>
          <t>190420</t>
        </r>
        <r>
          <rPr>
            <b/>
            <sz val="9"/>
            <color indexed="81"/>
            <rFont val="Tahoma"/>
            <family val="2"/>
          </rPr>
          <t>-hc</t>
        </r>
        <r>
          <rPr>
            <b/>
            <sz val="9"/>
            <color indexed="81"/>
            <rFont val="宋体"/>
            <family val="3"/>
            <charset val="134"/>
          </rPr>
          <t xml:space="preserve">-守卫梦境之路
</t>
        </r>
      </text>
    </comment>
    <comment ref="Q2097" authorId="1">
      <text>
        <r>
          <rPr>
            <b/>
            <sz val="9"/>
            <color indexed="81"/>
            <rFont val="宋体"/>
            <family val="3"/>
            <charset val="134"/>
          </rPr>
          <t>190411</t>
        </r>
        <r>
          <rPr>
            <b/>
            <sz val="9"/>
            <color indexed="81"/>
            <rFont val="Tahoma"/>
            <family val="2"/>
          </rPr>
          <t>-hc</t>
        </r>
        <r>
          <rPr>
            <b/>
            <sz val="9"/>
            <color indexed="81"/>
            <rFont val="宋体"/>
            <family val="3"/>
            <charset val="134"/>
          </rPr>
          <t xml:space="preserve">-守卫梦境之路
</t>
        </r>
      </text>
    </comment>
    <comment ref="P2099" authorId="1">
      <text>
        <r>
          <rPr>
            <b/>
            <sz val="9"/>
            <color indexed="81"/>
            <rFont val="宋体"/>
            <family val="3"/>
            <charset val="134"/>
          </rPr>
          <t>190415</t>
        </r>
        <r>
          <rPr>
            <b/>
            <sz val="9"/>
            <color indexed="81"/>
            <rFont val="Tahoma"/>
            <family val="2"/>
          </rPr>
          <t>-hc</t>
        </r>
        <r>
          <rPr>
            <b/>
            <sz val="9"/>
            <color indexed="81"/>
            <rFont val="宋体"/>
            <family val="3"/>
            <charset val="134"/>
          </rPr>
          <t xml:space="preserve">-远古祝福
</t>
        </r>
      </text>
    </comment>
    <comment ref="M2101" authorId="1">
      <text>
        <r>
          <rPr>
            <b/>
            <sz val="9"/>
            <color indexed="81"/>
            <rFont val="宋体"/>
            <family val="3"/>
            <charset val="134"/>
          </rPr>
          <t>190504</t>
        </r>
        <r>
          <rPr>
            <b/>
            <sz val="9"/>
            <color indexed="81"/>
            <rFont val="Tahoma"/>
            <family val="2"/>
          </rPr>
          <t>-80</t>
        </r>
        <r>
          <rPr>
            <b/>
            <sz val="9"/>
            <color indexed="81"/>
            <rFont val="宋体"/>
            <family val="3"/>
            <charset val="134"/>
          </rPr>
          <t>-卢森巴克</t>
        </r>
      </text>
    </comment>
    <comment ref="M2102" authorId="1">
      <text>
        <r>
          <rPr>
            <b/>
            <sz val="9"/>
            <color indexed="81"/>
            <rFont val="宋体"/>
            <family val="3"/>
            <charset val="134"/>
          </rPr>
          <t>190411</t>
        </r>
        <r>
          <rPr>
            <b/>
            <sz val="9"/>
            <color indexed="81"/>
            <rFont val="Tahoma"/>
            <family val="2"/>
          </rPr>
          <t>-hc</t>
        </r>
        <r>
          <rPr>
            <b/>
            <sz val="9"/>
            <color indexed="81"/>
            <rFont val="宋体"/>
            <family val="3"/>
            <charset val="134"/>
          </rPr>
          <t>-森林的援助</t>
        </r>
      </text>
    </comment>
    <comment ref="N2102" authorId="1">
      <text>
        <r>
          <rPr>
            <b/>
            <sz val="9"/>
            <color indexed="81"/>
            <rFont val="宋体"/>
            <family val="3"/>
            <charset val="134"/>
          </rPr>
          <t>190420</t>
        </r>
        <r>
          <rPr>
            <b/>
            <sz val="9"/>
            <color indexed="81"/>
            <rFont val="Tahoma"/>
            <family val="2"/>
          </rPr>
          <t>-hc</t>
        </r>
        <r>
          <rPr>
            <b/>
            <sz val="9"/>
            <color indexed="81"/>
            <rFont val="宋体"/>
            <family val="3"/>
            <charset val="134"/>
          </rPr>
          <t>-森林的援助</t>
        </r>
      </text>
    </comment>
    <comment ref="O2102" authorId="1">
      <text>
        <r>
          <rPr>
            <b/>
            <sz val="9"/>
            <color indexed="81"/>
            <rFont val="宋体"/>
            <family val="3"/>
            <charset val="134"/>
          </rPr>
          <t>190415</t>
        </r>
        <r>
          <rPr>
            <b/>
            <sz val="9"/>
            <color indexed="81"/>
            <rFont val="Tahoma"/>
            <family val="2"/>
          </rPr>
          <t>-hc</t>
        </r>
        <r>
          <rPr>
            <b/>
            <sz val="9"/>
            <color indexed="81"/>
            <rFont val="宋体"/>
            <family val="3"/>
            <charset val="134"/>
          </rPr>
          <t>-森林的援助
190415-hc-森林的援助</t>
        </r>
      </text>
    </comment>
    <comment ref="N2106" authorId="0">
      <text>
        <r>
          <rPr>
            <b/>
            <sz val="9"/>
            <color indexed="81"/>
            <rFont val="Tahoma"/>
            <family val="2"/>
          </rPr>
          <t>190428-hc-</t>
        </r>
        <r>
          <rPr>
            <b/>
            <sz val="9"/>
            <color indexed="81"/>
            <rFont val="宋体"/>
            <family val="3"/>
            <charset val="134"/>
          </rPr>
          <t>九命兽魂</t>
        </r>
      </text>
    </comment>
    <comment ref="O2106" authorId="0">
      <text>
        <r>
          <rPr>
            <b/>
            <sz val="9"/>
            <color indexed="81"/>
            <rFont val="Tahoma"/>
            <family val="2"/>
          </rPr>
          <t>190410-hc-</t>
        </r>
        <r>
          <rPr>
            <b/>
            <sz val="9"/>
            <color indexed="81"/>
            <rFont val="宋体"/>
            <family val="3"/>
            <charset val="134"/>
          </rPr>
          <t xml:space="preserve">九命兽魂
</t>
        </r>
        <r>
          <rPr>
            <b/>
            <sz val="9"/>
            <color indexed="81"/>
            <rFont val="Tahoma"/>
            <family val="2"/>
          </rPr>
          <t>190420-hc-</t>
        </r>
        <r>
          <rPr>
            <b/>
            <sz val="9"/>
            <color indexed="81"/>
            <rFont val="宋体"/>
            <family val="3"/>
            <charset val="134"/>
          </rPr>
          <t>九命兽魂</t>
        </r>
      </text>
    </comment>
    <comment ref="N2110" authorId="1">
      <text>
        <r>
          <rPr>
            <b/>
            <sz val="9"/>
            <color indexed="81"/>
            <rFont val="宋体"/>
            <family val="3"/>
            <charset val="134"/>
          </rPr>
          <t>190410</t>
        </r>
        <r>
          <rPr>
            <b/>
            <sz val="9"/>
            <color indexed="81"/>
            <rFont val="Tahoma"/>
            <family val="2"/>
          </rPr>
          <t>-41</t>
        </r>
        <r>
          <rPr>
            <b/>
            <sz val="9"/>
            <color indexed="81"/>
            <rFont val="宋体"/>
            <family val="3"/>
            <charset val="134"/>
          </rPr>
          <t>-湮灭战车</t>
        </r>
      </text>
    </comment>
    <comment ref="O2110" authorId="1">
      <text>
        <r>
          <rPr>
            <b/>
            <sz val="9"/>
            <color indexed="81"/>
            <rFont val="宋体"/>
            <family val="3"/>
            <charset val="134"/>
          </rPr>
          <t>190410</t>
        </r>
        <r>
          <rPr>
            <b/>
            <sz val="9"/>
            <color indexed="81"/>
            <rFont val="Tahoma"/>
            <family val="2"/>
          </rPr>
          <t>-07</t>
        </r>
        <r>
          <rPr>
            <b/>
            <sz val="9"/>
            <color indexed="81"/>
            <rFont val="宋体"/>
            <family val="3"/>
            <charset val="134"/>
          </rPr>
          <t>-湮灭战车</t>
        </r>
      </text>
    </comment>
    <comment ref="N2112" authorId="1">
      <text>
        <r>
          <rPr>
            <b/>
            <sz val="9"/>
            <color indexed="81"/>
            <rFont val="宋体"/>
            <family val="3"/>
            <charset val="134"/>
          </rPr>
          <t>190606</t>
        </r>
        <r>
          <rPr>
            <b/>
            <sz val="9"/>
            <color indexed="81"/>
            <rFont val="Tahoma"/>
            <family val="2"/>
          </rPr>
          <t>-74</t>
        </r>
        <r>
          <rPr>
            <b/>
            <sz val="9"/>
            <color indexed="81"/>
            <rFont val="宋体"/>
            <family val="3"/>
            <charset val="134"/>
          </rPr>
          <t>-温蕾萨·风行者</t>
        </r>
      </text>
    </comment>
    <comment ref="Q2112" authorId="1">
      <text>
        <r>
          <rPr>
            <b/>
            <sz val="9"/>
            <color indexed="81"/>
            <rFont val="宋体"/>
            <family val="3"/>
            <charset val="134"/>
          </rPr>
          <t>190413</t>
        </r>
        <r>
          <rPr>
            <b/>
            <sz val="9"/>
            <color indexed="81"/>
            <rFont val="Tahoma"/>
            <family val="2"/>
          </rPr>
          <t>-45</t>
        </r>
        <r>
          <rPr>
            <b/>
            <sz val="9"/>
            <color indexed="81"/>
            <rFont val="宋体"/>
            <family val="3"/>
            <charset val="134"/>
          </rPr>
          <t>-温蕾萨·风行者</t>
        </r>
      </text>
    </comment>
    <comment ref="M2114" authorId="1">
      <text>
        <r>
          <rPr>
            <b/>
            <sz val="9"/>
            <color indexed="81"/>
            <rFont val="宋体"/>
            <family val="3"/>
            <charset val="134"/>
          </rPr>
          <t>191102-hc-魔术戏法
191102-hc-魔术戏法</t>
        </r>
      </text>
    </comment>
    <comment ref="N2115" authorId="1">
      <text>
        <r>
          <rPr>
            <b/>
            <sz val="9"/>
            <color indexed="81"/>
            <rFont val="宋体"/>
            <family val="3"/>
            <charset val="134"/>
          </rPr>
          <t>190611-hc-卡德加</t>
        </r>
      </text>
    </comment>
    <comment ref="M2116" authorId="1">
      <text>
        <r>
          <rPr>
            <b/>
            <sz val="9"/>
            <color indexed="81"/>
            <rFont val="宋体"/>
            <family val="3"/>
            <charset val="134"/>
          </rPr>
          <t>191102-hc-法力飓风
191102-hc-法力飓风</t>
        </r>
      </text>
    </comment>
    <comment ref="O2116" authorId="1">
      <text>
        <r>
          <rPr>
            <b/>
            <sz val="9"/>
            <color indexed="81"/>
            <rFont val="宋体"/>
            <family val="3"/>
            <charset val="134"/>
          </rPr>
          <t>191102-hc-法力飓风
191102-hc-法力飓风</t>
        </r>
      </text>
    </comment>
    <comment ref="Q2121" authorId="0">
      <text>
        <r>
          <rPr>
            <b/>
            <sz val="9"/>
            <color indexed="81"/>
            <rFont val="Tahoma"/>
            <family val="2"/>
          </rPr>
          <t>191102-hc-</t>
        </r>
        <r>
          <rPr>
            <b/>
            <sz val="9"/>
            <color indexed="81"/>
            <rFont val="宋体"/>
            <family val="3"/>
            <charset val="134"/>
          </rPr>
          <t>创世之力</t>
        </r>
      </text>
    </comment>
    <comment ref="N2122" authorId="1">
      <text>
        <r>
          <rPr>
            <b/>
            <sz val="9"/>
            <color indexed="81"/>
            <rFont val="宋体"/>
            <family val="3"/>
            <charset val="134"/>
          </rPr>
          <t>190606</t>
        </r>
        <r>
          <rPr>
            <b/>
            <sz val="9"/>
            <color indexed="81"/>
            <rFont val="Tahoma"/>
            <family val="2"/>
          </rPr>
          <t>-74</t>
        </r>
        <r>
          <rPr>
            <b/>
            <sz val="9"/>
            <color indexed="81"/>
            <rFont val="宋体"/>
            <family val="3"/>
            <charset val="134"/>
          </rPr>
          <t>-卡雷苟斯</t>
        </r>
      </text>
    </comment>
    <comment ref="Q2122" authorId="1">
      <text>
        <r>
          <rPr>
            <b/>
            <sz val="9"/>
            <color indexed="81"/>
            <rFont val="宋体"/>
            <family val="3"/>
            <charset val="134"/>
          </rPr>
          <t>190410</t>
        </r>
        <r>
          <rPr>
            <b/>
            <sz val="9"/>
            <color indexed="81"/>
            <rFont val="Tahoma"/>
            <family val="2"/>
          </rPr>
          <t>-02</t>
        </r>
        <r>
          <rPr>
            <b/>
            <sz val="9"/>
            <color indexed="81"/>
            <rFont val="宋体"/>
            <family val="3"/>
            <charset val="134"/>
          </rPr>
          <t>-卡雷苟斯</t>
        </r>
      </text>
    </comment>
    <comment ref="M2126" authorId="1">
      <text>
        <r>
          <rPr>
            <b/>
            <sz val="9"/>
            <color indexed="81"/>
            <rFont val="宋体"/>
            <family val="3"/>
            <charset val="134"/>
          </rPr>
          <t>190611</t>
        </r>
        <r>
          <rPr>
            <b/>
            <sz val="9"/>
            <color indexed="81"/>
            <rFont val="Tahoma"/>
            <family val="2"/>
          </rPr>
          <t>-hc</t>
        </r>
        <r>
          <rPr>
            <b/>
            <sz val="9"/>
            <color indexed="81"/>
            <rFont val="宋体"/>
            <family val="3"/>
            <charset val="134"/>
          </rPr>
          <t>-神秘之刃</t>
        </r>
      </text>
    </comment>
    <comment ref="Q2127" authorId="1">
      <text>
        <r>
          <rPr>
            <b/>
            <sz val="9"/>
            <color indexed="81"/>
            <rFont val="宋体"/>
            <family val="3"/>
            <charset val="134"/>
          </rPr>
          <t>190611</t>
        </r>
        <r>
          <rPr>
            <b/>
            <sz val="9"/>
            <color indexed="81"/>
            <rFont val="Tahoma"/>
            <family val="2"/>
          </rPr>
          <t>-hc</t>
        </r>
        <r>
          <rPr>
            <b/>
            <sz val="9"/>
            <color indexed="81"/>
            <rFont val="宋体"/>
            <family val="3"/>
            <charset val="134"/>
          </rPr>
          <t>-冒险号角</t>
        </r>
      </text>
    </comment>
    <comment ref="M2129" authorId="1">
      <text>
        <r>
          <rPr>
            <b/>
            <sz val="9"/>
            <color indexed="81"/>
            <rFont val="宋体"/>
            <family val="3"/>
            <charset val="134"/>
          </rPr>
          <t>190410</t>
        </r>
        <r>
          <rPr>
            <b/>
            <sz val="9"/>
            <color indexed="81"/>
            <rFont val="Tahoma"/>
            <family val="2"/>
          </rPr>
          <t>-09</t>
        </r>
        <r>
          <rPr>
            <b/>
            <sz val="9"/>
            <color indexed="81"/>
            <rFont val="宋体"/>
            <family val="3"/>
            <charset val="134"/>
          </rPr>
          <t>-指挥官蕾撒</t>
        </r>
      </text>
    </comment>
    <comment ref="N2129" authorId="1">
      <text>
        <r>
          <rPr>
            <b/>
            <sz val="9"/>
            <color indexed="81"/>
            <rFont val="宋体"/>
            <family val="3"/>
            <charset val="134"/>
          </rPr>
          <t>190512</t>
        </r>
        <r>
          <rPr>
            <b/>
            <sz val="9"/>
            <color indexed="81"/>
            <rFont val="Tahoma"/>
            <family val="2"/>
          </rPr>
          <t>-71</t>
        </r>
        <r>
          <rPr>
            <b/>
            <sz val="9"/>
            <color indexed="81"/>
            <rFont val="宋体"/>
            <family val="3"/>
            <charset val="134"/>
          </rPr>
          <t>-指挥官蕾撒</t>
        </r>
      </text>
    </comment>
    <comment ref="P2132" authorId="1">
      <text>
        <r>
          <rPr>
            <b/>
            <sz val="9"/>
            <color indexed="81"/>
            <rFont val="宋体"/>
            <family val="3"/>
            <charset val="134"/>
          </rPr>
          <t>190416</t>
        </r>
        <r>
          <rPr>
            <b/>
            <sz val="9"/>
            <color indexed="81"/>
            <rFont val="Tahoma"/>
            <family val="2"/>
          </rPr>
          <t>-53</t>
        </r>
        <r>
          <rPr>
            <b/>
            <sz val="9"/>
            <color indexed="81"/>
            <rFont val="宋体"/>
            <family val="3"/>
            <charset val="134"/>
          </rPr>
          <t>-诺萨莉</t>
        </r>
      </text>
    </comment>
    <comment ref="M2137" authorId="1">
      <text>
        <r>
          <rPr>
            <b/>
            <sz val="9"/>
            <color indexed="81"/>
            <rFont val="宋体"/>
            <family val="3"/>
            <charset val="134"/>
          </rPr>
          <t>191120-114-拉祖尔女士</t>
        </r>
      </text>
    </comment>
    <comment ref="P2137" authorId="1">
      <text>
        <r>
          <rPr>
            <b/>
            <sz val="9"/>
            <color indexed="81"/>
            <rFont val="宋体"/>
            <family val="3"/>
            <charset val="134"/>
          </rPr>
          <t>190410</t>
        </r>
        <r>
          <rPr>
            <b/>
            <sz val="9"/>
            <color indexed="81"/>
            <rFont val="Tahoma"/>
            <family val="2"/>
          </rPr>
          <t>-08</t>
        </r>
        <r>
          <rPr>
            <b/>
            <sz val="9"/>
            <color indexed="81"/>
            <rFont val="宋体"/>
            <family val="3"/>
            <charset val="134"/>
          </rPr>
          <t>-拉祖尔女士</t>
        </r>
      </text>
    </comment>
    <comment ref="Q2137" authorId="1">
      <text>
        <r>
          <rPr>
            <b/>
            <sz val="9"/>
            <color indexed="81"/>
            <rFont val="宋体"/>
            <family val="3"/>
            <charset val="134"/>
          </rPr>
          <t>190410</t>
        </r>
        <r>
          <rPr>
            <b/>
            <sz val="9"/>
            <color indexed="81"/>
            <rFont val="Tahoma"/>
            <family val="2"/>
          </rPr>
          <t>-29</t>
        </r>
        <r>
          <rPr>
            <b/>
            <sz val="9"/>
            <color indexed="81"/>
            <rFont val="宋体"/>
            <family val="3"/>
            <charset val="134"/>
          </rPr>
          <t>-拉祖尔女士</t>
        </r>
      </text>
    </comment>
    <comment ref="O2141" authorId="1">
      <text>
        <r>
          <rPr>
            <b/>
            <sz val="9"/>
            <color indexed="81"/>
            <rFont val="宋体"/>
            <family val="3"/>
            <charset val="134"/>
          </rPr>
          <t>190721</t>
        </r>
        <r>
          <rPr>
            <b/>
            <sz val="9"/>
            <color indexed="81"/>
            <rFont val="Tahoma"/>
            <family val="2"/>
          </rPr>
          <t>-84</t>
        </r>
        <r>
          <rPr>
            <b/>
            <sz val="9"/>
            <color indexed="81"/>
            <rFont val="宋体"/>
            <family val="3"/>
            <charset val="134"/>
          </rPr>
          <t>-亡者卡特琳娜</t>
        </r>
      </text>
    </comment>
    <comment ref="P2141" authorId="1">
      <text>
        <r>
          <rPr>
            <b/>
            <sz val="9"/>
            <color indexed="81"/>
            <rFont val="宋体"/>
            <family val="3"/>
            <charset val="134"/>
          </rPr>
          <t>191215</t>
        </r>
        <r>
          <rPr>
            <b/>
            <sz val="9"/>
            <color indexed="81"/>
            <rFont val="Tahoma"/>
            <family val="2"/>
          </rPr>
          <t>-95</t>
        </r>
        <r>
          <rPr>
            <b/>
            <sz val="9"/>
            <color indexed="81"/>
            <rFont val="宋体"/>
            <family val="3"/>
            <charset val="134"/>
          </rPr>
          <t>-亡者卡特琳娜</t>
        </r>
      </text>
    </comment>
    <comment ref="M2145" authorId="1">
      <text>
        <r>
          <rPr>
            <b/>
            <sz val="9"/>
            <color indexed="81"/>
            <rFont val="宋体"/>
            <family val="3"/>
            <charset val="134"/>
          </rPr>
          <t>190501</t>
        </r>
        <r>
          <rPr>
            <b/>
            <sz val="9"/>
            <color indexed="81"/>
            <rFont val="Tahoma"/>
            <family val="2"/>
          </rPr>
          <t>-hc</t>
        </r>
        <r>
          <rPr>
            <b/>
            <sz val="9"/>
            <color indexed="81"/>
            <rFont val="宋体"/>
            <family val="3"/>
            <charset val="134"/>
          </rPr>
          <t xml:space="preserve">-下水道销赃人
</t>
        </r>
      </text>
    </comment>
    <comment ref="O2145" authorId="1">
      <text>
        <r>
          <rPr>
            <b/>
            <sz val="9"/>
            <color indexed="81"/>
            <rFont val="宋体"/>
            <family val="3"/>
            <charset val="134"/>
          </rPr>
          <t>190422</t>
        </r>
        <r>
          <rPr>
            <b/>
            <sz val="9"/>
            <color indexed="81"/>
            <rFont val="Tahoma"/>
            <family val="2"/>
          </rPr>
          <t>-hc</t>
        </r>
        <r>
          <rPr>
            <b/>
            <sz val="9"/>
            <color indexed="81"/>
            <rFont val="宋体"/>
            <family val="3"/>
            <charset val="134"/>
          </rPr>
          <t xml:space="preserve">-下水道销赃人
</t>
        </r>
      </text>
    </comment>
    <comment ref="P2146" authorId="1">
      <text>
        <r>
          <rPr>
            <b/>
            <sz val="9"/>
            <color indexed="81"/>
            <rFont val="宋体"/>
            <family val="3"/>
            <charset val="134"/>
          </rPr>
          <t>190411</t>
        </r>
        <r>
          <rPr>
            <b/>
            <sz val="9"/>
            <color indexed="81"/>
            <rFont val="Tahoma"/>
            <family val="2"/>
          </rPr>
          <t>-hc</t>
        </r>
        <r>
          <rPr>
            <b/>
            <sz val="9"/>
            <color indexed="81"/>
            <rFont val="宋体"/>
            <family val="3"/>
            <charset val="134"/>
          </rPr>
          <t>-怪盗恶霸
190411-hc-怪盗恶霸</t>
        </r>
      </text>
    </comment>
    <comment ref="N2147" authorId="1">
      <text>
        <r>
          <rPr>
            <b/>
            <sz val="9"/>
            <color indexed="81"/>
            <rFont val="宋体"/>
            <family val="3"/>
            <charset val="134"/>
          </rPr>
          <t>190422</t>
        </r>
        <r>
          <rPr>
            <b/>
            <sz val="9"/>
            <color indexed="81"/>
            <rFont val="Tahoma"/>
            <family val="2"/>
          </rPr>
          <t>-hc</t>
        </r>
        <r>
          <rPr>
            <b/>
            <sz val="9"/>
            <color indexed="81"/>
            <rFont val="宋体"/>
            <family val="3"/>
            <charset val="134"/>
          </rPr>
          <t>-摇摆矿锄
190422-hc-摇摆矿锄</t>
        </r>
      </text>
    </comment>
    <comment ref="O2147" authorId="1">
      <text>
        <r>
          <rPr>
            <b/>
            <sz val="9"/>
            <color indexed="81"/>
            <rFont val="宋体"/>
            <family val="3"/>
            <charset val="134"/>
          </rPr>
          <t>190422</t>
        </r>
        <r>
          <rPr>
            <b/>
            <sz val="9"/>
            <color indexed="81"/>
            <rFont val="Tahoma"/>
            <family val="2"/>
          </rPr>
          <t>-hc</t>
        </r>
        <r>
          <rPr>
            <b/>
            <sz val="9"/>
            <color indexed="81"/>
            <rFont val="宋体"/>
            <family val="3"/>
            <charset val="134"/>
          </rPr>
          <t xml:space="preserve">-摇摆矿锄
</t>
        </r>
      </text>
    </comment>
    <comment ref="P2147" authorId="1">
      <text>
        <r>
          <rPr>
            <b/>
            <sz val="9"/>
            <color indexed="81"/>
            <rFont val="宋体"/>
            <family val="3"/>
            <charset val="134"/>
          </rPr>
          <t>190411</t>
        </r>
        <r>
          <rPr>
            <b/>
            <sz val="9"/>
            <color indexed="81"/>
            <rFont val="Tahoma"/>
            <family val="2"/>
          </rPr>
          <t>-hc</t>
        </r>
        <r>
          <rPr>
            <b/>
            <sz val="9"/>
            <color indexed="81"/>
            <rFont val="宋体"/>
            <family val="3"/>
            <charset val="134"/>
          </rPr>
          <t>-摇摆矿锄
190411-hc-摇摆矿锄</t>
        </r>
      </text>
    </comment>
    <comment ref="Q2147" authorId="1">
      <text>
        <r>
          <rPr>
            <b/>
            <sz val="9"/>
            <color indexed="81"/>
            <rFont val="宋体"/>
            <family val="3"/>
            <charset val="134"/>
          </rPr>
          <t>190417</t>
        </r>
        <r>
          <rPr>
            <b/>
            <sz val="9"/>
            <color indexed="81"/>
            <rFont val="Tahoma"/>
            <family val="2"/>
          </rPr>
          <t>-hc</t>
        </r>
        <r>
          <rPr>
            <b/>
            <sz val="9"/>
            <color indexed="81"/>
            <rFont val="宋体"/>
            <family val="3"/>
            <charset val="134"/>
          </rPr>
          <t>-摇摆矿锄
190417-hc-摇摆矿锄</t>
        </r>
      </text>
    </comment>
    <comment ref="M2148" authorId="1">
      <text>
        <r>
          <rPr>
            <b/>
            <sz val="9"/>
            <color indexed="81"/>
            <rFont val="宋体"/>
            <family val="3"/>
            <charset val="134"/>
          </rPr>
          <t>190501</t>
        </r>
        <r>
          <rPr>
            <b/>
            <sz val="9"/>
            <color indexed="81"/>
            <rFont val="Tahoma"/>
            <family val="2"/>
          </rPr>
          <t>-hc</t>
        </r>
        <r>
          <rPr>
            <b/>
            <sz val="9"/>
            <color indexed="81"/>
            <rFont val="宋体"/>
            <family val="3"/>
            <charset val="134"/>
          </rPr>
          <t>-宿敌</t>
        </r>
      </text>
    </comment>
    <comment ref="P2148" authorId="1">
      <text>
        <r>
          <rPr>
            <b/>
            <sz val="9"/>
            <color indexed="81"/>
            <rFont val="宋体"/>
            <family val="3"/>
            <charset val="134"/>
          </rPr>
          <t>190411</t>
        </r>
        <r>
          <rPr>
            <b/>
            <sz val="9"/>
            <color indexed="81"/>
            <rFont val="Tahoma"/>
            <family val="2"/>
          </rPr>
          <t>-hc</t>
        </r>
        <r>
          <rPr>
            <b/>
            <sz val="9"/>
            <color indexed="81"/>
            <rFont val="宋体"/>
            <family val="3"/>
            <charset val="134"/>
          </rPr>
          <t>-宿敌
190411-hc-宿敌</t>
        </r>
      </text>
    </comment>
    <comment ref="Q2148" authorId="1">
      <text>
        <r>
          <rPr>
            <b/>
            <sz val="9"/>
            <color indexed="81"/>
            <rFont val="宋体"/>
            <family val="3"/>
            <charset val="134"/>
          </rPr>
          <t>190417</t>
        </r>
        <r>
          <rPr>
            <b/>
            <sz val="9"/>
            <color indexed="81"/>
            <rFont val="Tahoma"/>
            <family val="2"/>
          </rPr>
          <t>-hc</t>
        </r>
        <r>
          <rPr>
            <b/>
            <sz val="9"/>
            <color indexed="81"/>
            <rFont val="宋体"/>
            <family val="3"/>
            <charset val="134"/>
          </rPr>
          <t>-宿敌
190417-hc-宿敌</t>
        </r>
      </text>
    </comment>
    <comment ref="P2149" authorId="1">
      <text>
        <r>
          <rPr>
            <b/>
            <sz val="9"/>
            <color indexed="81"/>
            <rFont val="宋体"/>
            <family val="3"/>
            <charset val="134"/>
          </rPr>
          <t>190411</t>
        </r>
        <r>
          <rPr>
            <b/>
            <sz val="9"/>
            <color indexed="81"/>
            <rFont val="Tahoma"/>
            <family val="2"/>
          </rPr>
          <t>-hc</t>
        </r>
        <r>
          <rPr>
            <b/>
            <sz val="9"/>
            <color indexed="81"/>
            <rFont val="宋体"/>
            <family val="3"/>
            <charset val="134"/>
          </rPr>
          <t xml:space="preserve">-荆棘帮蟊贼
</t>
        </r>
      </text>
    </comment>
    <comment ref="M2150" authorId="1">
      <text>
        <r>
          <rPr>
            <b/>
            <sz val="9"/>
            <color indexed="81"/>
            <rFont val="宋体"/>
            <family val="3"/>
            <charset val="134"/>
          </rPr>
          <t>191224</t>
        </r>
        <r>
          <rPr>
            <b/>
            <sz val="9"/>
            <color indexed="81"/>
            <rFont val="Tahoma"/>
            <family val="2"/>
          </rPr>
          <t>-hc</t>
        </r>
        <r>
          <rPr>
            <b/>
            <sz val="9"/>
            <color indexed="81"/>
            <rFont val="宋体"/>
            <family val="3"/>
            <charset val="134"/>
          </rPr>
          <t>-劫匪之王托瓦格尔</t>
        </r>
      </text>
    </comment>
    <comment ref="N2150" authorId="1">
      <text>
        <r>
          <rPr>
            <b/>
            <sz val="9"/>
            <color indexed="81"/>
            <rFont val="Tahoma"/>
            <family val="2"/>
          </rPr>
          <t>200226-hc</t>
        </r>
        <r>
          <rPr>
            <b/>
            <sz val="9"/>
            <color indexed="81"/>
            <rFont val="宋体"/>
            <family val="3"/>
            <charset val="134"/>
          </rPr>
          <t>-劫匪之王托瓦格尔</t>
        </r>
      </text>
    </comment>
    <comment ref="O2150" authorId="1">
      <text>
        <r>
          <rPr>
            <b/>
            <sz val="9"/>
            <color indexed="81"/>
            <rFont val="宋体"/>
            <family val="3"/>
            <charset val="134"/>
          </rPr>
          <t>190410</t>
        </r>
        <r>
          <rPr>
            <b/>
            <sz val="9"/>
            <color indexed="81"/>
            <rFont val="Tahoma"/>
            <family val="2"/>
          </rPr>
          <t>-48</t>
        </r>
        <r>
          <rPr>
            <b/>
            <sz val="9"/>
            <color indexed="81"/>
            <rFont val="宋体"/>
            <family val="3"/>
            <charset val="134"/>
          </rPr>
          <t>-劫匪之王托瓦格尔</t>
        </r>
      </text>
    </comment>
    <comment ref="P2150" authorId="1">
      <text>
        <r>
          <rPr>
            <b/>
            <sz val="9"/>
            <color indexed="81"/>
            <rFont val="宋体"/>
            <family val="3"/>
            <charset val="134"/>
          </rPr>
          <t>190410</t>
        </r>
        <r>
          <rPr>
            <b/>
            <sz val="9"/>
            <color indexed="81"/>
            <rFont val="Tahoma"/>
            <family val="2"/>
          </rPr>
          <t>-04</t>
        </r>
        <r>
          <rPr>
            <b/>
            <sz val="9"/>
            <color indexed="81"/>
            <rFont val="宋体"/>
            <family val="3"/>
            <charset val="134"/>
          </rPr>
          <t>-劫匪之王托瓦格尔</t>
        </r>
      </text>
    </comment>
    <comment ref="Q2150" authorId="1">
      <text>
        <r>
          <rPr>
            <b/>
            <sz val="9"/>
            <color indexed="81"/>
            <rFont val="Tahoma"/>
            <family val="2"/>
          </rPr>
          <t>200803-hc</t>
        </r>
        <r>
          <rPr>
            <b/>
            <sz val="9"/>
            <color indexed="81"/>
            <rFont val="宋体"/>
            <family val="3"/>
            <charset val="134"/>
          </rPr>
          <t>-劫匪之王托瓦格尔</t>
        </r>
      </text>
    </comment>
    <comment ref="N2152" authorId="1">
      <text>
        <r>
          <rPr>
            <b/>
            <sz val="9"/>
            <color indexed="81"/>
            <rFont val="Tahoma"/>
            <family val="2"/>
          </rPr>
          <t>200625-101</t>
        </r>
        <r>
          <rPr>
            <b/>
            <sz val="9"/>
            <color indexed="81"/>
            <rFont val="宋体"/>
            <family val="3"/>
            <charset val="134"/>
          </rPr>
          <t>-塔克·诺兹维克</t>
        </r>
      </text>
    </comment>
    <comment ref="Q2152" authorId="1">
      <text>
        <r>
          <rPr>
            <b/>
            <sz val="9"/>
            <color indexed="81"/>
            <rFont val="Tahoma"/>
            <family val="2"/>
          </rPr>
          <t>200627-91</t>
        </r>
        <r>
          <rPr>
            <b/>
            <sz val="9"/>
            <color indexed="81"/>
            <rFont val="宋体"/>
            <family val="3"/>
            <charset val="134"/>
          </rPr>
          <t>-塔克·诺兹维克</t>
        </r>
      </text>
    </comment>
    <comment ref="N2155" authorId="1">
      <text>
        <r>
          <rPr>
            <b/>
            <sz val="9"/>
            <color indexed="81"/>
            <rFont val="宋体"/>
            <family val="3"/>
            <charset val="134"/>
          </rPr>
          <t>190424</t>
        </r>
        <r>
          <rPr>
            <b/>
            <sz val="9"/>
            <color indexed="81"/>
            <rFont val="Tahoma"/>
            <family val="2"/>
          </rPr>
          <t>-hc</t>
        </r>
        <r>
          <rPr>
            <b/>
            <sz val="9"/>
            <color indexed="81"/>
            <rFont val="宋体"/>
            <family val="3"/>
            <charset val="134"/>
          </rPr>
          <t>-下水道渔人</t>
        </r>
      </text>
    </comment>
    <comment ref="O2155" authorId="1">
      <text>
        <r>
          <rPr>
            <b/>
            <sz val="9"/>
            <color indexed="81"/>
            <rFont val="宋体"/>
            <family val="3"/>
            <charset val="134"/>
          </rPr>
          <t>190511</t>
        </r>
        <r>
          <rPr>
            <b/>
            <sz val="9"/>
            <color indexed="81"/>
            <rFont val="Tahoma"/>
            <family val="2"/>
          </rPr>
          <t>-hc</t>
        </r>
        <r>
          <rPr>
            <b/>
            <sz val="9"/>
            <color indexed="81"/>
            <rFont val="宋体"/>
            <family val="3"/>
            <charset val="134"/>
          </rPr>
          <t>-下水道渔人</t>
        </r>
      </text>
    </comment>
    <comment ref="Q2155" authorId="1">
      <text>
        <r>
          <rPr>
            <b/>
            <sz val="9"/>
            <color indexed="81"/>
            <rFont val="宋体"/>
            <family val="3"/>
            <charset val="134"/>
          </rPr>
          <t>190423</t>
        </r>
        <r>
          <rPr>
            <b/>
            <sz val="9"/>
            <color indexed="81"/>
            <rFont val="Tahoma"/>
            <family val="2"/>
          </rPr>
          <t>-hc</t>
        </r>
        <r>
          <rPr>
            <b/>
            <sz val="9"/>
            <color indexed="81"/>
            <rFont val="宋体"/>
            <family val="3"/>
            <charset val="134"/>
          </rPr>
          <t>-下水道渔人
190423-hc-下水道渔人</t>
        </r>
      </text>
    </comment>
    <comment ref="O2156" authorId="1">
      <text>
        <r>
          <rPr>
            <b/>
            <sz val="9"/>
            <color indexed="81"/>
            <rFont val="宋体"/>
            <family val="3"/>
            <charset val="134"/>
          </rPr>
          <t>190511</t>
        </r>
        <r>
          <rPr>
            <b/>
            <sz val="9"/>
            <color indexed="81"/>
            <rFont val="Tahoma"/>
            <family val="2"/>
          </rPr>
          <t>-hc</t>
        </r>
        <r>
          <rPr>
            <b/>
            <sz val="9"/>
            <color indexed="81"/>
            <rFont val="宋体"/>
            <family val="3"/>
            <charset val="134"/>
          </rPr>
          <t>-鱼人之魂</t>
        </r>
      </text>
    </comment>
    <comment ref="M2158" authorId="1">
      <text>
        <r>
          <rPr>
            <b/>
            <sz val="9"/>
            <color indexed="81"/>
            <rFont val="宋体"/>
            <family val="3"/>
            <charset val="134"/>
          </rPr>
          <t>190515</t>
        </r>
        <r>
          <rPr>
            <b/>
            <sz val="9"/>
            <color indexed="81"/>
            <rFont val="Tahoma"/>
            <family val="2"/>
          </rPr>
          <t>-hc</t>
        </r>
        <r>
          <rPr>
            <b/>
            <sz val="9"/>
            <color indexed="81"/>
            <rFont val="宋体"/>
            <family val="3"/>
            <charset val="134"/>
          </rPr>
          <t>-斯卡基尔</t>
        </r>
      </text>
    </comment>
    <comment ref="N2158" authorId="1">
      <text>
        <r>
          <rPr>
            <b/>
            <sz val="9"/>
            <color indexed="81"/>
            <rFont val="宋体"/>
            <family val="3"/>
            <charset val="134"/>
          </rPr>
          <t>190424</t>
        </r>
        <r>
          <rPr>
            <b/>
            <sz val="9"/>
            <color indexed="81"/>
            <rFont val="Tahoma"/>
            <family val="2"/>
          </rPr>
          <t>-hc</t>
        </r>
        <r>
          <rPr>
            <b/>
            <sz val="9"/>
            <color indexed="81"/>
            <rFont val="宋体"/>
            <family val="3"/>
            <charset val="134"/>
          </rPr>
          <t>-斯卡基尔</t>
        </r>
      </text>
    </comment>
    <comment ref="O2158" authorId="1">
      <text>
        <r>
          <rPr>
            <b/>
            <sz val="9"/>
            <color indexed="81"/>
            <rFont val="宋体"/>
            <family val="3"/>
            <charset val="134"/>
          </rPr>
          <t>190410</t>
        </r>
        <r>
          <rPr>
            <b/>
            <sz val="9"/>
            <color indexed="81"/>
            <rFont val="Tahoma"/>
            <family val="2"/>
          </rPr>
          <t>-24</t>
        </r>
        <r>
          <rPr>
            <b/>
            <sz val="9"/>
            <color indexed="81"/>
            <rFont val="宋体"/>
            <family val="3"/>
            <charset val="134"/>
          </rPr>
          <t>-斯卡基尔</t>
        </r>
      </text>
    </comment>
    <comment ref="P2158" authorId="1">
      <text>
        <r>
          <rPr>
            <b/>
            <sz val="9"/>
            <color indexed="81"/>
            <rFont val="宋体"/>
            <family val="3"/>
            <charset val="134"/>
          </rPr>
          <t>190505</t>
        </r>
        <r>
          <rPr>
            <b/>
            <sz val="9"/>
            <color indexed="81"/>
            <rFont val="Tahoma"/>
            <family val="2"/>
          </rPr>
          <t>-hc</t>
        </r>
        <r>
          <rPr>
            <b/>
            <sz val="9"/>
            <color indexed="81"/>
            <rFont val="宋体"/>
            <family val="3"/>
            <charset val="134"/>
          </rPr>
          <t>-斯卡基尔</t>
        </r>
      </text>
    </comment>
    <comment ref="Q2158" authorId="1">
      <text>
        <r>
          <rPr>
            <b/>
            <sz val="9"/>
            <color indexed="81"/>
            <rFont val="宋体"/>
            <family val="3"/>
            <charset val="134"/>
          </rPr>
          <t>190423</t>
        </r>
        <r>
          <rPr>
            <b/>
            <sz val="9"/>
            <color indexed="81"/>
            <rFont val="Tahoma"/>
            <family val="2"/>
          </rPr>
          <t>-hc</t>
        </r>
        <r>
          <rPr>
            <b/>
            <sz val="9"/>
            <color indexed="81"/>
            <rFont val="宋体"/>
            <family val="3"/>
            <charset val="134"/>
          </rPr>
          <t>-斯卡基尔</t>
        </r>
      </text>
    </comment>
    <comment ref="M2161" authorId="1">
      <text>
        <r>
          <rPr>
            <b/>
            <sz val="9"/>
            <color indexed="81"/>
            <rFont val="宋体"/>
            <family val="3"/>
            <charset val="134"/>
          </rPr>
          <t>190410</t>
        </r>
        <r>
          <rPr>
            <b/>
            <sz val="9"/>
            <color indexed="81"/>
            <rFont val="Tahoma"/>
            <family val="2"/>
          </rPr>
          <t>-46</t>
        </r>
        <r>
          <rPr>
            <b/>
            <sz val="9"/>
            <color indexed="81"/>
            <rFont val="宋体"/>
            <family val="3"/>
            <charset val="134"/>
          </rPr>
          <t>-沼泽女王哈加莎</t>
        </r>
      </text>
    </comment>
    <comment ref="N2161" authorId="1">
      <text>
        <r>
          <rPr>
            <b/>
            <sz val="9"/>
            <color indexed="81"/>
            <rFont val="宋体"/>
            <family val="3"/>
            <charset val="134"/>
          </rPr>
          <t>191009</t>
        </r>
        <r>
          <rPr>
            <b/>
            <sz val="9"/>
            <color indexed="81"/>
            <rFont val="Tahoma"/>
            <family val="2"/>
          </rPr>
          <t>-90</t>
        </r>
        <r>
          <rPr>
            <b/>
            <sz val="9"/>
            <color indexed="81"/>
            <rFont val="宋体"/>
            <family val="3"/>
            <charset val="134"/>
          </rPr>
          <t>-沼泽女王哈加莎</t>
        </r>
      </text>
    </comment>
    <comment ref="P2161" authorId="1">
      <text>
        <r>
          <rPr>
            <b/>
            <sz val="9"/>
            <color indexed="81"/>
            <rFont val="宋体"/>
            <family val="3"/>
            <charset val="134"/>
          </rPr>
          <t>190410</t>
        </r>
        <r>
          <rPr>
            <b/>
            <sz val="9"/>
            <color indexed="81"/>
            <rFont val="Tahoma"/>
            <family val="2"/>
          </rPr>
          <t>-25</t>
        </r>
        <r>
          <rPr>
            <b/>
            <sz val="9"/>
            <color indexed="81"/>
            <rFont val="宋体"/>
            <family val="3"/>
            <charset val="134"/>
          </rPr>
          <t>-沼泽女王哈加莎</t>
        </r>
      </text>
    </comment>
    <comment ref="N2163" authorId="1">
      <text>
        <r>
          <rPr>
            <b/>
            <sz val="9"/>
            <color indexed="81"/>
            <rFont val="宋体"/>
            <family val="3"/>
            <charset val="134"/>
          </rPr>
          <t>190410</t>
        </r>
        <r>
          <rPr>
            <b/>
            <sz val="9"/>
            <color indexed="81"/>
            <rFont val="Tahoma"/>
            <family val="2"/>
          </rPr>
          <t>-hc</t>
        </r>
        <r>
          <rPr>
            <b/>
            <sz val="9"/>
            <color indexed="81"/>
            <rFont val="宋体"/>
            <family val="3"/>
            <charset val="134"/>
          </rPr>
          <t>-怪盗天才</t>
        </r>
      </text>
    </comment>
    <comment ref="N2170" authorId="1">
      <text>
        <r>
          <rPr>
            <b/>
            <sz val="9"/>
            <color indexed="81"/>
            <rFont val="宋体"/>
            <family val="3"/>
            <charset val="134"/>
          </rPr>
          <t>190410</t>
        </r>
        <r>
          <rPr>
            <b/>
            <sz val="9"/>
            <color indexed="81"/>
            <rFont val="Tahoma"/>
            <family val="2"/>
          </rPr>
          <t>-02</t>
        </r>
        <r>
          <rPr>
            <b/>
            <sz val="9"/>
            <color indexed="81"/>
            <rFont val="宋体"/>
            <family val="3"/>
            <charset val="134"/>
          </rPr>
          <t>-至尊盗王拉法姆</t>
        </r>
      </text>
    </comment>
    <comment ref="O2170" authorId="1">
      <text>
        <r>
          <rPr>
            <b/>
            <sz val="9"/>
            <color indexed="81"/>
            <rFont val="宋体"/>
            <family val="3"/>
            <charset val="134"/>
          </rPr>
          <t>190412</t>
        </r>
        <r>
          <rPr>
            <b/>
            <sz val="9"/>
            <color indexed="81"/>
            <rFont val="Tahoma"/>
            <family val="2"/>
          </rPr>
          <t>-hc</t>
        </r>
        <r>
          <rPr>
            <b/>
            <sz val="9"/>
            <color indexed="81"/>
            <rFont val="宋体"/>
            <family val="3"/>
            <charset val="134"/>
          </rPr>
          <t>-至尊盗王拉法姆</t>
        </r>
      </text>
    </comment>
    <comment ref="P2170" authorId="1">
      <text>
        <r>
          <rPr>
            <b/>
            <sz val="9"/>
            <color indexed="81"/>
            <rFont val="宋体"/>
            <family val="3"/>
            <charset val="134"/>
          </rPr>
          <t>190410</t>
        </r>
        <r>
          <rPr>
            <b/>
            <sz val="9"/>
            <color indexed="81"/>
            <rFont val="Tahoma"/>
            <family val="2"/>
          </rPr>
          <t>-25</t>
        </r>
        <r>
          <rPr>
            <b/>
            <sz val="9"/>
            <color indexed="81"/>
            <rFont val="宋体"/>
            <family val="3"/>
            <charset val="134"/>
          </rPr>
          <t>-至尊盗王拉法姆</t>
        </r>
      </text>
    </comment>
    <comment ref="M2171" authorId="1">
      <text>
        <r>
          <rPr>
            <b/>
            <sz val="9"/>
            <color indexed="81"/>
            <rFont val="宋体"/>
            <family val="3"/>
            <charset val="134"/>
          </rPr>
          <t>200621</t>
        </r>
        <r>
          <rPr>
            <b/>
            <sz val="9"/>
            <color indexed="81"/>
            <rFont val="Tahoma"/>
            <family val="2"/>
          </rPr>
          <t>-124</t>
        </r>
        <r>
          <rPr>
            <b/>
            <sz val="9"/>
            <color indexed="81"/>
            <rFont val="宋体"/>
            <family val="3"/>
            <charset val="134"/>
          </rPr>
          <t>-邪能领主贝图格</t>
        </r>
      </text>
    </comment>
    <comment ref="N2171" authorId="1">
      <text>
        <r>
          <rPr>
            <b/>
            <sz val="9"/>
            <color indexed="81"/>
            <rFont val="宋体"/>
            <family val="3"/>
            <charset val="134"/>
          </rPr>
          <t>190412</t>
        </r>
        <r>
          <rPr>
            <b/>
            <sz val="9"/>
            <color indexed="81"/>
            <rFont val="Tahoma"/>
            <family val="2"/>
          </rPr>
          <t>-53</t>
        </r>
        <r>
          <rPr>
            <b/>
            <sz val="9"/>
            <color indexed="81"/>
            <rFont val="宋体"/>
            <family val="3"/>
            <charset val="134"/>
          </rPr>
          <t>-邪能领主贝图格</t>
        </r>
      </text>
    </comment>
    <comment ref="P2171" authorId="1">
      <text>
        <r>
          <rPr>
            <b/>
            <sz val="9"/>
            <color indexed="81"/>
            <rFont val="宋体"/>
            <family val="3"/>
            <charset val="134"/>
          </rPr>
          <t>190410</t>
        </r>
        <r>
          <rPr>
            <b/>
            <sz val="9"/>
            <color indexed="81"/>
            <rFont val="Tahoma"/>
            <family val="2"/>
          </rPr>
          <t>-40</t>
        </r>
        <r>
          <rPr>
            <b/>
            <sz val="9"/>
            <color indexed="81"/>
            <rFont val="宋体"/>
            <family val="3"/>
            <charset val="134"/>
          </rPr>
          <t>-邪能领主贝图格</t>
        </r>
      </text>
    </comment>
    <comment ref="M2176"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O2176" authorId="1">
      <text>
        <r>
          <rPr>
            <b/>
            <sz val="9"/>
            <color indexed="81"/>
            <rFont val="宋体"/>
            <family val="3"/>
            <charset val="134"/>
          </rPr>
          <t>190426</t>
        </r>
        <r>
          <rPr>
            <b/>
            <sz val="9"/>
            <color indexed="81"/>
            <rFont val="Tahoma"/>
            <family val="2"/>
          </rPr>
          <t>-hc</t>
        </r>
        <r>
          <rPr>
            <b/>
            <sz val="9"/>
            <color indexed="81"/>
            <rFont val="宋体"/>
            <family val="3"/>
            <charset val="134"/>
          </rPr>
          <t>-发条地精</t>
        </r>
      </text>
    </comment>
    <comment ref="Q2176" authorId="1">
      <text>
        <r>
          <rPr>
            <b/>
            <sz val="9"/>
            <color indexed="81"/>
            <rFont val="宋体"/>
            <family val="3"/>
            <charset val="134"/>
          </rPr>
          <t>190413</t>
        </r>
        <r>
          <rPr>
            <b/>
            <sz val="9"/>
            <color indexed="81"/>
            <rFont val="Tahoma"/>
            <family val="2"/>
          </rPr>
          <t>-hc</t>
        </r>
        <r>
          <rPr>
            <b/>
            <sz val="9"/>
            <color indexed="81"/>
            <rFont val="宋体"/>
            <family val="3"/>
            <charset val="134"/>
          </rPr>
          <t>-发条地精</t>
        </r>
      </text>
    </comment>
    <comment ref="M2177" authorId="1">
      <text>
        <r>
          <rPr>
            <b/>
            <sz val="9"/>
            <color indexed="81"/>
            <rFont val="宋体"/>
            <family val="3"/>
            <charset val="134"/>
          </rPr>
          <t>190413</t>
        </r>
        <r>
          <rPr>
            <b/>
            <sz val="9"/>
            <color indexed="81"/>
            <rFont val="Tahoma"/>
            <family val="2"/>
          </rPr>
          <t>-hc</t>
        </r>
        <r>
          <rPr>
            <b/>
            <sz val="9"/>
            <color indexed="81"/>
            <rFont val="宋体"/>
            <family val="3"/>
            <charset val="134"/>
          </rPr>
          <t>-圣剑扳手
190413-hc-圣剑扳手</t>
        </r>
      </text>
    </comment>
    <comment ref="N2177" authorId="1">
      <text>
        <r>
          <rPr>
            <b/>
            <sz val="9"/>
            <color indexed="81"/>
            <rFont val="宋体"/>
            <family val="3"/>
            <charset val="134"/>
          </rPr>
          <t>190517</t>
        </r>
        <r>
          <rPr>
            <b/>
            <sz val="9"/>
            <color indexed="81"/>
            <rFont val="Tahoma"/>
            <family val="2"/>
          </rPr>
          <t>-hc</t>
        </r>
        <r>
          <rPr>
            <b/>
            <sz val="9"/>
            <color indexed="81"/>
            <rFont val="宋体"/>
            <family val="3"/>
            <charset val="134"/>
          </rPr>
          <t>-圣剑扳手
190517-hc-圣剑扳手</t>
        </r>
      </text>
    </comment>
    <comment ref="O2177" authorId="1">
      <text>
        <r>
          <rPr>
            <b/>
            <sz val="9"/>
            <color indexed="81"/>
            <rFont val="宋体"/>
            <family val="3"/>
            <charset val="134"/>
          </rPr>
          <t>190526</t>
        </r>
        <r>
          <rPr>
            <b/>
            <sz val="9"/>
            <color indexed="81"/>
            <rFont val="Tahoma"/>
            <family val="2"/>
          </rPr>
          <t>-hc</t>
        </r>
        <r>
          <rPr>
            <b/>
            <sz val="9"/>
            <color indexed="81"/>
            <rFont val="宋体"/>
            <family val="3"/>
            <charset val="134"/>
          </rPr>
          <t>-圣剑扳手</t>
        </r>
      </text>
    </comment>
    <comment ref="P2177" authorId="1">
      <text>
        <r>
          <rPr>
            <b/>
            <sz val="9"/>
            <color indexed="81"/>
            <rFont val="宋体"/>
            <family val="3"/>
            <charset val="134"/>
          </rPr>
          <t>190514</t>
        </r>
        <r>
          <rPr>
            <b/>
            <sz val="9"/>
            <color indexed="81"/>
            <rFont val="Tahoma"/>
            <family val="2"/>
          </rPr>
          <t>-hc</t>
        </r>
        <r>
          <rPr>
            <b/>
            <sz val="9"/>
            <color indexed="81"/>
            <rFont val="宋体"/>
            <family val="3"/>
            <charset val="134"/>
          </rPr>
          <t>-圣剑扳手</t>
        </r>
      </text>
    </comment>
    <comment ref="Q2177" authorId="1">
      <text>
        <r>
          <rPr>
            <b/>
            <sz val="9"/>
            <color indexed="81"/>
            <rFont val="宋体"/>
            <family val="3"/>
            <charset val="134"/>
          </rPr>
          <t>190413</t>
        </r>
        <r>
          <rPr>
            <b/>
            <sz val="9"/>
            <color indexed="81"/>
            <rFont val="Tahoma"/>
            <family val="2"/>
          </rPr>
          <t>-hc</t>
        </r>
        <r>
          <rPr>
            <b/>
            <sz val="9"/>
            <color indexed="81"/>
            <rFont val="宋体"/>
            <family val="3"/>
            <charset val="134"/>
          </rPr>
          <t>-圣剑扳手</t>
        </r>
      </text>
    </comment>
    <comment ref="M2178"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N2178" authorId="0">
      <text>
        <r>
          <rPr>
            <b/>
            <sz val="9"/>
            <color indexed="81"/>
            <rFont val="Tahoma"/>
            <family val="2"/>
          </rPr>
          <t>190517-hc-</t>
        </r>
        <r>
          <rPr>
            <b/>
            <sz val="9"/>
            <color indexed="81"/>
            <rFont val="宋体"/>
            <family val="3"/>
            <charset val="134"/>
          </rPr>
          <t>欧米茄毁灭者</t>
        </r>
      </text>
    </comment>
    <comment ref="O2178" authorId="0">
      <text>
        <r>
          <rPr>
            <b/>
            <sz val="9"/>
            <color indexed="81"/>
            <rFont val="Tahoma"/>
            <family val="2"/>
          </rPr>
          <t>190526-hc-</t>
        </r>
        <r>
          <rPr>
            <b/>
            <sz val="9"/>
            <color indexed="81"/>
            <rFont val="宋体"/>
            <family val="3"/>
            <charset val="134"/>
          </rPr>
          <t>欧米茄毁灭者</t>
        </r>
      </text>
    </comment>
    <comment ref="P2178" authorId="1">
      <text>
        <r>
          <rPr>
            <b/>
            <sz val="9"/>
            <color indexed="81"/>
            <rFont val="宋体"/>
            <family val="3"/>
            <charset val="134"/>
          </rPr>
          <t>190514</t>
        </r>
        <r>
          <rPr>
            <b/>
            <sz val="9"/>
            <color indexed="81"/>
            <rFont val="Tahoma"/>
            <family val="2"/>
          </rPr>
          <t>-hc</t>
        </r>
        <r>
          <rPr>
            <b/>
            <sz val="9"/>
            <color indexed="81"/>
            <rFont val="宋体"/>
            <family val="3"/>
            <charset val="134"/>
          </rPr>
          <t>-欧米茄毁灭者</t>
        </r>
      </text>
    </comment>
    <comment ref="Q2178" authorId="1">
      <text>
        <r>
          <rPr>
            <b/>
            <sz val="9"/>
            <color indexed="81"/>
            <rFont val="宋体"/>
            <family val="3"/>
            <charset val="134"/>
          </rPr>
          <t>190413</t>
        </r>
        <r>
          <rPr>
            <b/>
            <sz val="9"/>
            <color indexed="81"/>
            <rFont val="Tahoma"/>
            <family val="2"/>
          </rPr>
          <t>-hc</t>
        </r>
        <r>
          <rPr>
            <b/>
            <sz val="9"/>
            <color indexed="81"/>
            <rFont val="宋体"/>
            <family val="3"/>
            <charset val="134"/>
          </rPr>
          <t>-欧米茄毁灭者</t>
        </r>
      </text>
    </comment>
    <comment ref="M2180"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2180" authorId="1">
      <text>
        <r>
          <rPr>
            <b/>
            <sz val="9"/>
            <color indexed="81"/>
            <rFont val="宋体"/>
            <family val="3"/>
            <charset val="134"/>
          </rPr>
          <t>190517</t>
        </r>
        <r>
          <rPr>
            <b/>
            <sz val="9"/>
            <color indexed="81"/>
            <rFont val="Tahoma"/>
            <family val="2"/>
          </rPr>
          <t>-hc</t>
        </r>
        <r>
          <rPr>
            <b/>
            <sz val="9"/>
            <color indexed="81"/>
            <rFont val="宋体"/>
            <family val="3"/>
            <charset val="134"/>
          </rPr>
          <t>-爆破之王砰砰</t>
        </r>
      </text>
    </comment>
    <comment ref="O2180" authorId="1">
      <text>
        <r>
          <rPr>
            <b/>
            <sz val="9"/>
            <color indexed="81"/>
            <rFont val="宋体"/>
            <family val="3"/>
            <charset val="134"/>
          </rPr>
          <t>190526</t>
        </r>
        <r>
          <rPr>
            <b/>
            <sz val="9"/>
            <color indexed="81"/>
            <rFont val="Tahoma"/>
            <family val="2"/>
          </rPr>
          <t>-hc</t>
        </r>
        <r>
          <rPr>
            <b/>
            <sz val="9"/>
            <color indexed="81"/>
            <rFont val="宋体"/>
            <family val="3"/>
            <charset val="134"/>
          </rPr>
          <t>-爆破之王砰砰</t>
        </r>
      </text>
    </comment>
    <comment ref="P2180" authorId="1">
      <text>
        <r>
          <rPr>
            <b/>
            <sz val="9"/>
            <color indexed="81"/>
            <rFont val="宋体"/>
            <family val="3"/>
            <charset val="134"/>
          </rPr>
          <t>190514</t>
        </r>
        <r>
          <rPr>
            <b/>
            <sz val="9"/>
            <color indexed="81"/>
            <rFont val="Tahoma"/>
            <family val="2"/>
          </rPr>
          <t>-hc</t>
        </r>
        <r>
          <rPr>
            <b/>
            <sz val="9"/>
            <color indexed="81"/>
            <rFont val="宋体"/>
            <family val="3"/>
            <charset val="134"/>
          </rPr>
          <t>-爆破之王砰砰</t>
        </r>
      </text>
    </comment>
    <comment ref="Q2180" authorId="1">
      <text>
        <r>
          <rPr>
            <b/>
            <sz val="9"/>
            <color indexed="81"/>
            <rFont val="宋体"/>
            <family val="3"/>
            <charset val="134"/>
          </rPr>
          <t>190413</t>
        </r>
        <r>
          <rPr>
            <b/>
            <sz val="9"/>
            <color indexed="81"/>
            <rFont val="Tahoma"/>
            <family val="2"/>
          </rPr>
          <t>-hc</t>
        </r>
        <r>
          <rPr>
            <b/>
            <sz val="9"/>
            <color indexed="81"/>
            <rFont val="宋体"/>
            <family val="3"/>
            <charset val="134"/>
          </rPr>
          <t>-爆破之王砰砰</t>
        </r>
      </text>
    </comment>
    <comment ref="N2185" authorId="1">
      <text>
        <r>
          <rPr>
            <b/>
            <sz val="9"/>
            <color indexed="81"/>
            <rFont val="宋体"/>
            <family val="3"/>
            <charset val="134"/>
          </rPr>
          <t>190412-hc-夺日者间谍</t>
        </r>
      </text>
    </comment>
    <comment ref="P2187" authorId="1">
      <text>
        <r>
          <rPr>
            <b/>
            <sz val="9"/>
            <color indexed="81"/>
            <rFont val="宋体"/>
            <family val="3"/>
            <charset val="134"/>
          </rPr>
          <t>190411</t>
        </r>
        <r>
          <rPr>
            <b/>
            <sz val="9"/>
            <color indexed="81"/>
            <rFont val="Tahoma"/>
            <family val="2"/>
          </rPr>
          <t>-hc</t>
        </r>
        <r>
          <rPr>
            <b/>
            <sz val="9"/>
            <color indexed="81"/>
            <rFont val="宋体"/>
            <family val="3"/>
            <charset val="134"/>
          </rPr>
          <t>-怪盗布缆鼠</t>
        </r>
      </text>
    </comment>
    <comment ref="M2198" authorId="1">
      <text>
        <r>
          <rPr>
            <b/>
            <sz val="9"/>
            <color indexed="81"/>
            <rFont val="宋体"/>
            <family val="3"/>
            <charset val="134"/>
          </rPr>
          <t>190520-hc-魔法飞毯</t>
        </r>
      </text>
    </comment>
    <comment ref="N2198" authorId="1">
      <text>
        <r>
          <rPr>
            <b/>
            <sz val="9"/>
            <color indexed="81"/>
            <rFont val="宋体"/>
            <family val="3"/>
            <charset val="134"/>
          </rPr>
          <t>190410-hc-魔法飞毯
190410-hc-魔法飞毯</t>
        </r>
      </text>
    </comment>
    <comment ref="O2198" authorId="1">
      <text>
        <r>
          <rPr>
            <b/>
            <sz val="9"/>
            <color indexed="81"/>
            <rFont val="宋体"/>
            <family val="3"/>
            <charset val="134"/>
          </rPr>
          <t>190412-hc-魔法飞毯</t>
        </r>
      </text>
    </comment>
    <comment ref="P2198" authorId="1">
      <text>
        <r>
          <rPr>
            <b/>
            <sz val="9"/>
            <color indexed="81"/>
            <rFont val="宋体"/>
            <family val="3"/>
            <charset val="134"/>
          </rPr>
          <t>190410-hc-魔法飞毯
190410-hc-魔法飞毯</t>
        </r>
      </text>
    </comment>
    <comment ref="Q2198" authorId="1">
      <text>
        <r>
          <rPr>
            <b/>
            <sz val="9"/>
            <color indexed="81"/>
            <rFont val="宋体"/>
            <family val="3"/>
            <charset val="134"/>
          </rPr>
          <t>190505-hc-魔法飞毯
190511-hc-魔法飞毯</t>
        </r>
      </text>
    </comment>
    <comment ref="M2199"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N2199"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O2199"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P2199"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Q2199" authorId="1">
      <text>
        <r>
          <rPr>
            <b/>
            <sz val="9"/>
            <color indexed="81"/>
            <rFont val="宋体"/>
            <family val="3"/>
            <charset val="134"/>
          </rPr>
          <t>190410</t>
        </r>
        <r>
          <rPr>
            <b/>
            <sz val="9"/>
            <color indexed="81"/>
            <rFont val="Tahoma"/>
            <family val="2"/>
          </rPr>
          <t>-zs</t>
        </r>
        <r>
          <rPr>
            <b/>
            <sz val="9"/>
            <color indexed="81"/>
            <rFont val="宋体"/>
            <family val="3"/>
            <charset val="134"/>
          </rPr>
          <t>-大法师瓦格斯</t>
        </r>
      </text>
    </comment>
    <comment ref="M2211" authorId="1">
      <text>
        <r>
          <rPr>
            <b/>
            <sz val="9"/>
            <color indexed="81"/>
            <rFont val="宋体"/>
            <family val="3"/>
            <charset val="134"/>
          </rPr>
          <t>191022</t>
        </r>
        <r>
          <rPr>
            <b/>
            <sz val="9"/>
            <color indexed="81"/>
            <rFont val="Tahoma"/>
            <family val="2"/>
          </rPr>
          <t>-hc</t>
        </r>
        <r>
          <rPr>
            <b/>
            <sz val="9"/>
            <color indexed="81"/>
            <rFont val="宋体"/>
            <family val="3"/>
            <charset val="134"/>
          </rPr>
          <t>-咖啡师林彻</t>
        </r>
      </text>
    </comment>
    <comment ref="O2211" authorId="1">
      <text>
        <r>
          <rPr>
            <b/>
            <sz val="9"/>
            <color indexed="81"/>
            <rFont val="宋体"/>
            <family val="3"/>
            <charset val="134"/>
          </rPr>
          <t>191208</t>
        </r>
        <r>
          <rPr>
            <b/>
            <sz val="9"/>
            <color indexed="81"/>
            <rFont val="Tahoma"/>
            <family val="2"/>
          </rPr>
          <t>-96</t>
        </r>
        <r>
          <rPr>
            <b/>
            <sz val="9"/>
            <color indexed="81"/>
            <rFont val="宋体"/>
            <family val="3"/>
            <charset val="134"/>
          </rPr>
          <t>-咖啡师林彻</t>
        </r>
      </text>
    </comment>
    <comment ref="M2219" authorId="1">
      <text>
        <r>
          <rPr>
            <b/>
            <sz val="9"/>
            <color indexed="81"/>
            <rFont val="宋体"/>
            <family val="3"/>
            <charset val="134"/>
          </rPr>
          <t>190816</t>
        </r>
        <r>
          <rPr>
            <b/>
            <sz val="9"/>
            <color indexed="81"/>
            <rFont val="Tahoma"/>
            <family val="2"/>
          </rPr>
          <t>-hc</t>
        </r>
        <r>
          <rPr>
            <b/>
            <sz val="9"/>
            <color indexed="81"/>
            <rFont val="宋体"/>
            <family val="3"/>
            <charset val="134"/>
          </rPr>
          <t>-大厨诺米</t>
        </r>
      </text>
    </comment>
    <comment ref="N2219" authorId="1">
      <text>
        <r>
          <rPr>
            <b/>
            <sz val="9"/>
            <color indexed="81"/>
            <rFont val="宋体"/>
            <family val="3"/>
            <charset val="134"/>
          </rPr>
          <t>190830</t>
        </r>
        <r>
          <rPr>
            <b/>
            <sz val="9"/>
            <color indexed="81"/>
            <rFont val="Tahoma"/>
            <family val="2"/>
          </rPr>
          <t>-hc</t>
        </r>
        <r>
          <rPr>
            <b/>
            <sz val="9"/>
            <color indexed="81"/>
            <rFont val="宋体"/>
            <family val="3"/>
            <charset val="134"/>
          </rPr>
          <t>-大厨诺米</t>
        </r>
      </text>
    </comment>
    <comment ref="P2219" authorId="1">
      <text>
        <r>
          <rPr>
            <b/>
            <sz val="9"/>
            <color indexed="81"/>
            <rFont val="宋体"/>
            <family val="3"/>
            <charset val="134"/>
          </rPr>
          <t>190902</t>
        </r>
        <r>
          <rPr>
            <b/>
            <sz val="9"/>
            <color indexed="81"/>
            <rFont val="Tahoma"/>
            <family val="2"/>
          </rPr>
          <t>-hc</t>
        </r>
        <r>
          <rPr>
            <b/>
            <sz val="9"/>
            <color indexed="81"/>
            <rFont val="宋体"/>
            <family val="3"/>
            <charset val="134"/>
          </rPr>
          <t>-大厨诺米</t>
        </r>
      </text>
    </comment>
    <comment ref="N2221" authorId="0">
      <text>
        <r>
          <rPr>
            <b/>
            <sz val="9"/>
            <color indexed="81"/>
            <rFont val="Tahoma"/>
            <family val="2"/>
          </rPr>
          <t>200412-hc-</t>
        </r>
        <r>
          <rPr>
            <b/>
            <sz val="9"/>
            <color indexed="81"/>
            <rFont val="宋体"/>
            <family val="3"/>
            <charset val="134"/>
          </rPr>
          <t>特殊坐骑商人</t>
        </r>
      </text>
    </comment>
    <comment ref="O2225" authorId="1">
      <text>
        <r>
          <rPr>
            <b/>
            <sz val="9"/>
            <color indexed="81"/>
            <rFont val="宋体"/>
            <family val="3"/>
            <charset val="134"/>
          </rPr>
          <t>190423</t>
        </r>
        <r>
          <rPr>
            <b/>
            <sz val="9"/>
            <color indexed="81"/>
            <rFont val="Tahoma"/>
            <family val="2"/>
          </rPr>
          <t>-hc</t>
        </r>
        <r>
          <rPr>
            <b/>
            <sz val="9"/>
            <color indexed="81"/>
            <rFont val="宋体"/>
            <family val="3"/>
            <charset val="134"/>
          </rPr>
          <t>-档案员艾丽西娜</t>
        </r>
      </text>
    </comment>
    <comment ref="O2370" authorId="0">
      <text>
        <r>
          <rPr>
            <b/>
            <sz val="9"/>
            <color indexed="81"/>
            <rFont val="Tahoma"/>
            <family val="2"/>
          </rPr>
          <t>191009-x121-</t>
        </r>
        <r>
          <rPr>
            <b/>
            <sz val="9"/>
            <color indexed="81"/>
            <rFont val="宋体"/>
            <family val="3"/>
            <charset val="134"/>
          </rPr>
          <t>塞纳留斯</t>
        </r>
      </text>
    </comment>
    <comment ref="Q2370" authorId="0">
      <text>
        <r>
          <rPr>
            <b/>
            <sz val="9"/>
            <color indexed="81"/>
            <rFont val="Tahoma"/>
            <family val="2"/>
          </rPr>
          <t>210324-x217-</t>
        </r>
        <r>
          <rPr>
            <b/>
            <sz val="9"/>
            <color indexed="81"/>
            <rFont val="宋体"/>
            <family val="3"/>
            <charset val="134"/>
          </rPr>
          <t>塞纳留斯</t>
        </r>
      </text>
    </comment>
    <comment ref="Q2380" authorId="0">
      <text>
        <r>
          <rPr>
            <b/>
            <sz val="9"/>
            <rFont val="Tahoma"/>
            <family val="2"/>
          </rPr>
          <t>170827-</t>
        </r>
        <r>
          <rPr>
            <b/>
            <sz val="9"/>
            <rFont val="宋体"/>
            <family val="3"/>
            <charset val="134"/>
          </rPr>
          <t>合</t>
        </r>
        <r>
          <rPr>
            <b/>
            <sz val="9"/>
            <rFont val="Tahoma"/>
            <family val="2"/>
          </rPr>
          <t>-2</t>
        </r>
      </text>
    </comment>
    <comment ref="P2396" authorId="0">
      <text>
        <r>
          <rPr>
            <b/>
            <sz val="9"/>
            <rFont val="Tahoma"/>
            <family val="2"/>
          </rPr>
          <t>200726-195-</t>
        </r>
        <r>
          <rPr>
            <b/>
            <sz val="9"/>
            <rFont val="宋体"/>
            <family val="3"/>
            <charset val="134"/>
          </rPr>
          <t>大法师安东尼达斯</t>
        </r>
      </text>
    </comment>
    <comment ref="Q2397" authorId="0">
      <text>
        <r>
          <rPr>
            <b/>
            <sz val="9"/>
            <rFont val="Tahoma"/>
            <family val="2"/>
          </rPr>
          <t>180222-hc-</t>
        </r>
        <r>
          <rPr>
            <b/>
            <sz val="9"/>
            <rFont val="宋体"/>
            <family val="3"/>
            <charset val="134"/>
          </rPr>
          <t>炎爆术</t>
        </r>
      </text>
    </comment>
    <comment ref="O2400" authorId="0">
      <text>
        <r>
          <rPr>
            <b/>
            <sz val="9"/>
            <color indexed="81"/>
            <rFont val="Tahoma"/>
            <family val="2"/>
          </rPr>
          <t>184021-x79-</t>
        </r>
        <r>
          <rPr>
            <b/>
            <sz val="9"/>
            <color indexed="81"/>
            <rFont val="宋体"/>
            <family val="3"/>
            <charset val="134"/>
          </rPr>
          <t>暴龙王克鲁什</t>
        </r>
      </text>
    </comment>
    <comment ref="P2400" authorId="0">
      <text>
        <r>
          <rPr>
            <b/>
            <sz val="9"/>
            <color indexed="81"/>
            <rFont val="Tahoma"/>
            <family val="2"/>
          </rPr>
          <t>180804-x66-</t>
        </r>
        <r>
          <rPr>
            <b/>
            <sz val="9"/>
            <color indexed="81"/>
            <rFont val="宋体"/>
            <family val="3"/>
            <charset val="134"/>
          </rPr>
          <t>暴龙王克鲁什</t>
        </r>
      </text>
    </comment>
    <comment ref="N2418" authorId="0">
      <text>
        <r>
          <rPr>
            <b/>
            <sz val="9"/>
            <rFont val="Tahoma"/>
            <family val="2"/>
          </rPr>
          <t>170930-hc-</t>
        </r>
        <r>
          <rPr>
            <b/>
            <sz val="9"/>
            <rFont val="宋体"/>
            <family val="3"/>
            <charset val="134"/>
          </rPr>
          <t>先知维伦</t>
        </r>
      </text>
    </comment>
    <comment ref="M2419" authorId="0">
      <text>
        <r>
          <rPr>
            <b/>
            <sz val="9"/>
            <color indexed="81"/>
            <rFont val="Tahoma"/>
            <family val="2"/>
          </rPr>
          <t>200705-178-</t>
        </r>
        <r>
          <rPr>
            <b/>
            <sz val="9"/>
            <color indexed="81"/>
            <rFont val="宋体"/>
            <family val="3"/>
            <charset val="134"/>
          </rPr>
          <t>娜塔莉·塞林</t>
        </r>
      </text>
    </comment>
    <comment ref="N2419" authorId="0">
      <text>
        <r>
          <rPr>
            <b/>
            <sz val="9"/>
            <color indexed="81"/>
            <rFont val="Tahoma"/>
            <family val="2"/>
          </rPr>
          <t>200808-189-</t>
        </r>
        <r>
          <rPr>
            <b/>
            <sz val="9"/>
            <color indexed="81"/>
            <rFont val="宋体"/>
            <family val="3"/>
            <charset val="134"/>
          </rPr>
          <t>娜塔莉·塞林</t>
        </r>
      </text>
    </comment>
    <comment ref="O2419" authorId="0">
      <text>
        <r>
          <rPr>
            <b/>
            <sz val="9"/>
            <color indexed="81"/>
            <rFont val="Tahoma"/>
            <family val="2"/>
          </rPr>
          <t>210324-210-</t>
        </r>
        <r>
          <rPr>
            <b/>
            <sz val="9"/>
            <color indexed="81"/>
            <rFont val="宋体"/>
            <family val="3"/>
            <charset val="134"/>
          </rPr>
          <t>娜塔莉·塞林</t>
        </r>
      </text>
    </comment>
    <comment ref="O2427" authorId="0">
      <text>
        <r>
          <rPr>
            <b/>
            <sz val="9"/>
            <color indexed="81"/>
            <rFont val="Tahoma"/>
            <family val="2"/>
          </rPr>
          <t>180513-hc-</t>
        </r>
        <r>
          <rPr>
            <b/>
            <sz val="9"/>
            <color indexed="81"/>
            <rFont val="宋体"/>
            <family val="3"/>
            <charset val="134"/>
          </rPr>
          <t>复仇之怒</t>
        </r>
      </text>
    </comment>
    <comment ref="O2435" authorId="0">
      <text>
        <r>
          <rPr>
            <b/>
            <sz val="9"/>
            <rFont val="Tahoma"/>
            <family val="2"/>
          </rPr>
          <t>180310-35-</t>
        </r>
        <r>
          <rPr>
            <b/>
            <sz val="9"/>
            <rFont val="宋体"/>
            <family val="3"/>
            <charset val="134"/>
          </rPr>
          <t>加拉克苏斯大王</t>
        </r>
      </text>
    </comment>
    <comment ref="M2441" authorId="0">
      <text>
        <r>
          <rPr>
            <b/>
            <sz val="9"/>
            <rFont val="Tahoma"/>
            <family val="2"/>
          </rPr>
          <t>190705-121-</t>
        </r>
        <r>
          <rPr>
            <b/>
            <sz val="9"/>
            <rFont val="宋体"/>
            <family val="3"/>
            <charset val="134"/>
          </rPr>
          <t>游学者周卓</t>
        </r>
      </text>
    </comment>
    <comment ref="P2441" authorId="0">
      <text>
        <r>
          <rPr>
            <b/>
            <sz val="9"/>
            <rFont val="Tahoma"/>
            <family val="2"/>
          </rPr>
          <t>180621-X60-</t>
        </r>
        <r>
          <rPr>
            <b/>
            <sz val="9"/>
            <rFont val="宋体"/>
            <family val="3"/>
            <charset val="134"/>
          </rPr>
          <t>游学者周卓</t>
        </r>
      </text>
    </comment>
    <comment ref="P2442" authorId="0">
      <text>
        <r>
          <rPr>
            <b/>
            <sz val="9"/>
            <rFont val="Tahoma"/>
            <family val="2"/>
          </rPr>
          <t>191201-147-</t>
        </r>
        <r>
          <rPr>
            <b/>
            <sz val="9"/>
            <rFont val="宋体"/>
            <family val="3"/>
            <charset val="134"/>
          </rPr>
          <t>米尔豪斯·法力风暴</t>
        </r>
      </text>
    </comment>
    <comment ref="Q2442" authorId="0">
      <text>
        <r>
          <rPr>
            <b/>
            <sz val="9"/>
            <rFont val="Tahoma"/>
            <family val="2"/>
          </rPr>
          <t>191102-134-</t>
        </r>
        <r>
          <rPr>
            <b/>
            <sz val="9"/>
            <rFont val="宋体"/>
            <family val="3"/>
            <charset val="134"/>
          </rPr>
          <t>米尔豪斯·法力风暴</t>
        </r>
      </text>
    </comment>
    <comment ref="N2443" authorId="0">
      <text>
        <r>
          <rPr>
            <b/>
            <sz val="9"/>
            <rFont val="Tahoma"/>
            <family val="2"/>
          </rPr>
          <t>170921</t>
        </r>
        <r>
          <rPr>
            <b/>
            <sz val="9"/>
            <rFont val="Tahoma"/>
            <family val="2"/>
          </rPr>
          <t>-12</t>
        </r>
      </text>
    </comment>
    <comment ref="O2443" authorId="0">
      <text>
        <r>
          <rPr>
            <b/>
            <sz val="9"/>
            <color indexed="81"/>
            <rFont val="Tahoma"/>
            <family val="2"/>
          </rPr>
          <t>200606-164-</t>
        </r>
        <r>
          <rPr>
            <b/>
            <sz val="9"/>
            <color indexed="81"/>
            <rFont val="宋体"/>
            <family val="3"/>
            <charset val="134"/>
          </rPr>
          <t>纳特</t>
        </r>
        <r>
          <rPr>
            <b/>
            <sz val="9"/>
            <color indexed="81"/>
            <rFont val="Tahoma"/>
            <family val="2"/>
          </rPr>
          <t>·</t>
        </r>
        <r>
          <rPr>
            <b/>
            <sz val="9"/>
            <color indexed="81"/>
            <rFont val="宋体"/>
            <family val="3"/>
            <charset val="134"/>
          </rPr>
          <t>帕格</t>
        </r>
      </text>
    </comment>
    <comment ref="P2443" authorId="0">
      <text>
        <r>
          <rPr>
            <b/>
            <sz val="9"/>
            <color indexed="81"/>
            <rFont val="Tahoma"/>
            <family val="2"/>
          </rPr>
          <t>191120-146-</t>
        </r>
        <r>
          <rPr>
            <b/>
            <sz val="9"/>
            <color indexed="81"/>
            <rFont val="宋体"/>
            <family val="3"/>
            <charset val="134"/>
          </rPr>
          <t>纳特</t>
        </r>
        <r>
          <rPr>
            <b/>
            <sz val="9"/>
            <color indexed="81"/>
            <rFont val="Tahoma"/>
            <family val="2"/>
          </rPr>
          <t>·</t>
        </r>
        <r>
          <rPr>
            <b/>
            <sz val="9"/>
            <color indexed="81"/>
            <rFont val="宋体"/>
            <family val="3"/>
            <charset val="134"/>
          </rPr>
          <t>帕格</t>
        </r>
      </text>
    </comment>
    <comment ref="Q2443" authorId="0">
      <text>
        <r>
          <rPr>
            <b/>
            <sz val="9"/>
            <rFont val="Tahoma"/>
            <family val="2"/>
          </rPr>
          <t>191102-131-</t>
        </r>
        <r>
          <rPr>
            <b/>
            <sz val="9"/>
            <rFont val="宋体"/>
            <family val="3"/>
            <charset val="134"/>
          </rPr>
          <t>纳特·帕格</t>
        </r>
      </text>
    </comment>
    <comment ref="N2444" authorId="0">
      <text>
        <r>
          <rPr>
            <b/>
            <sz val="9"/>
            <rFont val="Tahoma"/>
            <family val="2"/>
          </rPr>
          <t>190807-119-</t>
        </r>
        <r>
          <rPr>
            <b/>
            <sz val="9"/>
            <rFont val="宋体"/>
            <family val="3"/>
            <charset val="134"/>
          </rPr>
          <t>光明之翼</t>
        </r>
      </text>
    </comment>
    <comment ref="O2444" authorId="0">
      <text>
        <r>
          <rPr>
            <b/>
            <sz val="9"/>
            <color indexed="81"/>
            <rFont val="Tahoma"/>
            <family val="2"/>
          </rPr>
          <t>210206-105-</t>
        </r>
        <r>
          <rPr>
            <b/>
            <sz val="9"/>
            <color indexed="81"/>
            <rFont val="宋体"/>
            <family val="3"/>
            <charset val="134"/>
          </rPr>
          <t>光明之翼</t>
        </r>
      </text>
    </comment>
    <comment ref="P2444" authorId="0">
      <text>
        <r>
          <rPr>
            <b/>
            <sz val="9"/>
            <rFont val="Tahoma"/>
            <family val="2"/>
          </rPr>
          <t>210324-229-</t>
        </r>
        <r>
          <rPr>
            <b/>
            <sz val="9"/>
            <rFont val="宋体"/>
            <family val="3"/>
            <charset val="134"/>
          </rPr>
          <t>光明之翼</t>
        </r>
      </text>
    </comment>
    <comment ref="Q2444" authorId="0">
      <text>
        <r>
          <rPr>
            <b/>
            <sz val="9"/>
            <rFont val="Tahoma"/>
            <family val="2"/>
          </rPr>
          <t>191102-135-</t>
        </r>
        <r>
          <rPr>
            <b/>
            <sz val="9"/>
            <rFont val="宋体"/>
            <family val="3"/>
            <charset val="134"/>
          </rPr>
          <t>光明之翼</t>
        </r>
      </text>
    </comment>
    <comment ref="O2446" authorId="0">
      <text>
        <r>
          <rPr>
            <b/>
            <sz val="9"/>
            <rFont val="Tahoma"/>
            <family val="2"/>
          </rPr>
          <t>171101-16-</t>
        </r>
        <r>
          <rPr>
            <b/>
            <sz val="9"/>
            <rFont val="宋体"/>
            <family val="3"/>
            <charset val="134"/>
          </rPr>
          <t>工匠大师欧沃斯巴克</t>
        </r>
      </text>
    </comment>
    <comment ref="P2446" authorId="0">
      <text>
        <r>
          <rPr>
            <b/>
            <sz val="9"/>
            <rFont val="Tahoma"/>
            <family val="2"/>
          </rPr>
          <t>200606-187-</t>
        </r>
        <r>
          <rPr>
            <b/>
            <sz val="9"/>
            <rFont val="宋体"/>
            <family val="3"/>
            <charset val="134"/>
          </rPr>
          <t>工匠大师欧沃斯巴克</t>
        </r>
      </text>
    </comment>
    <comment ref="Q2446" authorId="0">
      <text>
        <r>
          <rPr>
            <b/>
            <sz val="9"/>
            <rFont val="Tahoma"/>
            <family val="2"/>
          </rPr>
          <t>190902-132-</t>
        </r>
        <r>
          <rPr>
            <b/>
            <sz val="9"/>
            <rFont val="宋体"/>
            <family val="3"/>
            <charset val="134"/>
          </rPr>
          <t>工匠大师欧沃斯巴克</t>
        </r>
      </text>
    </comment>
    <comment ref="M2449" authorId="0">
      <text>
        <r>
          <rPr>
            <b/>
            <sz val="9"/>
            <rFont val="Tahoma"/>
            <family val="2"/>
          </rPr>
          <t>200913-200-</t>
        </r>
        <r>
          <rPr>
            <b/>
            <sz val="9"/>
            <rFont val="宋体"/>
            <family val="3"/>
            <charset val="134"/>
          </rPr>
          <t>穆克拉</t>
        </r>
      </text>
    </comment>
    <comment ref="N2449" authorId="0">
      <text>
        <r>
          <rPr>
            <b/>
            <sz val="9"/>
            <rFont val="Tahoma"/>
            <family val="2"/>
          </rPr>
          <t>171007-13-</t>
        </r>
        <r>
          <rPr>
            <b/>
            <sz val="9"/>
            <rFont val="宋体"/>
            <family val="3"/>
            <charset val="134"/>
          </rPr>
          <t>穆克拉</t>
        </r>
      </text>
    </comment>
    <comment ref="P2449" authorId="0">
      <text>
        <r>
          <rPr>
            <b/>
            <sz val="9"/>
            <rFont val="Tahoma"/>
            <family val="2"/>
          </rPr>
          <t>200408-166-</t>
        </r>
        <r>
          <rPr>
            <b/>
            <sz val="9"/>
            <rFont val="宋体"/>
            <family val="3"/>
            <charset val="134"/>
          </rPr>
          <t>穆克拉</t>
        </r>
      </text>
    </comment>
    <comment ref="Q2449" authorId="0">
      <text>
        <r>
          <rPr>
            <b/>
            <sz val="9"/>
            <rFont val="Tahoma"/>
            <family val="2"/>
          </rPr>
          <t>200517-171-</t>
        </r>
        <r>
          <rPr>
            <b/>
            <sz val="9"/>
            <rFont val="宋体"/>
            <family val="3"/>
            <charset val="134"/>
          </rPr>
          <t>穆克拉</t>
        </r>
      </text>
    </comment>
    <comment ref="O2451" authorId="0">
      <text>
        <r>
          <rPr>
            <b/>
            <sz val="9"/>
            <rFont val="Tahoma"/>
            <family val="2"/>
          </rPr>
          <t>171101-16-</t>
        </r>
        <r>
          <rPr>
            <b/>
            <sz val="9"/>
            <rFont val="宋体"/>
            <family val="3"/>
            <charset val="134"/>
          </rPr>
          <t>哈里森·琼斯</t>
        </r>
      </text>
    </comment>
    <comment ref="O2452" authorId="0">
      <text>
        <r>
          <rPr>
            <b/>
            <sz val="9"/>
            <rFont val="Tahoma"/>
            <family val="2"/>
          </rPr>
          <t>201025-188-</t>
        </r>
        <r>
          <rPr>
            <b/>
            <sz val="9"/>
            <rFont val="宋体"/>
            <family val="3"/>
            <charset val="134"/>
          </rPr>
          <t>绿皮船长</t>
        </r>
      </text>
    </comment>
    <comment ref="P2452" authorId="0">
      <text>
        <r>
          <rPr>
            <b/>
            <sz val="9"/>
            <rFont val="Tahoma"/>
            <family val="2"/>
          </rPr>
          <t>190430-hc-</t>
        </r>
        <r>
          <rPr>
            <b/>
            <sz val="9"/>
            <rFont val="宋体"/>
            <family val="3"/>
            <charset val="134"/>
          </rPr>
          <t>绿皮船长</t>
        </r>
      </text>
    </comment>
    <comment ref="Q2452" authorId="0">
      <text>
        <r>
          <rPr>
            <b/>
            <sz val="9"/>
            <rFont val="Tahoma"/>
            <family val="2"/>
          </rPr>
          <t>20170827-</t>
        </r>
        <r>
          <rPr>
            <b/>
            <sz val="9"/>
            <rFont val="宋体"/>
            <family val="3"/>
            <charset val="134"/>
          </rPr>
          <t>开</t>
        </r>
      </text>
    </comment>
    <comment ref="M2453" authorId="0">
      <text>
        <r>
          <rPr>
            <b/>
            <sz val="9"/>
            <rFont val="Tahoma"/>
            <family val="2"/>
          </rPr>
          <t>190526-122-</t>
        </r>
        <r>
          <rPr>
            <b/>
            <sz val="9"/>
            <rFont val="宋体"/>
            <family val="3"/>
            <charset val="134"/>
          </rPr>
          <t>伊利丹·怒风</t>
        </r>
      </text>
    </comment>
    <comment ref="M2454" authorId="0">
      <text>
        <r>
          <rPr>
            <b/>
            <sz val="9"/>
            <rFont val="Tahoma"/>
            <family val="2"/>
          </rPr>
          <t>171124-22-</t>
        </r>
        <r>
          <rPr>
            <b/>
            <sz val="9"/>
            <rFont val="宋体"/>
            <family val="3"/>
            <charset val="134"/>
          </rPr>
          <t>凯恩</t>
        </r>
        <r>
          <rPr>
            <b/>
            <sz val="9"/>
            <rFont val="Tahoma"/>
            <family val="2"/>
          </rPr>
          <t>·</t>
        </r>
        <r>
          <rPr>
            <b/>
            <sz val="9"/>
            <rFont val="宋体"/>
            <family val="3"/>
            <charset val="134"/>
          </rPr>
          <t>血蹄</t>
        </r>
      </text>
    </comment>
    <comment ref="O2454" authorId="0">
      <text>
        <r>
          <rPr>
            <b/>
            <sz val="9"/>
            <rFont val="Tahoma"/>
            <family val="2"/>
          </rPr>
          <t>190427-x98-</t>
        </r>
        <r>
          <rPr>
            <b/>
            <sz val="9"/>
            <rFont val="宋体"/>
            <family val="3"/>
            <charset val="134"/>
          </rPr>
          <t>凯恩</t>
        </r>
        <r>
          <rPr>
            <b/>
            <sz val="9"/>
            <rFont val="Tahoma"/>
            <family val="2"/>
          </rPr>
          <t>·</t>
        </r>
        <r>
          <rPr>
            <b/>
            <sz val="9"/>
            <rFont val="宋体"/>
            <family val="3"/>
            <charset val="134"/>
          </rPr>
          <t>血蹄</t>
        </r>
      </text>
    </comment>
    <comment ref="Q2454" authorId="0">
      <text>
        <r>
          <rPr>
            <b/>
            <sz val="9"/>
            <rFont val="Tahoma"/>
            <family val="2"/>
          </rPr>
          <t>1900622-x111-</t>
        </r>
        <r>
          <rPr>
            <b/>
            <sz val="9"/>
            <rFont val="宋体"/>
            <family val="3"/>
            <charset val="134"/>
          </rPr>
          <t>凯恩</t>
        </r>
        <r>
          <rPr>
            <b/>
            <sz val="9"/>
            <rFont val="Tahoma"/>
            <family val="2"/>
          </rPr>
          <t>·</t>
        </r>
        <r>
          <rPr>
            <b/>
            <sz val="9"/>
            <rFont val="宋体"/>
            <family val="3"/>
            <charset val="134"/>
          </rPr>
          <t>血蹄</t>
        </r>
      </text>
    </comment>
    <comment ref="M2455" authorId="0">
      <text>
        <r>
          <rPr>
            <b/>
            <sz val="9"/>
            <rFont val="Tahoma"/>
            <family val="2"/>
          </rPr>
          <t xml:space="preserve">170901-XX-比斯巨兽
</t>
        </r>
      </text>
    </comment>
    <comment ref="O2455" authorId="0">
      <text>
        <r>
          <rPr>
            <b/>
            <sz val="9"/>
            <rFont val="Tahoma"/>
            <family val="2"/>
          </rPr>
          <t>191208-128-</t>
        </r>
        <r>
          <rPr>
            <b/>
            <sz val="9"/>
            <rFont val="宋体"/>
            <family val="3"/>
            <charset val="134"/>
          </rPr>
          <t xml:space="preserve">比斯巨兽
</t>
        </r>
      </text>
    </comment>
    <comment ref="P2456" authorId="0">
      <text>
        <r>
          <rPr>
            <b/>
            <sz val="9"/>
            <rFont val="Tahoma"/>
            <family val="2"/>
          </rPr>
          <t>180525-X54-</t>
        </r>
        <r>
          <rPr>
            <b/>
            <sz val="9"/>
            <rFont val="宋体"/>
            <family val="3"/>
            <charset val="134"/>
          </rPr>
          <t>霍格</t>
        </r>
        <r>
          <rPr>
            <b/>
            <sz val="9"/>
            <rFont val="Tahoma"/>
            <family val="2"/>
          </rPr>
          <t xml:space="preserve">
</t>
        </r>
      </text>
    </comment>
    <comment ref="Q2456" authorId="0">
      <text>
        <r>
          <rPr>
            <b/>
            <sz val="9"/>
            <rFont val="Tahoma"/>
            <family val="2"/>
          </rPr>
          <t>180410-0401-39-</t>
        </r>
        <r>
          <rPr>
            <b/>
            <sz val="9"/>
            <rFont val="宋体"/>
            <family val="3"/>
            <charset val="134"/>
          </rPr>
          <t>霍格</t>
        </r>
        <r>
          <rPr>
            <b/>
            <sz val="9"/>
            <rFont val="Tahoma"/>
            <family val="2"/>
          </rPr>
          <t xml:space="preserve">
</t>
        </r>
      </text>
    </comment>
    <comment ref="O2457" authorId="0">
      <text>
        <r>
          <rPr>
            <b/>
            <sz val="9"/>
            <rFont val="Tahoma"/>
            <family val="2"/>
          </rPr>
          <t>191208-131-</t>
        </r>
        <r>
          <rPr>
            <b/>
            <sz val="9"/>
            <rFont val="宋体"/>
            <family val="3"/>
            <charset val="134"/>
          </rPr>
          <t>黑骑士</t>
        </r>
        <r>
          <rPr>
            <b/>
            <sz val="9"/>
            <rFont val="Tahoma"/>
            <family val="2"/>
          </rPr>
          <t xml:space="preserve">
</t>
        </r>
      </text>
    </comment>
    <comment ref="Q2457" authorId="0">
      <text>
        <r>
          <rPr>
            <b/>
            <sz val="9"/>
            <rFont val="Tahoma"/>
            <family val="2"/>
          </rPr>
          <t>171216-25-</t>
        </r>
        <r>
          <rPr>
            <b/>
            <sz val="9"/>
            <rFont val="宋体"/>
            <family val="3"/>
            <charset val="134"/>
          </rPr>
          <t>黑骑士</t>
        </r>
        <r>
          <rPr>
            <b/>
            <sz val="9"/>
            <rFont val="Tahoma"/>
            <family val="2"/>
          </rPr>
          <t xml:space="preserve">
</t>
        </r>
      </text>
    </comment>
    <comment ref="Q2458" authorId="0">
      <text>
        <r>
          <rPr>
            <b/>
            <sz val="9"/>
            <rFont val="Tahoma"/>
            <family val="2"/>
          </rPr>
          <t>201003-191-</t>
        </r>
        <r>
          <rPr>
            <b/>
            <sz val="9"/>
            <rFont val="宋体"/>
            <family val="3"/>
            <charset val="134"/>
          </rPr>
          <t>萨维斯</t>
        </r>
        <r>
          <rPr>
            <b/>
            <sz val="9"/>
            <rFont val="Tahoma"/>
            <family val="2"/>
          </rPr>
          <t xml:space="preserve">
</t>
        </r>
      </text>
    </comment>
    <comment ref="M2459" authorId="0">
      <text>
        <r>
          <rPr>
            <b/>
            <sz val="9"/>
            <rFont val="Tahoma"/>
            <family val="2"/>
          </rPr>
          <t>200107-154-</t>
        </r>
        <r>
          <rPr>
            <b/>
            <sz val="9"/>
            <rFont val="宋体"/>
            <family val="3"/>
            <charset val="134"/>
          </rPr>
          <t>大检察官怀特迈恩</t>
        </r>
      </text>
    </comment>
    <comment ref="N2459" authorId="0">
      <text>
        <r>
          <rPr>
            <b/>
            <sz val="9"/>
            <rFont val="Tahoma"/>
            <family val="2"/>
          </rPr>
          <t>200309-157-</t>
        </r>
        <r>
          <rPr>
            <b/>
            <sz val="9"/>
            <rFont val="宋体"/>
            <family val="3"/>
            <charset val="134"/>
          </rPr>
          <t>大检察官怀特迈恩</t>
        </r>
      </text>
    </comment>
    <comment ref="M2462" authorId="0">
      <text>
        <r>
          <rPr>
            <b/>
            <sz val="9"/>
            <rFont val="Tahoma"/>
            <family val="2"/>
          </rPr>
          <t>190222-98-</t>
        </r>
        <r>
          <rPr>
            <b/>
            <sz val="9"/>
            <rFont val="宋体"/>
            <family val="3"/>
            <charset val="134"/>
          </rPr>
          <t>格鲁尔</t>
        </r>
      </text>
    </comment>
    <comment ref="Q2462" authorId="0">
      <text>
        <r>
          <rPr>
            <b/>
            <sz val="9"/>
            <color indexed="81"/>
            <rFont val="Tahoma"/>
            <family val="2"/>
          </rPr>
          <t>210324-x218-</t>
        </r>
        <r>
          <rPr>
            <b/>
            <sz val="9"/>
            <color indexed="81"/>
            <rFont val="宋体"/>
            <family val="3"/>
            <charset val="134"/>
          </rPr>
          <t>格鲁尔</t>
        </r>
      </text>
    </comment>
    <comment ref="M2464" authorId="0">
      <text>
        <r>
          <rPr>
            <b/>
            <sz val="9"/>
            <rFont val="Tahoma"/>
            <family val="2"/>
          </rPr>
          <t>190115-89-</t>
        </r>
        <r>
          <rPr>
            <b/>
            <sz val="9"/>
            <rFont val="宋体"/>
            <family val="3"/>
            <charset val="134"/>
          </rPr>
          <t>伊瑟拉</t>
        </r>
      </text>
    </comment>
    <comment ref="M2465" authorId="0">
      <text>
        <r>
          <rPr>
            <b/>
            <sz val="9"/>
            <rFont val="Tahoma"/>
            <family val="2"/>
          </rPr>
          <t>180329-40-</t>
        </r>
        <r>
          <rPr>
            <b/>
            <sz val="9"/>
            <rFont val="宋体"/>
            <family val="3"/>
            <charset val="134"/>
          </rPr>
          <t>奥妮克希亚</t>
        </r>
      </text>
    </comment>
    <comment ref="N2465" authorId="0">
      <text>
        <r>
          <rPr>
            <b/>
            <sz val="9"/>
            <rFont val="Tahoma"/>
            <family val="2"/>
          </rPr>
          <t>180201-31-</t>
        </r>
        <r>
          <rPr>
            <b/>
            <sz val="9"/>
            <rFont val="宋体"/>
            <family val="3"/>
            <charset val="134"/>
          </rPr>
          <t>奥妮克希亚</t>
        </r>
      </text>
    </comment>
    <comment ref="O2465" authorId="0">
      <text>
        <r>
          <rPr>
            <b/>
            <sz val="9"/>
            <rFont val="Tahoma"/>
            <family val="2"/>
          </rPr>
          <t>180716-x55-</t>
        </r>
        <r>
          <rPr>
            <b/>
            <sz val="9"/>
            <rFont val="宋体"/>
            <family val="3"/>
            <charset val="134"/>
          </rPr>
          <t>奥妮克希亚</t>
        </r>
      </text>
    </comment>
    <comment ref="P2465" authorId="0">
      <text>
        <r>
          <rPr>
            <b/>
            <sz val="9"/>
            <rFont val="Tahoma"/>
            <family val="2"/>
          </rPr>
          <t>171127-26-</t>
        </r>
        <r>
          <rPr>
            <b/>
            <sz val="9"/>
            <rFont val="宋体"/>
            <family val="3"/>
            <charset val="134"/>
          </rPr>
          <t>奥妮克希亚</t>
        </r>
      </text>
    </comment>
    <comment ref="M2466" authorId="0">
      <text>
        <r>
          <rPr>
            <b/>
            <sz val="9"/>
            <rFont val="Tahoma"/>
            <family val="2"/>
          </rPr>
          <t>1806151-56-</t>
        </r>
        <r>
          <rPr>
            <b/>
            <sz val="9"/>
            <rFont val="宋体"/>
            <family val="3"/>
            <charset val="134"/>
          </rPr>
          <t>玛里苟斯</t>
        </r>
      </text>
    </comment>
    <comment ref="O2466" authorId="0">
      <text>
        <r>
          <rPr>
            <b/>
            <sz val="9"/>
            <rFont val="Tahoma"/>
            <family val="2"/>
          </rPr>
          <t>190307-hc-</t>
        </r>
        <r>
          <rPr>
            <b/>
            <sz val="9"/>
            <rFont val="宋体"/>
            <family val="3"/>
            <charset val="134"/>
          </rPr>
          <t xml:space="preserve">玛里苟斯
</t>
        </r>
        <r>
          <rPr>
            <b/>
            <sz val="9"/>
            <rFont val="Tahoma"/>
            <family val="2"/>
          </rPr>
          <t>190307-hc-</t>
        </r>
        <r>
          <rPr>
            <b/>
            <sz val="9"/>
            <rFont val="宋体"/>
            <family val="3"/>
            <charset val="134"/>
          </rPr>
          <t>阿莱克丝塔萨</t>
        </r>
      </text>
    </comment>
    <comment ref="O2467" authorId="0">
      <text>
        <r>
          <rPr>
            <b/>
            <sz val="9"/>
            <rFont val="Tahoma"/>
            <family val="2"/>
          </rPr>
          <t>201003-183-</t>
        </r>
        <r>
          <rPr>
            <b/>
            <sz val="9"/>
            <rFont val="宋体"/>
            <family val="3"/>
            <charset val="134"/>
          </rPr>
          <t>诺兹多姆</t>
        </r>
      </text>
    </comment>
    <comment ref="Q2467" authorId="0">
      <text>
        <r>
          <rPr>
            <b/>
            <sz val="9"/>
            <rFont val="Tahoma"/>
            <family val="2"/>
          </rPr>
          <t>180331-38-</t>
        </r>
        <r>
          <rPr>
            <b/>
            <sz val="9"/>
            <rFont val="宋体"/>
            <family val="3"/>
            <charset val="134"/>
          </rPr>
          <t>诺兹多姆</t>
        </r>
      </text>
    </comment>
    <comment ref="O2468" authorId="0">
      <text>
        <r>
          <rPr>
            <b/>
            <sz val="9"/>
            <rFont val="Tahoma"/>
            <family val="2"/>
          </rPr>
          <t>190307-hc-</t>
        </r>
        <r>
          <rPr>
            <b/>
            <sz val="9"/>
            <rFont val="宋体"/>
            <family val="3"/>
            <charset val="134"/>
          </rPr>
          <t>阿莱克丝塔萨</t>
        </r>
      </text>
    </comment>
    <comment ref="P2468" authorId="0">
      <text>
        <r>
          <rPr>
            <b/>
            <sz val="9"/>
            <rFont val="Tahoma"/>
            <family val="2"/>
          </rPr>
          <t>181228-x91-</t>
        </r>
        <r>
          <rPr>
            <b/>
            <sz val="9"/>
            <rFont val="宋体"/>
            <family val="3"/>
            <charset val="134"/>
          </rPr>
          <t>阿莱克丝塔萨</t>
        </r>
      </text>
    </comment>
    <comment ref="Q2468" authorId="0">
      <text>
        <r>
          <rPr>
            <b/>
            <sz val="9"/>
            <rFont val="Tahoma"/>
            <family val="2"/>
          </rPr>
          <t>191102-136-</t>
        </r>
        <r>
          <rPr>
            <b/>
            <sz val="9"/>
            <rFont val="宋体"/>
            <family val="3"/>
            <charset val="134"/>
          </rPr>
          <t>阿莱克丝塔萨</t>
        </r>
      </text>
    </comment>
    <comment ref="Q2492" authorId="0">
      <text>
        <r>
          <rPr>
            <b/>
            <sz val="9"/>
            <rFont val="Tahoma"/>
            <family val="2"/>
          </rPr>
          <t>171108-</t>
        </r>
        <r>
          <rPr>
            <b/>
            <sz val="9"/>
            <rFont val="宋体"/>
            <family val="3"/>
            <charset val="134"/>
          </rPr>
          <t>合</t>
        </r>
        <r>
          <rPr>
            <b/>
            <sz val="9"/>
            <rFont val="Tahoma"/>
            <family val="2"/>
          </rPr>
          <t>-</t>
        </r>
        <r>
          <rPr>
            <b/>
            <sz val="9"/>
            <rFont val="宋体"/>
            <family val="3"/>
            <charset val="134"/>
          </rPr>
          <t>艾德温</t>
        </r>
        <r>
          <rPr>
            <b/>
            <sz val="9"/>
            <rFont val="Tahoma"/>
            <family val="2"/>
          </rPr>
          <t>·</t>
        </r>
        <r>
          <rPr>
            <b/>
            <sz val="9"/>
            <rFont val="宋体"/>
            <family val="3"/>
            <charset val="134"/>
          </rPr>
          <t>范克里夫</t>
        </r>
      </text>
    </comment>
    <comment ref="N2509" authorId="0">
      <text>
        <r>
          <rPr>
            <b/>
            <sz val="9"/>
            <rFont val="Tahoma"/>
            <family val="2"/>
          </rPr>
          <t>20170827-</t>
        </r>
        <r>
          <rPr>
            <b/>
            <sz val="9"/>
            <rFont val="宋体"/>
            <family val="3"/>
            <charset val="134"/>
          </rPr>
          <t>开</t>
        </r>
        <r>
          <rPr>
            <b/>
            <sz val="9"/>
            <rFont val="Tahoma"/>
            <family val="2"/>
          </rPr>
          <t>-1</t>
        </r>
      </text>
    </comment>
    <comment ref="M2520" authorId="0">
      <text>
        <r>
          <rPr>
            <b/>
            <sz val="9"/>
            <rFont val="Tahoma"/>
            <family val="2"/>
          </rPr>
          <t>170826-hc-</t>
        </r>
        <r>
          <rPr>
            <b/>
            <sz val="9"/>
            <rFont val="宋体"/>
            <family val="3"/>
            <charset val="134"/>
          </rPr>
          <t>提里奥</t>
        </r>
        <r>
          <rPr>
            <b/>
            <sz val="9"/>
            <rFont val="Tahoma"/>
            <family val="2"/>
          </rPr>
          <t>·</t>
        </r>
        <r>
          <rPr>
            <b/>
            <sz val="9"/>
            <rFont val="宋体"/>
            <family val="3"/>
            <charset val="134"/>
          </rPr>
          <t>弗丁</t>
        </r>
      </text>
    </comment>
    <comment ref="Q2546" authorId="3">
      <text>
        <r>
          <rPr>
            <b/>
            <sz val="9"/>
            <rFont val="Tahoma"/>
            <family val="2"/>
          </rPr>
          <t>180719-hc-</t>
        </r>
        <r>
          <rPr>
            <b/>
            <sz val="9"/>
            <rFont val="宋体"/>
            <family val="3"/>
            <charset val="134"/>
          </rPr>
          <t>圣光护卫者</t>
        </r>
      </text>
    </comment>
    <comment ref="Q2552" authorId="3">
      <text>
        <r>
          <rPr>
            <b/>
            <sz val="9"/>
            <rFont val="Tahoma"/>
            <family val="2"/>
          </rPr>
          <t>170705</t>
        </r>
        <r>
          <rPr>
            <b/>
            <sz val="9"/>
            <rFont val="宋体"/>
            <family val="3"/>
            <charset val="134"/>
          </rPr>
          <t>合</t>
        </r>
        <r>
          <rPr>
            <b/>
            <sz val="9"/>
            <rFont val="Tahoma"/>
            <family val="2"/>
          </rPr>
          <t>1
170805-2</t>
        </r>
      </text>
    </comment>
    <comment ref="N2555" authorId="0">
      <text>
        <r>
          <rPr>
            <b/>
            <sz val="9"/>
            <rFont val="Tahoma"/>
            <family val="2"/>
          </rPr>
          <t>170702</t>
        </r>
        <r>
          <rPr>
            <b/>
            <sz val="9"/>
            <rFont val="宋体"/>
            <family val="3"/>
            <charset val="134"/>
          </rPr>
          <t>合</t>
        </r>
        <r>
          <rPr>
            <b/>
            <sz val="9"/>
            <rFont val="Tahoma"/>
            <family val="2"/>
          </rPr>
          <t>1</t>
        </r>
      </text>
    </comment>
    <comment ref="Q2555" authorId="3">
      <text>
        <r>
          <rPr>
            <b/>
            <sz val="9"/>
            <rFont val="Tahoma"/>
            <family val="2"/>
          </rPr>
          <t xml:space="preserve">170604-1
</t>
        </r>
      </text>
    </comment>
    <comment ref="Q2563" authorId="0">
      <text>
        <r>
          <rPr>
            <b/>
            <sz val="9"/>
            <rFont val="Tahoma"/>
            <family val="2"/>
          </rPr>
          <t>180603-hc-</t>
        </r>
        <r>
          <rPr>
            <b/>
            <sz val="9"/>
            <rFont val="宋体"/>
            <family val="3"/>
            <charset val="134"/>
          </rPr>
          <t xml:space="preserve">末日预言者
</t>
        </r>
        <r>
          <rPr>
            <b/>
            <sz val="9"/>
            <rFont val="Tahoma"/>
            <family val="2"/>
          </rPr>
          <t>180603-hc-</t>
        </r>
        <r>
          <rPr>
            <b/>
            <sz val="9"/>
            <rFont val="宋体"/>
            <family val="3"/>
            <charset val="134"/>
          </rPr>
          <t>末日预言者</t>
        </r>
      </text>
    </comment>
    <comment ref="Q2570" authorId="0">
      <text>
        <r>
          <rPr>
            <b/>
            <sz val="9"/>
            <rFont val="Tahoma"/>
            <family val="2"/>
          </rPr>
          <t>180613-50-</t>
        </r>
        <r>
          <rPr>
            <b/>
            <sz val="9"/>
            <rFont val="宋体"/>
            <family val="3"/>
            <charset val="134"/>
          </rPr>
          <t>血法师萨尔诺斯斯</t>
        </r>
      </text>
    </comment>
    <comment ref="Q2579" authorId="0">
      <text>
        <r>
          <rPr>
            <b/>
            <sz val="9"/>
            <rFont val="Tahoma"/>
            <family val="2"/>
          </rPr>
          <t>170828-</t>
        </r>
        <r>
          <rPr>
            <b/>
            <sz val="9"/>
            <rFont val="宋体"/>
            <family val="3"/>
            <charset val="134"/>
          </rPr>
          <t>合</t>
        </r>
        <r>
          <rPr>
            <b/>
            <sz val="9"/>
            <rFont val="Tahoma"/>
            <family val="2"/>
          </rPr>
          <t>-2</t>
        </r>
      </text>
    </comment>
    <comment ref="M2592" authorId="3">
      <text>
        <r>
          <rPr>
            <b/>
            <sz val="9"/>
            <rFont val="Tahoma"/>
            <family val="2"/>
          </rPr>
          <t>181002-hc-</t>
        </r>
        <r>
          <rPr>
            <b/>
            <sz val="9"/>
            <rFont val="宋体"/>
            <family val="3"/>
            <charset val="134"/>
          </rPr>
          <t xml:space="preserve">血骑士
</t>
        </r>
        <r>
          <rPr>
            <b/>
            <sz val="9"/>
            <rFont val="Tahoma"/>
            <family val="2"/>
          </rPr>
          <t>181002-hc-</t>
        </r>
        <r>
          <rPr>
            <b/>
            <sz val="9"/>
            <rFont val="宋体"/>
            <family val="3"/>
            <charset val="134"/>
          </rPr>
          <t xml:space="preserve">血骑士
</t>
        </r>
      </text>
    </comment>
    <comment ref="O2592" authorId="3">
      <text>
        <r>
          <rPr>
            <b/>
            <sz val="9"/>
            <rFont val="Tahoma"/>
            <family val="2"/>
          </rPr>
          <t>180903-hc-</t>
        </r>
        <r>
          <rPr>
            <b/>
            <sz val="9"/>
            <rFont val="宋体"/>
            <family val="3"/>
            <charset val="134"/>
          </rPr>
          <t xml:space="preserve">血骑士
</t>
        </r>
      </text>
    </comment>
    <comment ref="Q2592" authorId="3">
      <text>
        <r>
          <rPr>
            <b/>
            <sz val="9"/>
            <rFont val="Tahoma"/>
            <family val="2"/>
          </rPr>
          <t>180823-hc-</t>
        </r>
        <r>
          <rPr>
            <b/>
            <sz val="9"/>
            <rFont val="宋体"/>
            <family val="3"/>
            <charset val="134"/>
          </rPr>
          <t xml:space="preserve">血骑士
</t>
        </r>
      </text>
    </comment>
    <comment ref="M2594" authorId="0">
      <text>
        <r>
          <rPr>
            <b/>
            <sz val="9"/>
            <rFont val="Tahoma"/>
            <family val="2"/>
          </rPr>
          <t>171221-hc-</t>
        </r>
        <r>
          <rPr>
            <b/>
            <sz val="9"/>
            <rFont val="宋体"/>
            <family val="3"/>
            <charset val="134"/>
          </rPr>
          <t xml:space="preserve">鱼人领军
</t>
        </r>
        <r>
          <rPr>
            <b/>
            <sz val="9"/>
            <rFont val="Tahoma"/>
            <family val="2"/>
          </rPr>
          <t>171221-hc-</t>
        </r>
        <r>
          <rPr>
            <b/>
            <sz val="9"/>
            <rFont val="宋体"/>
            <family val="3"/>
            <charset val="134"/>
          </rPr>
          <t>鱼人领军</t>
        </r>
      </text>
    </comment>
    <comment ref="N2594" authorId="3">
      <text>
        <r>
          <rPr>
            <b/>
            <sz val="9"/>
            <rFont val="Tahoma"/>
            <family val="2"/>
          </rPr>
          <t>180130-hc-</t>
        </r>
        <r>
          <rPr>
            <b/>
            <sz val="9"/>
            <rFont val="宋体"/>
            <family val="3"/>
            <charset val="134"/>
          </rPr>
          <t xml:space="preserve">鱼人领军
</t>
        </r>
      </text>
    </comment>
    <comment ref="O2594" authorId="3">
      <text>
        <r>
          <rPr>
            <b/>
            <sz val="9"/>
            <rFont val="Tahoma"/>
            <family val="2"/>
          </rPr>
          <t>170513-hc-</t>
        </r>
        <r>
          <rPr>
            <b/>
            <sz val="9"/>
            <rFont val="宋体"/>
            <family val="3"/>
            <charset val="134"/>
          </rPr>
          <t xml:space="preserve">鱼人领军
</t>
        </r>
        <r>
          <rPr>
            <b/>
            <sz val="9"/>
            <rFont val="Tahoma"/>
            <family val="2"/>
          </rPr>
          <t>180123-hc-</t>
        </r>
        <r>
          <rPr>
            <b/>
            <sz val="9"/>
            <rFont val="宋体"/>
            <family val="3"/>
            <charset val="134"/>
          </rPr>
          <t>鱼人领军</t>
        </r>
      </text>
    </comment>
    <comment ref="P2594" authorId="3">
      <text>
        <r>
          <rPr>
            <b/>
            <sz val="9"/>
            <rFont val="Tahoma"/>
            <family val="2"/>
          </rPr>
          <t>170505-hc-</t>
        </r>
        <r>
          <rPr>
            <b/>
            <sz val="9"/>
            <rFont val="宋体"/>
            <family val="3"/>
            <charset val="134"/>
          </rPr>
          <t>鱼人领军</t>
        </r>
        <r>
          <rPr>
            <b/>
            <sz val="9"/>
            <rFont val="Tahoma"/>
            <family val="2"/>
          </rPr>
          <t xml:space="preserve">
180121-hc-</t>
        </r>
        <r>
          <rPr>
            <b/>
            <sz val="9"/>
            <rFont val="宋体"/>
            <family val="3"/>
            <charset val="134"/>
          </rPr>
          <t xml:space="preserve">鱼人领军
</t>
        </r>
      </text>
    </comment>
    <comment ref="Q2594" authorId="3">
      <text>
        <r>
          <rPr>
            <b/>
            <sz val="9"/>
            <rFont val="Tahoma"/>
            <family val="2"/>
          </rPr>
          <t>180210-hc-</t>
        </r>
        <r>
          <rPr>
            <b/>
            <sz val="9"/>
            <rFont val="宋体"/>
            <family val="3"/>
            <charset val="134"/>
          </rPr>
          <t>鱼人领军</t>
        </r>
        <r>
          <rPr>
            <b/>
            <sz val="9"/>
            <rFont val="Tahoma"/>
            <family val="2"/>
          </rPr>
          <t xml:space="preserve">
180210-hc-</t>
        </r>
        <r>
          <rPr>
            <b/>
            <sz val="9"/>
            <rFont val="宋体"/>
            <family val="3"/>
            <charset val="134"/>
          </rPr>
          <t xml:space="preserve">鱼人领军
</t>
        </r>
      </text>
    </comment>
    <comment ref="Q2612" authorId="0">
      <text>
        <r>
          <rPr>
            <b/>
            <sz val="9"/>
            <rFont val="Tahoma"/>
            <family val="2"/>
          </rPr>
          <t>171108-</t>
        </r>
        <r>
          <rPr>
            <b/>
            <sz val="9"/>
            <rFont val="宋体"/>
            <family val="3"/>
            <charset val="134"/>
          </rPr>
          <t>合</t>
        </r>
        <r>
          <rPr>
            <b/>
            <sz val="9"/>
            <rFont val="Tahoma"/>
            <family val="2"/>
          </rPr>
          <t>-</t>
        </r>
        <r>
          <rPr>
            <b/>
            <sz val="9"/>
            <rFont val="宋体"/>
            <family val="3"/>
            <charset val="134"/>
          </rPr>
          <t>火车王里诺艾</t>
        </r>
      </text>
    </comment>
    <comment ref="M2626" authorId="0">
      <text>
        <r>
          <rPr>
            <b/>
            <sz val="9"/>
            <rFont val="Tahoma"/>
            <family val="2"/>
          </rPr>
          <t>171127-hc-</t>
        </r>
        <r>
          <rPr>
            <b/>
            <sz val="9"/>
            <rFont val="宋体"/>
            <family val="3"/>
            <charset val="134"/>
          </rPr>
          <t>死亡之翼</t>
        </r>
      </text>
    </comment>
    <comment ref="Q2628" authorId="0">
      <text>
        <r>
          <rPr>
            <b/>
            <sz val="9"/>
            <rFont val="Tahoma"/>
            <family val="2"/>
          </rPr>
          <t>180603-hc-</t>
        </r>
        <r>
          <rPr>
            <b/>
            <sz val="9"/>
            <rFont val="宋体"/>
            <family val="3"/>
            <charset val="134"/>
          </rPr>
          <t xml:space="preserve">山岭巨人
</t>
        </r>
        <r>
          <rPr>
            <b/>
            <sz val="9"/>
            <rFont val="Tahoma"/>
            <family val="2"/>
          </rPr>
          <t>180603-hc-</t>
        </r>
        <r>
          <rPr>
            <b/>
            <sz val="9"/>
            <rFont val="宋体"/>
            <family val="3"/>
            <charset val="134"/>
          </rPr>
          <t>山岭巨人</t>
        </r>
      </text>
    </comment>
    <comment ref="M2631" authorId="0">
      <text>
        <r>
          <rPr>
            <b/>
            <sz val="9"/>
            <color indexed="81"/>
            <rFont val="Tahoma"/>
            <family val="2"/>
          </rPr>
          <t>190807-zs-</t>
        </r>
        <r>
          <rPr>
            <b/>
            <sz val="9"/>
            <color indexed="81"/>
            <rFont val="宋体"/>
            <family val="3"/>
            <charset val="134"/>
          </rPr>
          <t>发掘潜力</t>
        </r>
      </text>
    </comment>
    <comment ref="O2631" authorId="0">
      <text>
        <r>
          <rPr>
            <b/>
            <sz val="9"/>
            <color indexed="81"/>
            <rFont val="Tahoma"/>
            <family val="2"/>
          </rPr>
          <t>190807-zs-</t>
        </r>
        <r>
          <rPr>
            <b/>
            <sz val="9"/>
            <color indexed="81"/>
            <rFont val="宋体"/>
            <family val="3"/>
            <charset val="134"/>
          </rPr>
          <t>发掘潜力</t>
        </r>
      </text>
    </comment>
    <comment ref="N2633" authorId="0">
      <text>
        <r>
          <rPr>
            <b/>
            <sz val="9"/>
            <color indexed="81"/>
            <rFont val="Tahoma"/>
            <family val="2"/>
          </rPr>
          <t>191102-hc-</t>
        </r>
        <r>
          <rPr>
            <b/>
            <sz val="9"/>
            <color indexed="81"/>
            <rFont val="宋体"/>
            <family val="3"/>
            <charset val="134"/>
          </rPr>
          <t xml:space="preserve">蜂群来袭
</t>
        </r>
        <r>
          <rPr>
            <b/>
            <sz val="9"/>
            <color indexed="81"/>
            <rFont val="Tahoma"/>
            <family val="2"/>
          </rPr>
          <t>191102-hc-</t>
        </r>
        <r>
          <rPr>
            <b/>
            <sz val="9"/>
            <color indexed="81"/>
            <rFont val="宋体"/>
            <family val="3"/>
            <charset val="134"/>
          </rPr>
          <t>蜂群来袭</t>
        </r>
      </text>
    </comment>
    <comment ref="P2633" authorId="0">
      <text>
        <r>
          <rPr>
            <b/>
            <sz val="9"/>
            <color indexed="81"/>
            <rFont val="Tahoma"/>
            <family val="2"/>
          </rPr>
          <t>190906-hc-</t>
        </r>
        <r>
          <rPr>
            <b/>
            <sz val="9"/>
            <color indexed="81"/>
            <rFont val="宋体"/>
            <family val="3"/>
            <charset val="134"/>
          </rPr>
          <t>蜂群来袭</t>
        </r>
      </text>
    </comment>
    <comment ref="N2635" authorId="0">
      <text>
        <r>
          <rPr>
            <b/>
            <sz val="9"/>
            <color indexed="81"/>
            <rFont val="Tahoma"/>
            <family val="2"/>
          </rPr>
          <t>191120-67-</t>
        </r>
        <r>
          <rPr>
            <b/>
            <sz val="9"/>
            <color indexed="81"/>
            <rFont val="宋体"/>
            <family val="3"/>
            <charset val="134"/>
          </rPr>
          <t>启迪者伊莉斯</t>
        </r>
      </text>
    </comment>
    <comment ref="O2635" authorId="0">
      <text>
        <r>
          <rPr>
            <b/>
            <sz val="9"/>
            <color indexed="81"/>
            <rFont val="Tahoma"/>
            <family val="2"/>
          </rPr>
          <t>190807-7-</t>
        </r>
        <r>
          <rPr>
            <b/>
            <sz val="9"/>
            <color indexed="81"/>
            <rFont val="宋体"/>
            <family val="3"/>
            <charset val="134"/>
          </rPr>
          <t>启迪者伊莉斯</t>
        </r>
      </text>
    </comment>
    <comment ref="Q2635" authorId="0">
      <text>
        <r>
          <rPr>
            <b/>
            <sz val="9"/>
            <color indexed="81"/>
            <rFont val="Tahoma"/>
            <family val="2"/>
          </rPr>
          <t>190807-28-</t>
        </r>
        <r>
          <rPr>
            <b/>
            <sz val="9"/>
            <color indexed="81"/>
            <rFont val="宋体"/>
            <family val="3"/>
            <charset val="134"/>
          </rPr>
          <t>启迪者伊莉斯</t>
        </r>
      </text>
    </comment>
    <comment ref="N2636" authorId="0">
      <text>
        <r>
          <rPr>
            <b/>
            <sz val="9"/>
            <color indexed="81"/>
            <rFont val="Tahoma"/>
            <family val="2"/>
          </rPr>
          <t>200131-hc-</t>
        </r>
        <r>
          <rPr>
            <b/>
            <sz val="9"/>
            <color indexed="81"/>
            <rFont val="宋体"/>
            <family val="3"/>
            <charset val="134"/>
          </rPr>
          <t>绿洲涌动者</t>
        </r>
      </text>
    </comment>
    <comment ref="O2639" authorId="0">
      <text>
        <r>
          <rPr>
            <b/>
            <sz val="9"/>
            <color indexed="81"/>
            <rFont val="Tahoma"/>
            <family val="2"/>
          </rPr>
          <t>200523-hc-</t>
        </r>
        <r>
          <rPr>
            <b/>
            <sz val="9"/>
            <color indexed="81"/>
            <rFont val="宋体"/>
            <family val="3"/>
            <charset val="134"/>
          </rPr>
          <t xml:space="preserve">溢流
</t>
        </r>
        <r>
          <rPr>
            <b/>
            <sz val="9"/>
            <color indexed="81"/>
            <rFont val="Tahoma"/>
            <family val="2"/>
          </rPr>
          <t>200523-hc-</t>
        </r>
        <r>
          <rPr>
            <b/>
            <sz val="9"/>
            <color indexed="81"/>
            <rFont val="宋体"/>
            <family val="3"/>
            <charset val="134"/>
          </rPr>
          <t>溢流</t>
        </r>
      </text>
    </comment>
    <comment ref="M2640" authorId="0">
      <text>
        <r>
          <rPr>
            <b/>
            <sz val="9"/>
            <color indexed="81"/>
            <rFont val="Tahoma"/>
            <family val="2"/>
          </rPr>
          <t>190807-41-</t>
        </r>
        <r>
          <rPr>
            <b/>
            <sz val="9"/>
            <color indexed="81"/>
            <rFont val="宋体"/>
            <family val="3"/>
            <charset val="134"/>
          </rPr>
          <t>打开宝库</t>
        </r>
      </text>
    </comment>
    <comment ref="M2645" authorId="0">
      <text>
        <r>
          <rPr>
            <b/>
            <sz val="9"/>
            <color indexed="81"/>
            <rFont val="Tahoma"/>
            <family val="2"/>
          </rPr>
          <t>190901-hc-</t>
        </r>
        <r>
          <rPr>
            <b/>
            <sz val="9"/>
            <color indexed="81"/>
            <rFont val="宋体"/>
            <family val="3"/>
            <charset val="134"/>
          </rPr>
          <t>土狼头领</t>
        </r>
      </text>
    </comment>
    <comment ref="N2649" authorId="0">
      <text>
        <r>
          <rPr>
            <b/>
            <sz val="9"/>
            <color indexed="81"/>
            <rFont val="Tahoma"/>
            <family val="2"/>
          </rPr>
          <t>190920-hc-</t>
        </r>
        <r>
          <rPr>
            <b/>
            <sz val="9"/>
            <color indexed="81"/>
            <rFont val="宋体"/>
            <family val="3"/>
            <charset val="134"/>
          </rPr>
          <t>恐龙大师布莱恩</t>
        </r>
      </text>
    </comment>
    <comment ref="O2649" authorId="0">
      <text>
        <r>
          <rPr>
            <b/>
            <sz val="9"/>
            <color indexed="81"/>
            <rFont val="Tahoma"/>
            <family val="2"/>
          </rPr>
          <t>191016-hc-</t>
        </r>
        <r>
          <rPr>
            <b/>
            <sz val="9"/>
            <color indexed="81"/>
            <rFont val="宋体"/>
            <family val="3"/>
            <charset val="134"/>
          </rPr>
          <t>恐龙大师布莱恩</t>
        </r>
      </text>
    </comment>
    <comment ref="P2649" authorId="0">
      <text>
        <r>
          <rPr>
            <b/>
            <sz val="9"/>
            <color indexed="81"/>
            <rFont val="Tahoma"/>
            <family val="2"/>
          </rPr>
          <t>191007-hc-</t>
        </r>
        <r>
          <rPr>
            <b/>
            <sz val="9"/>
            <color indexed="81"/>
            <rFont val="宋体"/>
            <family val="3"/>
            <charset val="134"/>
          </rPr>
          <t>恐龙大师布莱恩</t>
        </r>
      </text>
    </comment>
    <comment ref="Q2649" authorId="0">
      <text>
        <r>
          <rPr>
            <b/>
            <sz val="9"/>
            <color indexed="81"/>
            <rFont val="Tahoma"/>
            <family val="2"/>
          </rPr>
          <t>191016-hc-</t>
        </r>
        <r>
          <rPr>
            <b/>
            <sz val="9"/>
            <color indexed="81"/>
            <rFont val="宋体"/>
            <family val="3"/>
            <charset val="134"/>
          </rPr>
          <t>恐龙大师布莱恩</t>
        </r>
      </text>
    </comment>
    <comment ref="N2650" authorId="0">
      <text>
        <r>
          <rPr>
            <b/>
            <sz val="9"/>
            <color indexed="81"/>
            <rFont val="Tahoma"/>
            <family val="2"/>
          </rPr>
          <t>190807-zs-</t>
        </r>
        <r>
          <rPr>
            <b/>
            <sz val="9"/>
            <color indexed="81"/>
            <rFont val="宋体"/>
            <family val="3"/>
            <charset val="134"/>
          </rPr>
          <t>洗劫天空殿</t>
        </r>
      </text>
    </comment>
    <comment ref="O2650" authorId="0">
      <text>
        <r>
          <rPr>
            <b/>
            <sz val="9"/>
            <color indexed="81"/>
            <rFont val="Tahoma"/>
            <family val="2"/>
          </rPr>
          <t>191221-61-</t>
        </r>
        <r>
          <rPr>
            <b/>
            <sz val="9"/>
            <color indexed="81"/>
            <rFont val="宋体"/>
            <family val="3"/>
            <charset val="134"/>
          </rPr>
          <t>洗劫天空殿</t>
        </r>
      </text>
    </comment>
    <comment ref="Q2650" authorId="0">
      <text>
        <r>
          <rPr>
            <b/>
            <sz val="9"/>
            <color indexed="81"/>
            <rFont val="Tahoma"/>
            <family val="2"/>
          </rPr>
          <t>190807-3-</t>
        </r>
        <r>
          <rPr>
            <b/>
            <sz val="9"/>
            <color indexed="81"/>
            <rFont val="宋体"/>
            <family val="3"/>
            <charset val="134"/>
          </rPr>
          <t>洗劫天空殿</t>
        </r>
      </text>
    </comment>
    <comment ref="P2651" authorId="0">
      <text>
        <r>
          <rPr>
            <b/>
            <sz val="9"/>
            <color indexed="81"/>
            <rFont val="Tahoma"/>
            <family val="2"/>
          </rPr>
          <t>190902-hc-</t>
        </r>
        <r>
          <rPr>
            <b/>
            <sz val="9"/>
            <color indexed="81"/>
            <rFont val="宋体"/>
            <family val="3"/>
            <charset val="134"/>
          </rPr>
          <t xml:space="preserve">对空奥术法师
</t>
        </r>
        <r>
          <rPr>
            <b/>
            <sz val="9"/>
            <color indexed="81"/>
            <rFont val="Tahoma"/>
            <family val="2"/>
          </rPr>
          <t>190902-hc-</t>
        </r>
        <r>
          <rPr>
            <b/>
            <sz val="9"/>
            <color indexed="81"/>
            <rFont val="宋体"/>
            <family val="3"/>
            <charset val="134"/>
          </rPr>
          <t>对空奥术法师</t>
        </r>
      </text>
    </comment>
    <comment ref="O2657" authorId="0">
      <text>
        <r>
          <rPr>
            <b/>
            <sz val="9"/>
            <color indexed="81"/>
            <rFont val="Tahoma"/>
            <family val="2"/>
          </rPr>
          <t>190807-22-</t>
        </r>
        <r>
          <rPr>
            <b/>
            <sz val="9"/>
            <color indexed="81"/>
            <rFont val="宋体"/>
            <family val="3"/>
            <charset val="134"/>
          </rPr>
          <t>考古专家雷诺</t>
        </r>
      </text>
    </comment>
    <comment ref="Q2657" authorId="0">
      <text>
        <r>
          <rPr>
            <b/>
            <sz val="9"/>
            <color indexed="81"/>
            <rFont val="Tahoma"/>
            <family val="2"/>
          </rPr>
          <t>190902-59-</t>
        </r>
        <r>
          <rPr>
            <b/>
            <sz val="9"/>
            <color indexed="81"/>
            <rFont val="宋体"/>
            <family val="3"/>
            <charset val="134"/>
          </rPr>
          <t>考古专家雷诺</t>
        </r>
      </text>
    </comment>
    <comment ref="M2660" authorId="0">
      <text>
        <r>
          <rPr>
            <b/>
            <sz val="9"/>
            <color indexed="81"/>
            <rFont val="Tahoma"/>
            <family val="2"/>
          </rPr>
          <t>191120-78-</t>
        </r>
        <r>
          <rPr>
            <b/>
            <sz val="9"/>
            <color indexed="81"/>
            <rFont val="宋体"/>
            <family val="3"/>
            <charset val="134"/>
          </rPr>
          <t>制作木乃伊</t>
        </r>
      </text>
    </comment>
    <comment ref="P2660" authorId="0">
      <text>
        <r>
          <rPr>
            <b/>
            <sz val="9"/>
            <color indexed="81"/>
            <rFont val="Tahoma"/>
            <family val="2"/>
          </rPr>
          <t>190915-44-</t>
        </r>
        <r>
          <rPr>
            <b/>
            <sz val="9"/>
            <color indexed="81"/>
            <rFont val="宋体"/>
            <family val="3"/>
            <charset val="134"/>
          </rPr>
          <t>制作木乃伊</t>
        </r>
      </text>
    </comment>
    <comment ref="N2663" authorId="0">
      <text>
        <r>
          <rPr>
            <b/>
            <sz val="9"/>
            <color indexed="81"/>
            <rFont val="Tahoma"/>
            <family val="2"/>
          </rPr>
          <t>191229-hc-</t>
        </r>
        <r>
          <rPr>
            <b/>
            <sz val="9"/>
            <color indexed="81"/>
            <rFont val="宋体"/>
            <family val="3"/>
            <charset val="134"/>
          </rPr>
          <t>微型木乃伊</t>
        </r>
      </text>
    </comment>
    <comment ref="O2663" authorId="0">
      <text>
        <r>
          <rPr>
            <b/>
            <sz val="9"/>
            <color indexed="81"/>
            <rFont val="Tahoma"/>
            <family val="2"/>
          </rPr>
          <t>200112-hc-</t>
        </r>
        <r>
          <rPr>
            <b/>
            <sz val="9"/>
            <color indexed="81"/>
            <rFont val="宋体"/>
            <family val="3"/>
            <charset val="134"/>
          </rPr>
          <t>微型木乃伊</t>
        </r>
      </text>
    </comment>
    <comment ref="P2663" authorId="0">
      <text>
        <r>
          <rPr>
            <b/>
            <sz val="9"/>
            <color indexed="81"/>
            <rFont val="Tahoma"/>
            <family val="2"/>
          </rPr>
          <t>200307-hc-</t>
        </r>
        <r>
          <rPr>
            <b/>
            <sz val="9"/>
            <color indexed="81"/>
            <rFont val="宋体"/>
            <family val="3"/>
            <charset val="134"/>
          </rPr>
          <t xml:space="preserve">微型木乃伊
</t>
        </r>
        <r>
          <rPr>
            <b/>
            <sz val="9"/>
            <color indexed="81"/>
            <rFont val="Tahoma"/>
            <family val="2"/>
          </rPr>
          <t>200307-hc-</t>
        </r>
        <r>
          <rPr>
            <b/>
            <sz val="9"/>
            <color indexed="81"/>
            <rFont val="宋体"/>
            <family val="3"/>
            <charset val="134"/>
          </rPr>
          <t>微型木乃伊</t>
        </r>
      </text>
    </comment>
    <comment ref="Q2663" authorId="0">
      <text>
        <r>
          <rPr>
            <b/>
            <sz val="9"/>
            <color indexed="81"/>
            <rFont val="Tahoma"/>
            <family val="2"/>
          </rPr>
          <t>200112-hc-</t>
        </r>
        <r>
          <rPr>
            <b/>
            <sz val="9"/>
            <color indexed="81"/>
            <rFont val="宋体"/>
            <family val="3"/>
            <charset val="134"/>
          </rPr>
          <t>微型木乃伊</t>
        </r>
      </text>
    </comment>
    <comment ref="M2664" authorId="0">
      <text>
        <r>
          <rPr>
            <b/>
            <sz val="9"/>
            <color indexed="81"/>
            <rFont val="Tahoma"/>
            <family val="2"/>
          </rPr>
          <t>191102-hc-</t>
        </r>
        <r>
          <rPr>
            <b/>
            <sz val="9"/>
            <color indexed="81"/>
            <rFont val="宋体"/>
            <family val="3"/>
            <charset val="134"/>
          </rPr>
          <t>沙漠爵士芬利</t>
        </r>
      </text>
    </comment>
    <comment ref="N2664" authorId="0">
      <text>
        <r>
          <rPr>
            <b/>
            <sz val="9"/>
            <color indexed="81"/>
            <rFont val="Tahoma"/>
            <family val="2"/>
          </rPr>
          <t>190807-3-</t>
        </r>
        <r>
          <rPr>
            <b/>
            <sz val="9"/>
            <color indexed="81"/>
            <rFont val="宋体"/>
            <family val="3"/>
            <charset val="134"/>
          </rPr>
          <t>沙漠爵士芬利</t>
        </r>
      </text>
    </comment>
    <comment ref="N2669" authorId="0">
      <text>
        <r>
          <rPr>
            <b/>
            <sz val="9"/>
            <color indexed="81"/>
            <rFont val="Tahoma"/>
            <family val="2"/>
          </rPr>
          <t>190830-hc-</t>
        </r>
        <r>
          <rPr>
            <b/>
            <sz val="9"/>
            <color indexed="81"/>
            <rFont val="宋体"/>
            <family val="3"/>
            <charset val="134"/>
          </rPr>
          <t>鱼人为王</t>
        </r>
      </text>
    </comment>
    <comment ref="O2669" authorId="0">
      <text>
        <r>
          <rPr>
            <b/>
            <sz val="9"/>
            <color indexed="81"/>
            <rFont val="Tahoma"/>
            <family val="2"/>
          </rPr>
          <t>190831-hc-</t>
        </r>
        <r>
          <rPr>
            <b/>
            <sz val="9"/>
            <color indexed="81"/>
            <rFont val="宋体"/>
            <family val="3"/>
            <charset val="134"/>
          </rPr>
          <t xml:space="preserve">鱼人为王
</t>
        </r>
        <r>
          <rPr>
            <b/>
            <sz val="9"/>
            <color indexed="81"/>
            <rFont val="Tahoma"/>
            <family val="2"/>
          </rPr>
          <t>190831-hc-</t>
        </r>
        <r>
          <rPr>
            <b/>
            <sz val="9"/>
            <color indexed="81"/>
            <rFont val="宋体"/>
            <family val="3"/>
            <charset val="134"/>
          </rPr>
          <t>鱼人为王</t>
        </r>
      </text>
    </comment>
    <comment ref="Q2670" authorId="0">
      <text>
        <r>
          <rPr>
            <b/>
            <sz val="9"/>
            <color indexed="81"/>
            <rFont val="Tahoma"/>
            <family val="2"/>
          </rPr>
          <t>190807-zs-</t>
        </r>
        <r>
          <rPr>
            <b/>
            <sz val="9"/>
            <color indexed="81"/>
            <rFont val="宋体"/>
            <family val="3"/>
            <charset val="134"/>
          </rPr>
          <t>激活方尖碑</t>
        </r>
      </text>
    </comment>
    <comment ref="O2676" authorId="0">
      <text>
        <r>
          <rPr>
            <b/>
            <sz val="9"/>
            <color indexed="81"/>
            <rFont val="Tahoma"/>
            <family val="2"/>
          </rPr>
          <t>191023-hc-</t>
        </r>
        <r>
          <rPr>
            <b/>
            <sz val="9"/>
            <color indexed="81"/>
            <rFont val="宋体"/>
            <family val="3"/>
            <charset val="134"/>
          </rPr>
          <t>接引冥神</t>
        </r>
      </text>
    </comment>
    <comment ref="P2676" authorId="0">
      <text>
        <r>
          <rPr>
            <b/>
            <sz val="9"/>
            <color indexed="81"/>
            <rFont val="Tahoma"/>
            <family val="2"/>
          </rPr>
          <t>190915-hc-</t>
        </r>
        <r>
          <rPr>
            <b/>
            <sz val="9"/>
            <color indexed="81"/>
            <rFont val="宋体"/>
            <family val="3"/>
            <charset val="134"/>
          </rPr>
          <t xml:space="preserve">接引冥神
</t>
        </r>
        <r>
          <rPr>
            <b/>
            <sz val="9"/>
            <color indexed="81"/>
            <rFont val="Tahoma"/>
            <family val="2"/>
          </rPr>
          <t>190915-hc-</t>
        </r>
        <r>
          <rPr>
            <b/>
            <sz val="9"/>
            <color indexed="81"/>
            <rFont val="宋体"/>
            <family val="3"/>
            <charset val="134"/>
          </rPr>
          <t>接引冥神</t>
        </r>
      </text>
    </comment>
    <comment ref="Q2676" authorId="0">
      <text>
        <r>
          <rPr>
            <b/>
            <sz val="9"/>
            <color indexed="81"/>
            <rFont val="Tahoma"/>
            <family val="2"/>
          </rPr>
          <t>191102-hc-</t>
        </r>
        <r>
          <rPr>
            <b/>
            <sz val="9"/>
            <color indexed="81"/>
            <rFont val="宋体"/>
            <family val="3"/>
            <charset val="134"/>
          </rPr>
          <t>接引冥神</t>
        </r>
      </text>
    </comment>
    <comment ref="P2677" authorId="0">
      <text>
        <r>
          <rPr>
            <b/>
            <sz val="9"/>
            <color indexed="81"/>
            <rFont val="Tahoma"/>
            <family val="2"/>
          </rPr>
          <t>190915-hc-</t>
        </r>
        <r>
          <rPr>
            <b/>
            <sz val="9"/>
            <color indexed="81"/>
            <rFont val="宋体"/>
            <family val="3"/>
            <charset val="134"/>
          </rPr>
          <t>高阶祭司阿门特</t>
        </r>
      </text>
    </comment>
    <comment ref="O2680" authorId="0">
      <text>
        <r>
          <rPr>
            <b/>
            <sz val="9"/>
            <color indexed="81"/>
            <rFont val="Tahoma"/>
            <family val="2"/>
          </rPr>
          <t>191221-88-</t>
        </r>
        <r>
          <rPr>
            <b/>
            <sz val="9"/>
            <color indexed="81"/>
            <rFont val="宋体"/>
            <family val="3"/>
            <charset val="134"/>
          </rPr>
          <t>劫掠集市</t>
        </r>
      </text>
    </comment>
    <comment ref="M2684" authorId="0">
      <text>
        <r>
          <rPr>
            <b/>
            <sz val="9"/>
            <color indexed="81"/>
            <rFont val="Tahoma"/>
            <family val="2"/>
          </rPr>
          <t>201212-hc-</t>
        </r>
        <r>
          <rPr>
            <b/>
            <sz val="9"/>
            <color indexed="81"/>
            <rFont val="宋体"/>
            <family val="3"/>
            <charset val="134"/>
          </rPr>
          <t>连环腿大师</t>
        </r>
      </text>
    </comment>
    <comment ref="O2684" authorId="0">
      <text>
        <r>
          <rPr>
            <b/>
            <sz val="9"/>
            <color indexed="81"/>
            <rFont val="Tahoma"/>
            <family val="2"/>
          </rPr>
          <t>201212-hc-</t>
        </r>
        <r>
          <rPr>
            <b/>
            <sz val="9"/>
            <color indexed="81"/>
            <rFont val="宋体"/>
            <family val="3"/>
            <charset val="134"/>
          </rPr>
          <t>连环腿大师</t>
        </r>
      </text>
    </comment>
    <comment ref="P2688" authorId="0">
      <text>
        <r>
          <rPr>
            <b/>
            <sz val="9"/>
            <color indexed="81"/>
            <rFont val="Tahoma"/>
            <family val="2"/>
          </rPr>
          <t>190807-1-</t>
        </r>
        <r>
          <rPr>
            <b/>
            <sz val="9"/>
            <color indexed="81"/>
            <rFont val="宋体"/>
            <family val="3"/>
            <charset val="134"/>
          </rPr>
          <t>被埋葬的安卡</t>
        </r>
      </text>
    </comment>
    <comment ref="M2691" authorId="0">
      <text>
        <r>
          <rPr>
            <b/>
            <sz val="9"/>
            <color indexed="81"/>
            <rFont val="Tahoma"/>
            <family val="2"/>
          </rPr>
          <t>190911-hc-</t>
        </r>
        <r>
          <rPr>
            <b/>
            <sz val="9"/>
            <color indexed="81"/>
            <rFont val="宋体"/>
            <family val="3"/>
            <charset val="134"/>
          </rPr>
          <t>腐化水源</t>
        </r>
      </text>
    </comment>
    <comment ref="N2691" authorId="0">
      <text>
        <r>
          <rPr>
            <b/>
            <sz val="9"/>
            <color indexed="81"/>
            <rFont val="Tahoma"/>
            <family val="2"/>
          </rPr>
          <t>190811-38-</t>
        </r>
        <r>
          <rPr>
            <b/>
            <sz val="9"/>
            <color indexed="81"/>
            <rFont val="宋体"/>
            <family val="3"/>
            <charset val="134"/>
          </rPr>
          <t>腐化水源</t>
        </r>
      </text>
    </comment>
    <comment ref="O2691" authorId="0">
      <text>
        <r>
          <rPr>
            <b/>
            <sz val="9"/>
            <color indexed="81"/>
            <rFont val="Tahoma"/>
            <family val="2"/>
          </rPr>
          <t>190807-2-</t>
        </r>
        <r>
          <rPr>
            <b/>
            <sz val="9"/>
            <color indexed="81"/>
            <rFont val="宋体"/>
            <family val="3"/>
            <charset val="134"/>
          </rPr>
          <t>腐化水源</t>
        </r>
      </text>
    </comment>
    <comment ref="P2691" authorId="0">
      <text>
        <r>
          <rPr>
            <b/>
            <sz val="9"/>
            <color indexed="81"/>
            <rFont val="Tahoma"/>
            <family val="2"/>
          </rPr>
          <t>190807-zs-</t>
        </r>
        <r>
          <rPr>
            <b/>
            <sz val="9"/>
            <color indexed="81"/>
            <rFont val="宋体"/>
            <family val="3"/>
            <charset val="134"/>
          </rPr>
          <t>腐化水源</t>
        </r>
      </text>
    </comment>
    <comment ref="Q2691" authorId="0">
      <text>
        <r>
          <rPr>
            <b/>
            <sz val="9"/>
            <color indexed="81"/>
            <rFont val="Tahoma"/>
            <family val="2"/>
          </rPr>
          <t>190807-14-</t>
        </r>
        <r>
          <rPr>
            <b/>
            <sz val="9"/>
            <color indexed="81"/>
            <rFont val="宋体"/>
            <family val="3"/>
            <charset val="134"/>
          </rPr>
          <t>腐化水源</t>
        </r>
      </text>
    </comment>
    <comment ref="N2692"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O2692" authorId="0">
      <text>
        <r>
          <rPr>
            <b/>
            <sz val="9"/>
            <color indexed="81"/>
            <rFont val="Tahoma"/>
            <family val="2"/>
          </rPr>
          <t>190913-hc-</t>
        </r>
        <r>
          <rPr>
            <b/>
            <sz val="9"/>
            <color indexed="81"/>
            <rFont val="宋体"/>
            <family val="3"/>
            <charset val="134"/>
          </rPr>
          <t xml:space="preserve">怪盗图腾
</t>
        </r>
        <r>
          <rPr>
            <b/>
            <sz val="9"/>
            <color indexed="81"/>
            <rFont val="Tahoma"/>
            <family val="2"/>
          </rPr>
          <t>190913-hc-</t>
        </r>
        <r>
          <rPr>
            <b/>
            <sz val="9"/>
            <color indexed="81"/>
            <rFont val="宋体"/>
            <family val="3"/>
            <charset val="134"/>
          </rPr>
          <t>怪盗图腾</t>
        </r>
      </text>
    </comment>
    <comment ref="N2694" authorId="0">
      <text>
        <r>
          <rPr>
            <b/>
            <sz val="9"/>
            <color indexed="81"/>
            <rFont val="Tahoma"/>
            <family val="2"/>
          </rPr>
          <t>190913-hc-</t>
        </r>
        <r>
          <rPr>
            <b/>
            <sz val="9"/>
            <color indexed="81"/>
            <rFont val="宋体"/>
            <family val="3"/>
            <charset val="134"/>
          </rPr>
          <t>武装胡蜂</t>
        </r>
      </text>
    </comment>
    <comment ref="O2696" authorId="0">
      <text>
        <r>
          <rPr>
            <b/>
            <sz val="9"/>
            <color indexed="81"/>
            <rFont val="Tahoma"/>
            <family val="2"/>
          </rPr>
          <t>200810-hc-</t>
        </r>
        <r>
          <rPr>
            <b/>
            <sz val="9"/>
            <color indexed="81"/>
            <rFont val="宋体"/>
            <family val="3"/>
            <charset val="134"/>
          </rPr>
          <t>分裂战斧</t>
        </r>
      </text>
    </comment>
    <comment ref="N2697" authorId="0">
      <text>
        <r>
          <rPr>
            <b/>
            <sz val="9"/>
            <color indexed="81"/>
            <rFont val="Tahoma"/>
            <family val="2"/>
          </rPr>
          <t>191120-67-</t>
        </r>
        <r>
          <rPr>
            <b/>
            <sz val="9"/>
            <color indexed="81"/>
            <rFont val="宋体"/>
            <family val="3"/>
            <charset val="134"/>
          </rPr>
          <t>维西纳</t>
        </r>
      </text>
    </comment>
    <comment ref="P2697" authorId="0">
      <text>
        <r>
          <rPr>
            <b/>
            <sz val="9"/>
            <color indexed="81"/>
            <rFont val="Tahoma"/>
            <family val="2"/>
          </rPr>
          <t>190826-37-</t>
        </r>
        <r>
          <rPr>
            <b/>
            <sz val="9"/>
            <color indexed="81"/>
            <rFont val="宋体"/>
            <family val="3"/>
            <charset val="134"/>
          </rPr>
          <t>维西纳</t>
        </r>
      </text>
    </comment>
    <comment ref="M2699" authorId="0">
      <text>
        <r>
          <rPr>
            <b/>
            <sz val="9"/>
            <color indexed="81"/>
            <rFont val="Tahoma"/>
            <family val="2"/>
          </rPr>
          <t>190911-hc-</t>
        </r>
        <r>
          <rPr>
            <b/>
            <sz val="9"/>
            <color indexed="81"/>
            <rFont val="宋体"/>
            <family val="3"/>
            <charset val="134"/>
          </rPr>
          <t>魔古血肉塑造者</t>
        </r>
      </text>
    </comment>
    <comment ref="N2699" authorId="0">
      <text>
        <r>
          <rPr>
            <b/>
            <sz val="9"/>
            <color indexed="81"/>
            <rFont val="Tahoma"/>
            <family val="2"/>
          </rPr>
          <t>190913-hc-</t>
        </r>
        <r>
          <rPr>
            <b/>
            <sz val="9"/>
            <color indexed="81"/>
            <rFont val="宋体"/>
            <family val="3"/>
            <charset val="134"/>
          </rPr>
          <t xml:space="preserve">魔古血肉塑造者
</t>
        </r>
        <r>
          <rPr>
            <b/>
            <sz val="9"/>
            <color indexed="81"/>
            <rFont val="Tahoma"/>
            <family val="2"/>
          </rPr>
          <t>190913-hc-</t>
        </r>
        <r>
          <rPr>
            <b/>
            <sz val="9"/>
            <color indexed="81"/>
            <rFont val="宋体"/>
            <family val="3"/>
            <charset val="134"/>
          </rPr>
          <t>魔古血肉塑造者</t>
        </r>
      </text>
    </comment>
    <comment ref="O2699" authorId="0">
      <text>
        <r>
          <rPr>
            <b/>
            <sz val="9"/>
            <color indexed="81"/>
            <rFont val="Tahoma"/>
            <family val="2"/>
          </rPr>
          <t>190913-hc-</t>
        </r>
        <r>
          <rPr>
            <b/>
            <sz val="9"/>
            <color indexed="81"/>
            <rFont val="宋体"/>
            <family val="3"/>
            <charset val="134"/>
          </rPr>
          <t>魔古血肉塑造者</t>
        </r>
      </text>
    </comment>
    <comment ref="P2699" authorId="0">
      <text>
        <r>
          <rPr>
            <b/>
            <sz val="9"/>
            <color indexed="81"/>
            <rFont val="Tahoma"/>
            <family val="2"/>
          </rPr>
          <t>191102-hc-</t>
        </r>
        <r>
          <rPr>
            <b/>
            <sz val="9"/>
            <color indexed="81"/>
            <rFont val="宋体"/>
            <family val="3"/>
            <charset val="134"/>
          </rPr>
          <t>魔古血肉塑造者</t>
        </r>
      </text>
    </comment>
    <comment ref="O2702" authorId="0">
      <text>
        <r>
          <rPr>
            <b/>
            <sz val="9"/>
            <color indexed="81"/>
            <rFont val="Tahoma"/>
            <family val="2"/>
          </rPr>
          <t>190825-hc-</t>
        </r>
        <r>
          <rPr>
            <b/>
            <sz val="9"/>
            <color indexed="81"/>
            <rFont val="宋体"/>
            <family val="3"/>
            <charset val="134"/>
          </rPr>
          <t xml:space="preserve">邪恶交易
</t>
        </r>
        <r>
          <rPr>
            <b/>
            <sz val="9"/>
            <color indexed="81"/>
            <rFont val="Tahoma"/>
            <family val="2"/>
          </rPr>
          <t>190825-hc-</t>
        </r>
        <r>
          <rPr>
            <b/>
            <sz val="9"/>
            <color indexed="81"/>
            <rFont val="宋体"/>
            <family val="3"/>
            <charset val="134"/>
          </rPr>
          <t>邪恶交易</t>
        </r>
      </text>
    </comment>
    <comment ref="P2707" authorId="0">
      <text>
        <r>
          <rPr>
            <b/>
            <sz val="9"/>
            <color indexed="81"/>
            <rFont val="Tahoma"/>
            <family val="2"/>
          </rPr>
          <t>190902-hc-</t>
        </r>
        <r>
          <rPr>
            <b/>
            <sz val="9"/>
            <color indexed="81"/>
            <rFont val="宋体"/>
            <family val="3"/>
            <charset val="134"/>
          </rPr>
          <t xml:space="preserve">染病的兀鹫
</t>
        </r>
        <r>
          <rPr>
            <b/>
            <sz val="9"/>
            <color indexed="81"/>
            <rFont val="Tahoma"/>
            <family val="2"/>
          </rPr>
          <t>190902-hc-</t>
        </r>
        <r>
          <rPr>
            <b/>
            <sz val="9"/>
            <color indexed="81"/>
            <rFont val="宋体"/>
            <family val="3"/>
            <charset val="134"/>
          </rPr>
          <t>染病的兀鹫</t>
        </r>
      </text>
    </comment>
    <comment ref="Q2708" authorId="0">
      <text>
        <r>
          <rPr>
            <b/>
            <sz val="9"/>
            <color indexed="81"/>
            <rFont val="Tahoma"/>
            <family val="2"/>
          </rPr>
          <t>191102-hc-</t>
        </r>
        <r>
          <rPr>
            <b/>
            <sz val="9"/>
            <color indexed="81"/>
            <rFont val="宋体"/>
            <family val="3"/>
            <charset val="134"/>
          </rPr>
          <t>黑暗法老塔卡恒</t>
        </r>
      </text>
    </comment>
    <comment ref="M2713" authorId="0">
      <text>
        <r>
          <rPr>
            <b/>
            <sz val="9"/>
            <color indexed="81"/>
            <rFont val="Tahoma"/>
            <family val="2"/>
          </rPr>
          <t>191228-hc-</t>
        </r>
        <r>
          <rPr>
            <b/>
            <sz val="9"/>
            <color indexed="81"/>
            <rFont val="宋体"/>
            <family val="3"/>
            <charset val="134"/>
          </rPr>
          <t>电缆长枪</t>
        </r>
      </text>
    </comment>
    <comment ref="N2713" authorId="0">
      <text>
        <r>
          <rPr>
            <b/>
            <sz val="9"/>
            <color indexed="81"/>
            <rFont val="Tahoma"/>
            <family val="2"/>
          </rPr>
          <t>200101-hc-</t>
        </r>
        <r>
          <rPr>
            <b/>
            <sz val="9"/>
            <color indexed="81"/>
            <rFont val="宋体"/>
            <family val="3"/>
            <charset val="134"/>
          </rPr>
          <t>电缆长枪</t>
        </r>
      </text>
    </comment>
    <comment ref="O2713" authorId="0">
      <text>
        <r>
          <rPr>
            <b/>
            <sz val="9"/>
            <color indexed="81"/>
            <rFont val="Tahoma"/>
            <family val="2"/>
          </rPr>
          <t>191228-hc-</t>
        </r>
        <r>
          <rPr>
            <b/>
            <sz val="9"/>
            <color indexed="81"/>
            <rFont val="宋体"/>
            <family val="3"/>
            <charset val="134"/>
          </rPr>
          <t xml:space="preserve">电缆长枪
</t>
        </r>
        <r>
          <rPr>
            <b/>
            <sz val="9"/>
            <color indexed="81"/>
            <rFont val="Tahoma"/>
            <family val="2"/>
          </rPr>
          <t>191228-hc-</t>
        </r>
        <r>
          <rPr>
            <b/>
            <sz val="9"/>
            <color indexed="81"/>
            <rFont val="宋体"/>
            <family val="3"/>
            <charset val="134"/>
          </rPr>
          <t>电缆长枪</t>
        </r>
      </text>
    </comment>
    <comment ref="P2713" authorId="0">
      <text>
        <r>
          <rPr>
            <b/>
            <sz val="9"/>
            <color indexed="81"/>
            <rFont val="Tahoma"/>
            <family val="2"/>
          </rPr>
          <t>200112-hc-</t>
        </r>
        <r>
          <rPr>
            <b/>
            <sz val="9"/>
            <color indexed="81"/>
            <rFont val="宋体"/>
            <family val="3"/>
            <charset val="134"/>
          </rPr>
          <t>电缆长枪</t>
        </r>
      </text>
    </comment>
    <comment ref="Q2713" authorId="0">
      <text>
        <r>
          <rPr>
            <b/>
            <sz val="9"/>
            <color indexed="81"/>
            <rFont val="Tahoma"/>
            <family val="2"/>
          </rPr>
          <t>200112-hc-</t>
        </r>
        <r>
          <rPr>
            <b/>
            <sz val="9"/>
            <color indexed="81"/>
            <rFont val="宋体"/>
            <family val="3"/>
            <charset val="134"/>
          </rPr>
          <t>电缆长枪</t>
        </r>
      </text>
    </comment>
    <comment ref="P2717" authorId="0">
      <text>
        <r>
          <rPr>
            <b/>
            <sz val="9"/>
            <color indexed="81"/>
            <rFont val="Tahoma"/>
            <family val="2"/>
          </rPr>
          <t>191208-65-</t>
        </r>
        <r>
          <rPr>
            <b/>
            <sz val="9"/>
            <color indexed="81"/>
            <rFont val="宋体"/>
            <family val="3"/>
            <charset val="134"/>
          </rPr>
          <t>硕铠鼠</t>
        </r>
      </text>
    </comment>
    <comment ref="M2725" authorId="0">
      <text>
        <r>
          <rPr>
            <b/>
            <sz val="9"/>
            <color indexed="81"/>
            <rFont val="Tahoma"/>
            <family val="2"/>
          </rPr>
          <t>190816-hc-</t>
        </r>
        <r>
          <rPr>
            <b/>
            <sz val="9"/>
            <color indexed="81"/>
            <rFont val="宋体"/>
            <family val="3"/>
            <charset val="134"/>
          </rPr>
          <t>了不起的杰弗里斯</t>
        </r>
      </text>
    </comment>
    <comment ref="N2725" authorId="0">
      <text>
        <r>
          <rPr>
            <b/>
            <sz val="9"/>
            <color indexed="81"/>
            <rFont val="Tahoma"/>
            <family val="2"/>
          </rPr>
          <t>190830-hc-</t>
        </r>
        <r>
          <rPr>
            <b/>
            <sz val="9"/>
            <color indexed="81"/>
            <rFont val="宋体"/>
            <family val="3"/>
            <charset val="134"/>
          </rPr>
          <t>了不起的杰弗里斯</t>
        </r>
      </text>
    </comment>
    <comment ref="O2725" authorId="0">
      <text>
        <r>
          <rPr>
            <b/>
            <sz val="9"/>
            <color indexed="81"/>
            <rFont val="Tahoma"/>
            <family val="2"/>
          </rPr>
          <t>190831-hc-</t>
        </r>
        <r>
          <rPr>
            <b/>
            <sz val="9"/>
            <color indexed="81"/>
            <rFont val="宋体"/>
            <family val="3"/>
            <charset val="134"/>
          </rPr>
          <t>了不起的杰弗里斯</t>
        </r>
      </text>
    </comment>
    <comment ref="P2725" authorId="0">
      <text>
        <r>
          <rPr>
            <b/>
            <sz val="9"/>
            <color indexed="81"/>
            <rFont val="Tahoma"/>
            <family val="2"/>
          </rPr>
          <t>190817-hc-</t>
        </r>
        <r>
          <rPr>
            <b/>
            <sz val="9"/>
            <color indexed="81"/>
            <rFont val="宋体"/>
            <family val="3"/>
            <charset val="134"/>
          </rPr>
          <t>了不起的杰弗里斯</t>
        </r>
      </text>
    </comment>
    <comment ref="Q2725" authorId="0">
      <text>
        <r>
          <rPr>
            <b/>
            <sz val="9"/>
            <color indexed="81"/>
            <rFont val="Tahoma"/>
            <family val="2"/>
          </rPr>
          <t>190817-hc-</t>
        </r>
        <r>
          <rPr>
            <b/>
            <sz val="9"/>
            <color indexed="81"/>
            <rFont val="宋体"/>
            <family val="3"/>
            <charset val="134"/>
          </rPr>
          <t>了不起的杰弗里斯</t>
        </r>
      </text>
    </comment>
    <comment ref="O2726" authorId="0">
      <text>
        <r>
          <rPr>
            <b/>
            <sz val="9"/>
            <color indexed="81"/>
            <rFont val="Tahoma"/>
            <family val="2"/>
          </rPr>
          <t>190913-hc-</t>
        </r>
        <r>
          <rPr>
            <b/>
            <sz val="9"/>
            <color indexed="81"/>
            <rFont val="宋体"/>
            <family val="3"/>
            <charset val="134"/>
          </rPr>
          <t>奋进的探险者</t>
        </r>
      </text>
    </comment>
    <comment ref="M2727" authorId="0">
      <text>
        <r>
          <rPr>
            <b/>
            <sz val="9"/>
            <color indexed="81"/>
            <rFont val="Tahoma"/>
            <family val="2"/>
          </rPr>
          <t>190911-hc-</t>
        </r>
        <r>
          <rPr>
            <b/>
            <sz val="9"/>
            <color indexed="81"/>
            <rFont val="宋体"/>
            <family val="3"/>
            <charset val="134"/>
          </rPr>
          <t>奋进的探险者</t>
        </r>
      </text>
    </comment>
    <comment ref="N2727" authorId="0">
      <text>
        <r>
          <rPr>
            <b/>
            <sz val="9"/>
            <color indexed="81"/>
            <rFont val="Tahoma"/>
            <family val="2"/>
          </rPr>
          <t>190913-hc-</t>
        </r>
        <r>
          <rPr>
            <b/>
            <sz val="9"/>
            <color indexed="81"/>
            <rFont val="宋体"/>
            <family val="3"/>
            <charset val="134"/>
          </rPr>
          <t xml:space="preserve">奋进的探险者
</t>
        </r>
        <r>
          <rPr>
            <b/>
            <sz val="9"/>
            <color indexed="81"/>
            <rFont val="Tahoma"/>
            <family val="2"/>
          </rPr>
          <t>190913-hc-</t>
        </r>
        <r>
          <rPr>
            <b/>
            <sz val="9"/>
            <color indexed="81"/>
            <rFont val="宋体"/>
            <family val="3"/>
            <charset val="134"/>
          </rPr>
          <t>奋进的探险者</t>
        </r>
      </text>
    </comment>
    <comment ref="O2727" authorId="0">
      <text>
        <r>
          <rPr>
            <b/>
            <sz val="9"/>
            <color indexed="81"/>
            <rFont val="Tahoma"/>
            <family val="2"/>
          </rPr>
          <t>191023-hc-</t>
        </r>
        <r>
          <rPr>
            <b/>
            <sz val="9"/>
            <color indexed="81"/>
            <rFont val="宋体"/>
            <family val="3"/>
            <charset val="134"/>
          </rPr>
          <t>受伤的托维尔人</t>
        </r>
      </text>
    </comment>
    <comment ref="O2728" authorId="0">
      <text>
        <r>
          <rPr>
            <b/>
            <sz val="9"/>
            <color indexed="81"/>
            <rFont val="Tahoma"/>
            <family val="2"/>
          </rPr>
          <t>191023-hc-</t>
        </r>
        <r>
          <rPr>
            <b/>
            <sz val="9"/>
            <color indexed="81"/>
            <rFont val="宋体"/>
            <family val="3"/>
            <charset val="134"/>
          </rPr>
          <t xml:space="preserve">尼斐赛特仪祭师
</t>
        </r>
        <r>
          <rPr>
            <b/>
            <sz val="9"/>
            <color indexed="81"/>
            <rFont val="Tahoma"/>
            <family val="2"/>
          </rPr>
          <t>191023-hc-</t>
        </r>
        <r>
          <rPr>
            <b/>
            <sz val="9"/>
            <color indexed="81"/>
            <rFont val="宋体"/>
            <family val="3"/>
            <charset val="134"/>
          </rPr>
          <t>尼斐赛特仪祭师</t>
        </r>
      </text>
    </comment>
    <comment ref="O2736" authorId="0">
      <text>
        <r>
          <rPr>
            <b/>
            <sz val="9"/>
            <color indexed="81"/>
            <rFont val="Tahoma"/>
            <family val="2"/>
          </rPr>
          <t>190831-hc-</t>
        </r>
        <r>
          <rPr>
            <b/>
            <sz val="9"/>
            <color indexed="81"/>
            <rFont val="宋体"/>
            <family val="3"/>
            <charset val="134"/>
          </rPr>
          <t xml:space="preserve">鱼人投手
</t>
        </r>
        <r>
          <rPr>
            <b/>
            <sz val="9"/>
            <color indexed="81"/>
            <rFont val="Tahoma"/>
            <family val="2"/>
          </rPr>
          <t>190831-hc-</t>
        </r>
        <r>
          <rPr>
            <b/>
            <sz val="9"/>
            <color indexed="81"/>
            <rFont val="宋体"/>
            <family val="3"/>
            <charset val="134"/>
          </rPr>
          <t>鱼人投手</t>
        </r>
      </text>
    </comment>
    <comment ref="M2756" authorId="0">
      <text>
        <r>
          <rPr>
            <b/>
            <sz val="9"/>
            <color indexed="81"/>
            <rFont val="Tahoma"/>
            <family val="2"/>
          </rPr>
          <t>190807-42-</t>
        </r>
        <r>
          <rPr>
            <b/>
            <sz val="9"/>
            <color indexed="81"/>
            <rFont val="宋体"/>
            <family val="3"/>
            <charset val="134"/>
          </rPr>
          <t>希亚玛特</t>
        </r>
      </text>
    </comment>
    <comment ref="N2756" authorId="0">
      <text>
        <r>
          <rPr>
            <b/>
            <sz val="9"/>
            <color indexed="81"/>
            <rFont val="Tahoma"/>
            <family val="2"/>
          </rPr>
          <t>190920-hc-</t>
        </r>
        <r>
          <rPr>
            <b/>
            <sz val="9"/>
            <color indexed="81"/>
            <rFont val="宋体"/>
            <family val="3"/>
            <charset val="134"/>
          </rPr>
          <t>希亚玛特</t>
        </r>
      </text>
    </comment>
    <comment ref="O2756" authorId="0">
      <text>
        <r>
          <rPr>
            <b/>
            <sz val="9"/>
            <color indexed="81"/>
            <rFont val="Tahoma"/>
            <family val="2"/>
          </rPr>
          <t>191016-hc-</t>
        </r>
        <r>
          <rPr>
            <b/>
            <sz val="9"/>
            <color indexed="81"/>
            <rFont val="宋体"/>
            <family val="3"/>
            <charset val="134"/>
          </rPr>
          <t>希亚玛特</t>
        </r>
      </text>
    </comment>
    <comment ref="P2756" authorId="0">
      <text>
        <r>
          <rPr>
            <b/>
            <sz val="9"/>
            <color indexed="81"/>
            <rFont val="Tahoma"/>
            <family val="2"/>
          </rPr>
          <t>200308-73-</t>
        </r>
        <r>
          <rPr>
            <b/>
            <sz val="9"/>
            <color indexed="81"/>
            <rFont val="宋体"/>
            <family val="3"/>
            <charset val="134"/>
          </rPr>
          <t>希亚玛特</t>
        </r>
      </text>
    </comment>
    <comment ref="Q2756" authorId="0">
      <text>
        <r>
          <rPr>
            <b/>
            <sz val="9"/>
            <color indexed="81"/>
            <rFont val="Tahoma"/>
            <family val="2"/>
          </rPr>
          <t>191102-hc-</t>
        </r>
        <r>
          <rPr>
            <b/>
            <sz val="9"/>
            <color indexed="81"/>
            <rFont val="宋体"/>
            <family val="3"/>
            <charset val="134"/>
          </rPr>
          <t>希亚玛特</t>
        </r>
      </text>
    </comment>
    <comment ref="M2759" authorId="0">
      <text>
        <r>
          <rPr>
            <b/>
            <sz val="9"/>
            <color indexed="81"/>
            <rFont val="Tahoma"/>
            <family val="2"/>
          </rPr>
          <t>190807-4-</t>
        </r>
        <r>
          <rPr>
            <b/>
            <sz val="9"/>
            <color indexed="81"/>
            <rFont val="宋体"/>
            <family val="3"/>
            <charset val="134"/>
          </rPr>
          <t>八爪巨怪</t>
        </r>
      </text>
    </comment>
    <comment ref="O2763" authorId="0">
      <text>
        <r>
          <rPr>
            <b/>
            <sz val="9"/>
            <color indexed="81"/>
            <rFont val="Tahoma"/>
            <family val="2"/>
          </rPr>
          <t>201025-69-</t>
        </r>
        <r>
          <rPr>
            <b/>
            <sz val="9"/>
            <color indexed="81"/>
            <rFont val="宋体"/>
            <family val="3"/>
            <charset val="134"/>
          </rPr>
          <t>法奥瑞斯国王</t>
        </r>
      </text>
    </comment>
  </commentList>
</comments>
</file>

<file path=xl/sharedStrings.xml><?xml version="1.0" encoding="utf-8"?>
<sst xmlns="http://schemas.openxmlformats.org/spreadsheetml/2006/main" count="27463" uniqueCount="9927">
  <si>
    <t>#</t>
  </si>
  <si>
    <t>费用</t>
  </si>
  <si>
    <t>sina</t>
  </si>
  <si>
    <t># 模式：标准模式</t>
  </si>
  <si>
    <t>死亡缠绕</t>
  </si>
  <si>
    <t>狗头人图书管理员</t>
  </si>
  <si>
    <t>黑暗契约</t>
  </si>
  <si>
    <t>亵渎</t>
  </si>
  <si>
    <t>塔达拉姆王子</t>
  </si>
  <si>
    <t>地狱烈焰</t>
  </si>
  <si>
    <t>小型法术紫水晶</t>
  </si>
  <si>
    <t>灵魂歌者安布拉</t>
  </si>
  <si>
    <t>堕落者之颅</t>
  </si>
  <si>
    <t>无面操纵者</t>
  </si>
  <si>
    <t>末日守卫</t>
  </si>
  <si>
    <t>着魔男仆</t>
  </si>
  <si>
    <t>食肉魔块</t>
  </si>
  <si>
    <t>虚空领主</t>
  </si>
  <si>
    <t>鲜血掠夺者古尔丹</t>
  </si>
  <si>
    <t>酸性沼泽软泥怪</t>
  </si>
  <si>
    <t>焦油爬行者</t>
  </si>
  <si>
    <t>石丘防御者</t>
  </si>
  <si>
    <t>破法者</t>
  </si>
  <si>
    <t>巫妖王</t>
  </si>
  <si>
    <t>扭曲虚空</t>
  </si>
  <si>
    <t># 2x (1) 烈焰小鬼</t>
  </si>
  <si>
    <t>亡灵药剂师</t>
  </si>
  <si>
    <t>侏儒吸血鬼</t>
  </si>
  <si>
    <t>灵魂虹吸</t>
  </si>
  <si>
    <t>恩佐斯</t>
  </si>
  <si>
    <t>冰川裂片</t>
  </si>
  <si>
    <t>火羽精灵</t>
  </si>
  <si>
    <t>厄运鼹鼠</t>
  </si>
  <si>
    <t>凯雷塞斯王子</t>
  </si>
  <si>
    <t>地穴领主</t>
  </si>
  <si>
    <t>凶恶的雏龙</t>
  </si>
  <si>
    <t>摧心者</t>
  </si>
  <si>
    <t>精神控制技师</t>
  </si>
  <si>
    <t>贪婪的林精</t>
  </si>
  <si>
    <t>镰刀德鲁伊</t>
  </si>
  <si>
    <t>萨隆苦囚</t>
  </si>
  <si>
    <t>深蓝刃鳞龙人</t>
  </si>
  <si>
    <t>火车王里诺艾</t>
  </si>
  <si>
    <t>菌菇术士</t>
  </si>
  <si>
    <t>恶毒的召唤师</t>
  </si>
  <si>
    <t>污染者玛法里奥</t>
  </si>
  <si>
    <t>资深档案管理员</t>
  </si>
  <si>
    <t>终极感染</t>
  </si>
  <si>
    <t>暮光幼龙</t>
  </si>
  <si>
    <t>激活</t>
  </si>
  <si>
    <t>大地之鳞</t>
  </si>
  <si>
    <t>愤怒</t>
  </si>
  <si>
    <t>野性成长</t>
  </si>
  <si>
    <t>横扫</t>
  </si>
  <si>
    <t>泥潭守护者</t>
  </si>
  <si>
    <t>滋养</t>
  </si>
  <si>
    <t>传播瘟疫</t>
  </si>
  <si>
    <t>麦迪文</t>
  </si>
  <si>
    <t>亚煞极</t>
  </si>
  <si>
    <t>遗忘之王库恩</t>
  </si>
  <si>
    <t>黑龙领主死亡之翼</t>
  </si>
  <si>
    <t># 职业：圣骑士</t>
  </si>
  <si>
    <t>恐狼前锋</t>
  </si>
  <si>
    <t>战利品贮藏者</t>
  </si>
  <si>
    <t>旱谷狱卒</t>
  </si>
  <si>
    <t>生而平等</t>
  </si>
  <si>
    <t>飞刀杂耍者</t>
  </si>
  <si>
    <t>光铸剑龙</t>
  </si>
  <si>
    <t>奉献</t>
  </si>
  <si>
    <t>战斗号角</t>
  </si>
  <si>
    <t>王者祝福</t>
  </si>
  <si>
    <t>真银圣剑</t>
  </si>
  <si>
    <t>守日者塔林姆</t>
  </si>
  <si>
    <t>倔强的蜗牛</t>
  </si>
  <si>
    <t>阿曼尼狂战士</t>
  </si>
  <si>
    <t>硬壳甲虫</t>
  </si>
  <si>
    <t>剑龙骑术</t>
  </si>
  <si>
    <t>水晶雄狮</t>
  </si>
  <si>
    <t>瓦兰奈尔</t>
  </si>
  <si>
    <t>海巨人</t>
  </si>
  <si>
    <t>提里奥·弗丁</t>
  </si>
  <si>
    <t>崇高牺牲</t>
  </si>
  <si>
    <t>救赎</t>
  </si>
  <si>
    <t>正义保护者</t>
  </si>
  <si>
    <t>鱼人招潮者</t>
  </si>
  <si>
    <t>水文学家</t>
  </si>
  <si>
    <t>石塘猎人</t>
  </si>
  <si>
    <t>神恩术</t>
  </si>
  <si>
    <t>鱼人领军</t>
  </si>
  <si>
    <t>温顺的巨壳龙</t>
  </si>
  <si>
    <t># 职业：潜行者</t>
  </si>
  <si>
    <t>冷血</t>
  </si>
  <si>
    <t>南海船工</t>
  </si>
  <si>
    <t>银色侍从</t>
  </si>
  <si>
    <t>阿彻鲁斯老兵</t>
  </si>
  <si>
    <t>军情七处特工</t>
  </si>
  <si>
    <t>刀扇</t>
  </si>
  <si>
    <t>艾德温·范克里夫</t>
  </si>
  <si>
    <t>铁喙猫头鹰</t>
  </si>
  <si>
    <t>邪脊吞噬者</t>
  </si>
  <si>
    <t>噬月者巴库</t>
  </si>
  <si>
    <t>影袭</t>
  </si>
  <si>
    <t>致命药膏</t>
  </si>
  <si>
    <t>狗头人学徒</t>
  </si>
  <si>
    <t>狼骑兵</t>
  </si>
  <si>
    <t>暗影步</t>
  </si>
  <si>
    <t>背刺</t>
  </si>
  <si>
    <t>吹嘘海盗</t>
  </si>
  <si>
    <t>海盗帕奇斯</t>
  </si>
  <si>
    <t>南海船长</t>
  </si>
  <si>
    <t>影舞者索尼娅</t>
  </si>
  <si>
    <t>精灵咏唱者</t>
  </si>
  <si>
    <t>法多雷突袭者</t>
  </si>
  <si>
    <t>通道爬行者</t>
  </si>
  <si>
    <t>骨魇</t>
  </si>
  <si>
    <t>葛拉卡爬行蟹</t>
  </si>
  <si>
    <t>瘟疫科学家</t>
  </si>
  <si>
    <t>收集者沙库尔</t>
  </si>
  <si>
    <t>纳迦海盗</t>
  </si>
  <si>
    <t>毒心者夏克里尔</t>
  </si>
  <si>
    <t>夺尸者</t>
  </si>
  <si>
    <t>苦潮多头蛇</t>
  </si>
  <si>
    <t>凯恩·血蹄</t>
  </si>
  <si>
    <t>馆长</t>
  </si>
  <si>
    <t>斩杀</t>
  </si>
  <si>
    <t>旋风斩</t>
  </si>
  <si>
    <t>炽炎战斧</t>
  </si>
  <si>
    <t>战斗怒火</t>
  </si>
  <si>
    <t>猛击</t>
  </si>
  <si>
    <t>铸甲师</t>
  </si>
  <si>
    <t>死亡之咬</t>
  </si>
  <si>
    <t>洛欧塞布</t>
  </si>
  <si>
    <t>淤泥喷射者</t>
  </si>
  <si>
    <t># 职业：牧师</t>
  </si>
  <si>
    <t>沉默</t>
  </si>
  <si>
    <t>缩小药水</t>
  </si>
  <si>
    <t>暗影视界</t>
  </si>
  <si>
    <t>暗言术：痛</t>
  </si>
  <si>
    <t>灵魂鞭笞</t>
  </si>
  <si>
    <t>暗言术：灭</t>
  </si>
  <si>
    <t>巴内斯</t>
  </si>
  <si>
    <t>强效治疗药水</t>
  </si>
  <si>
    <t>暗言术：骇</t>
  </si>
  <si>
    <t>暗影精华</t>
  </si>
  <si>
    <t>龙息药水</t>
  </si>
  <si>
    <t>小型法术钻石</t>
  </si>
  <si>
    <t>心灵尖啸</t>
  </si>
  <si>
    <t>暗影收割者安度因</t>
  </si>
  <si>
    <t>琥口脱险</t>
  </si>
  <si>
    <t>黑曜石雕像</t>
  </si>
  <si>
    <t>书卷之龙</t>
  </si>
  <si>
    <t>北郡牧师</t>
  </si>
  <si>
    <t>暗影升腾者</t>
  </si>
  <si>
    <t>精灵龙</t>
  </si>
  <si>
    <t>虚空幽龙史学家</t>
  </si>
  <si>
    <t>好奇的萤根草</t>
  </si>
  <si>
    <t>暗金教鸦人祭司</t>
  </si>
  <si>
    <t>暮光侍僧</t>
  </si>
  <si>
    <t>破晓之龙</t>
  </si>
  <si>
    <t>龙人侦测者</t>
  </si>
  <si>
    <t>精神控制</t>
  </si>
  <si>
    <t>异变</t>
  </si>
  <si>
    <t>血帆海盗</t>
  </si>
  <si>
    <t>大漩涡传送门</t>
  </si>
  <si>
    <t>火舌图腾</t>
  </si>
  <si>
    <t>蛮鱼图腾</t>
  </si>
  <si>
    <t>衰变</t>
  </si>
  <si>
    <t>青玉之爪</t>
  </si>
  <si>
    <t>法力之潮图腾</t>
  </si>
  <si>
    <t>青玉闪电</t>
  </si>
  <si>
    <t>嗜血</t>
  </si>
  <si>
    <t>死亡先知萨尔</t>
  </si>
  <si>
    <t>魅影歹徒</t>
  </si>
  <si>
    <t>深渊魔物</t>
  </si>
  <si>
    <t>艾雅·黑掌</t>
  </si>
  <si>
    <t>奥秘吞噬者</t>
  </si>
  <si>
    <t>青玉之灵</t>
  </si>
  <si>
    <t>骷髅捣蛋鬼</t>
  </si>
  <si>
    <t># 职业：猎人</t>
  </si>
  <si>
    <t>追踪术</t>
  </si>
  <si>
    <t>雄斑虎</t>
  </si>
  <si>
    <t>鱼人杀手蟹</t>
  </si>
  <si>
    <t>慈祥的外婆</t>
  </si>
  <si>
    <t>雷鸣刺喉龙</t>
  </si>
  <si>
    <t>食腐土狼</t>
  </si>
  <si>
    <t>关门放狗</t>
  </si>
  <si>
    <t>动物伙伴</t>
  </si>
  <si>
    <t>杀戮命令</t>
  </si>
  <si>
    <t>熊鲨</t>
  </si>
  <si>
    <t>致命射击</t>
  </si>
  <si>
    <t>瘟疫鼠群</t>
  </si>
  <si>
    <t>鹰角弓</t>
  </si>
  <si>
    <t>驯兽师</t>
  </si>
  <si>
    <t>筑巢双头鹏</t>
  </si>
  <si>
    <t>苔原犀牛</t>
  </si>
  <si>
    <t>死亡猎手雷克萨</t>
  </si>
  <si>
    <t>长鬃草原狮</t>
  </si>
  <si>
    <t>升级！</t>
  </si>
  <si>
    <t>恩佐斯的副官</t>
  </si>
  <si>
    <t>英勇打击</t>
  </si>
  <si>
    <t>血帆袭击者</t>
  </si>
  <si>
    <t>暴乱狂战士</t>
  </si>
  <si>
    <t>血帆教徒</t>
  </si>
  <si>
    <t>幻影海盗</t>
  </si>
  <si>
    <t>致死打击</t>
  </si>
  <si>
    <t>库卡隆精英卫士</t>
  </si>
  <si>
    <t>恐怖海盗</t>
  </si>
  <si>
    <t>奥金斧</t>
  </si>
  <si>
    <t>盾牌猛击</t>
  </si>
  <si>
    <t>卑劣的脏鼠</t>
  </si>
  <si>
    <t>鱼死网破</t>
  </si>
  <si>
    <t>苦痛侍僧</t>
  </si>
  <si>
    <t>暴虐食尸鬼</t>
  </si>
  <si>
    <t>盾牌格挡</t>
  </si>
  <si>
    <t>兽人铸甲师</t>
  </si>
  <si>
    <t>绝命乱斗</t>
  </si>
  <si>
    <t>恐角龙宝宝</t>
  </si>
  <si>
    <t>格罗玛什·地狱咆哮</t>
  </si>
  <si>
    <t>化血为脓</t>
  </si>
  <si>
    <t>年轻的酒仙</t>
  </si>
  <si>
    <t>1</t>
  </si>
  <si>
    <t>怒袭</t>
  </si>
  <si>
    <t>暮光召唤师</t>
  </si>
  <si>
    <t>铁炉堡传送门</t>
  </si>
  <si>
    <t>愚者之灾</t>
  </si>
  <si>
    <t>裁决者图哈特</t>
  </si>
  <si>
    <t>索瑞森大帝</t>
  </si>
  <si>
    <t>迦顿男爵</t>
  </si>
  <si>
    <t>血吼</t>
  </si>
  <si>
    <t>邪灵召唤师</t>
  </si>
  <si>
    <t>布莱恩铜须</t>
  </si>
  <si>
    <t>克苏恩的信徒</t>
  </si>
  <si>
    <t>上古之神护卫</t>
  </si>
  <si>
    <t>维克洛尔大帝</t>
  </si>
  <si>
    <t>克苏恩</t>
  </si>
  <si>
    <t># 职业：法师</t>
  </si>
  <si>
    <t>尤格萨隆</t>
  </si>
  <si>
    <t>名称</t>
  </si>
  <si>
    <t>描述</t>
  </si>
  <si>
    <t>种族</t>
  </si>
  <si>
    <t>类型</t>
  </si>
  <si>
    <t>生命</t>
  </si>
  <si>
    <t>职业</t>
  </si>
  <si>
    <t>法力</t>
  </si>
  <si>
    <t>来源</t>
  </si>
  <si>
    <t>月火术</t>
  </si>
  <si>
    <t>造成1点伤害。</t>
  </si>
  <si>
    <t>法术</t>
  </si>
  <si>
    <t>德鲁伊</t>
  </si>
  <si>
    <t>无</t>
  </si>
  <si>
    <t>A基础</t>
  </si>
  <si>
    <t>仅在本回合中，获得2个法力水晶。</t>
  </si>
  <si>
    <t>爪击</t>
  </si>
  <si>
    <t>使你的英雄获得2点护甲值，并在本回合中获得+2攻击力。</t>
  </si>
  <si>
    <t>野性印记</t>
  </si>
  <si>
    <t>使1个随从获得嘲讽以及+2/+2。（+2攻击/+2生命）</t>
  </si>
  <si>
    <t>获得一颗空的法力水晶。</t>
  </si>
  <si>
    <t>治疗之触</t>
  </si>
  <si>
    <t>恢复8点生命值。</t>
  </si>
  <si>
    <t>野蛮咆哮</t>
  </si>
  <si>
    <t>在本回合中，使你的所有角色获得+2攻击力。</t>
  </si>
  <si>
    <t>对一个敌人造成4点伤害，并对所有其他敌人造成1点伤害。</t>
  </si>
  <si>
    <t>星火术</t>
  </si>
  <si>
    <t>造成5点伤害，抽1张牌。</t>
  </si>
  <si>
    <t>埃隆巴克保护者</t>
  </si>
  <si>
    <t>嘲讽</t>
  </si>
  <si>
    <t>随从</t>
  </si>
  <si>
    <t>奥术飞弹</t>
  </si>
  <si>
    <t>造成3点伤害，随机分配给敌方角色。</t>
  </si>
  <si>
    <t>法师</t>
  </si>
  <si>
    <t>镜像</t>
  </si>
  <si>
    <t>召唤两个2，并具有嘲讽的随从。</t>
  </si>
  <si>
    <t>寒冰箭</t>
  </si>
  <si>
    <t>对一个角色造成3点伤害，并使其冻结。</t>
  </si>
  <si>
    <t>魔爆术</t>
  </si>
  <si>
    <t>对所有敌方随从造成1点伤害。</t>
  </si>
  <si>
    <t>冰霜新星</t>
  </si>
  <si>
    <t>冻结所有敌方随从。</t>
  </si>
  <si>
    <t>奥术智慧</t>
  </si>
  <si>
    <t>抽2张牌。</t>
  </si>
  <si>
    <t>变形术</t>
  </si>
  <si>
    <t>使一个随从变形成为0的绵羊。</t>
  </si>
  <si>
    <t>水元素</t>
  </si>
  <si>
    <t>冻结任何受到水元素伤害的随从。</t>
  </si>
  <si>
    <t>火球术</t>
  </si>
  <si>
    <t>造成6点伤害。</t>
  </si>
  <si>
    <t>烈焰风暴</t>
  </si>
  <si>
    <t>对所有敌方随从造成4点伤害。</t>
  </si>
  <si>
    <t>猎人印记</t>
  </si>
  <si>
    <t>在本回合内，将1个随从的生命变为1。</t>
  </si>
  <si>
    <t>猎人</t>
  </si>
  <si>
    <t>奥术射击</t>
  </si>
  <si>
    <t>造成2点伤害。</t>
  </si>
  <si>
    <t>查看你卡堆顶部的3张牌，抽取1张，弃掉其它2张。</t>
  </si>
  <si>
    <t>森林狼</t>
  </si>
  <si>
    <t>你的其他野兽获得+1攻击。</t>
  </si>
  <si>
    <t>随机召唤1头野兽宠物。</t>
  </si>
  <si>
    <t>造成3点伤害。如果你有野兽，那么造成5点伤害取而代之。</t>
  </si>
  <si>
    <t>多重射击</t>
  </si>
  <si>
    <t>随机对2名敌对随从造成3点伤害。</t>
  </si>
  <si>
    <t>战吼：使1个友方野兽获得+2/+2和嘲讽。</t>
  </si>
  <si>
    <t>使你的野兽获得冲锋。</t>
  </si>
  <si>
    <t>饥饿的秃鹫</t>
  </si>
  <si>
    <t>你每召唤1个野兽，抽1张牌。</t>
  </si>
  <si>
    <t>每当一个随从获得治疗时，抽1张牌。</t>
  </si>
  <si>
    <t>牧师</t>
  </si>
  <si>
    <t>心灵视界</t>
  </si>
  <si>
    <t>随机复制你的对手手牌中的一张牌，将其置入你的手牌。</t>
  </si>
  <si>
    <t>真言术：盾</t>
  </si>
  <si>
    <t>使一个随从获得+2生命值。 抽一张牌。</t>
  </si>
  <si>
    <t>神圣惩击</t>
  </si>
  <si>
    <t>获得一个敌方随从的控制权。</t>
  </si>
  <si>
    <t>心灵震爆</t>
  </si>
  <si>
    <t>对敌方英雄造成5点伤害。</t>
  </si>
  <si>
    <t>消灭一个攻击力小于或等于3的随从。</t>
  </si>
  <si>
    <t>神圣之灵</t>
  </si>
  <si>
    <t>使一个随从的生命值翻倍。</t>
  </si>
  <si>
    <t>消灭一个攻击力大于或等于5的随从。</t>
  </si>
  <si>
    <t>神圣新星</t>
  </si>
  <si>
    <t>对所有敌方角色造成2点伤害，为所有友方角色恢复2点生命值。</t>
  </si>
  <si>
    <t>对1名敌对随从造成2点伤害。</t>
  </si>
  <si>
    <t>潜行者</t>
  </si>
  <si>
    <t>免费</t>
  </si>
  <si>
    <t>对敌方英雄造成3点伤害。</t>
  </si>
  <si>
    <t>使你的武器获得+2攻击力。</t>
  </si>
  <si>
    <t>闷棍</t>
  </si>
  <si>
    <t>将一个敌方随从移回其拥有者的手牌。</t>
  </si>
  <si>
    <t>对所有敌方随从造成1点伤害，抽一张牌。</t>
  </si>
  <si>
    <t>刺客之刃</t>
  </si>
  <si>
    <t>装备</t>
  </si>
  <si>
    <t>刺杀</t>
  </si>
  <si>
    <t>消灭一个敌方随从。</t>
  </si>
  <si>
    <t>消失</t>
  </si>
  <si>
    <t>将所有随从移回其拥有者的手牌。</t>
  </si>
  <si>
    <t>疾跑</t>
  </si>
  <si>
    <t>抽4张牌。</t>
  </si>
  <si>
    <t>先祖治疗</t>
  </si>
  <si>
    <t>为一个随从恢复所有生命值并使其获得嘲讽。</t>
  </si>
  <si>
    <t>萨满</t>
  </si>
  <si>
    <t>图腾之力</t>
  </si>
  <si>
    <t>使你的图腾获得+2生命值。</t>
  </si>
  <si>
    <t>冰霜震击</t>
  </si>
  <si>
    <t>对一个敌方角色造成1点伤害，并使其冻结。</t>
  </si>
  <si>
    <t>石化武器</t>
  </si>
  <si>
    <t>在本回合中，使一个友方角色获得+3攻击力。</t>
  </si>
  <si>
    <t>相邻的随从获得+2攻击力。</t>
  </si>
  <si>
    <t>风怒</t>
  </si>
  <si>
    <t>使一个随从获得风怒。</t>
  </si>
  <si>
    <t>妖术</t>
  </si>
  <si>
    <t>使一个随从变形成为一个1并具有嘲讽的青蛙。</t>
  </si>
  <si>
    <t>风语者</t>
  </si>
  <si>
    <t>战吼：使一个友方随从获得风怒。</t>
  </si>
  <si>
    <t>在本回合中，使你的随从获得+3攻击力。</t>
  </si>
  <si>
    <t>火元素</t>
  </si>
  <si>
    <t>战吼：造成3点伤害。</t>
  </si>
  <si>
    <t>保护之手</t>
  </si>
  <si>
    <t>使一个随从获得圣盾。</t>
  </si>
  <si>
    <t>圣骑士</t>
  </si>
  <si>
    <t>基础</t>
  </si>
  <si>
    <t>力量祝福</t>
  </si>
  <si>
    <t>使一个随从获得+3攻击力。</t>
  </si>
  <si>
    <t>圣光的正义</t>
  </si>
  <si>
    <t>谦逊</t>
  </si>
  <si>
    <t>使一个随从的攻击力变为1。</t>
  </si>
  <si>
    <t>圣光术</t>
  </si>
  <si>
    <t>恢复6点生命值。</t>
  </si>
  <si>
    <t>对所有敌人造成2点伤害。</t>
  </si>
  <si>
    <t>愤怒之锤</t>
  </si>
  <si>
    <t>造成3点伤害，抽一张牌。</t>
  </si>
  <si>
    <t>使一个随从获得+4/+4。（+4攻击力/+4生命值）</t>
  </si>
  <si>
    <t>每当你的英雄进攻时，为其恢复2点生命值。</t>
  </si>
  <si>
    <t>列王守卫</t>
  </si>
  <si>
    <t>战吼：为你的英雄恢复6点生命值。</t>
  </si>
  <si>
    <t>牺牲契约</t>
  </si>
  <si>
    <t>牺牲一个恶魔，为你的英雄恢复5点生命值。</t>
  </si>
  <si>
    <t>术士</t>
  </si>
  <si>
    <t>灵魂之火</t>
  </si>
  <si>
    <t>造成4点伤害，随机弃一张牌。</t>
  </si>
  <si>
    <t>对一个随从造成1点伤害，如果死亡缠绕将其杀死，抽一张牌。</t>
  </si>
  <si>
    <t>腐蚀术</t>
  </si>
  <si>
    <t>选择一个敌方随从，在你的回合开始时，消灭该随从。</t>
  </si>
  <si>
    <t>虚空行者</t>
  </si>
  <si>
    <t>魅魔</t>
  </si>
  <si>
    <t>战吼：随机弃一张牌。</t>
  </si>
  <si>
    <t>吸取生命</t>
  </si>
  <si>
    <t>造成2点伤害，为你的英雄恢复2点生命值。</t>
  </si>
  <si>
    <t>暗影箭</t>
  </si>
  <si>
    <t>对1名随从造成4点伤害。</t>
  </si>
  <si>
    <t>对所有角色造成3点伤害。</t>
  </si>
  <si>
    <t>恐惧地狱火</t>
  </si>
  <si>
    <t>战吼：对所有其他角色造成1点伤害。</t>
  </si>
  <si>
    <t>消灭一个受过伤害的敌方随从。</t>
  </si>
  <si>
    <t>战士</t>
  </si>
  <si>
    <t>对所有随从造成1点伤害。</t>
  </si>
  <si>
    <t>在本回合中，使你的英雄获得+4攻击力。</t>
  </si>
  <si>
    <t>顺劈斩</t>
  </si>
  <si>
    <t>对2个随机敌方随从造成2点伤害。</t>
  </si>
  <si>
    <t>战歌指挥官</t>
  </si>
  <si>
    <t>每当你召唤一个攻击力小于或等于 3 的随从，使该随从获得冲锋。</t>
  </si>
  <si>
    <t>冲锋</t>
  </si>
  <si>
    <t>使一个友方随从获得 +2 攻击力和冲锋。</t>
  </si>
  <si>
    <t>获得5点护甲。抽1张牌。</t>
  </si>
  <si>
    <t>巫医</t>
  </si>
  <si>
    <t>战吼：恢复2点生命值。</t>
  </si>
  <si>
    <t>中立</t>
  </si>
  <si>
    <t>暗鳞先知</t>
  </si>
  <si>
    <t>所有其他鱼人获得+1攻击力。</t>
  </si>
  <si>
    <t>石牙野猪</t>
  </si>
  <si>
    <t>精灵弓箭手</t>
  </si>
  <si>
    <t>战吼：造成1点伤害。</t>
  </si>
  <si>
    <t>闪金镇步兵</t>
  </si>
  <si>
    <t>嘲讽。</t>
  </si>
  <si>
    <t>鱼人袭击者</t>
  </si>
  <si>
    <t>工程师学徒</t>
  </si>
  <si>
    <t>战吼：抽一张牌。</t>
  </si>
  <si>
    <t>淡水鳄</t>
  </si>
  <si>
    <t>狗头人地卜师</t>
  </si>
  <si>
    <t>法术伤害+1</t>
  </si>
  <si>
    <t>蓝腮战士</t>
  </si>
  <si>
    <t>血沼迅猛龙</t>
  </si>
  <si>
    <t>战吼：摧毁你的对手的武器。</t>
  </si>
  <si>
    <t>霜狼步兵</t>
  </si>
  <si>
    <t>鱼人猎潮者</t>
  </si>
  <si>
    <t>战吼：召唤一个0的鱼人斥候。</t>
  </si>
  <si>
    <t>剃刀猎手</t>
  </si>
  <si>
    <t>战吼：召唤一个0的野猪。</t>
  </si>
  <si>
    <t>团队领袖</t>
  </si>
  <si>
    <t>你的其他随从获得+1攻击。</t>
  </si>
  <si>
    <t>岩浆暴怒者</t>
  </si>
  <si>
    <t>破碎残阳祭司</t>
  </si>
  <si>
    <t>战吼：使一个友方随从获得+1/+1。</t>
  </si>
  <si>
    <t>达拉然法师</t>
  </si>
  <si>
    <t>铁炉堡火枪手</t>
  </si>
  <si>
    <t>铁鬃灰熊</t>
  </si>
  <si>
    <t>银背族长</t>
  </si>
  <si>
    <t>侏儒发明家</t>
  </si>
  <si>
    <t>冰风雪人</t>
  </si>
  <si>
    <t>暴风城骑士</t>
  </si>
  <si>
    <t>机械幼龙技工</t>
  </si>
  <si>
    <t>战吼：召唤一个2/1的机械幼龙。</t>
  </si>
  <si>
    <t>森金持盾卫士</t>
  </si>
  <si>
    <t>绿洲钳嘴龟</t>
  </si>
  <si>
    <t>食人魔法师</t>
  </si>
  <si>
    <t>古拉巴什狂暴者</t>
  </si>
  <si>
    <t>每当该随从受到伤害时，获得+3攻击力。</t>
  </si>
  <si>
    <t>夜刃刺客</t>
  </si>
  <si>
    <t>战吼：对敌方英雄造成3点伤害。</t>
  </si>
  <si>
    <t>暗鳞治愈者</t>
  </si>
  <si>
    <t>战吼：为所有友方角色恢复2点生命值。</t>
  </si>
  <si>
    <t>白银之手骑士</t>
  </si>
  <si>
    <t>战吼：召唤一个0的侍从。</t>
  </si>
  <si>
    <t>普通</t>
  </si>
  <si>
    <t>藏宝海湾保镖</t>
  </si>
  <si>
    <t>雷矛特种兵</t>
  </si>
  <si>
    <t>战吼：造成2点伤害。</t>
  </si>
  <si>
    <t>霜狼督军</t>
  </si>
  <si>
    <t>战吼：战场上每有1个其他友方随从，便获得+1/+1。</t>
  </si>
  <si>
    <t>大法师</t>
  </si>
  <si>
    <t>石拳食人魔</t>
  </si>
  <si>
    <t>竞技场主宰</t>
  </si>
  <si>
    <t>鲁莽火箭兵</t>
  </si>
  <si>
    <t>作战傀儡</t>
  </si>
  <si>
    <t>暴风城勇士</t>
  </si>
  <si>
    <t>你的其他随从获得+1/+1。</t>
  </si>
  <si>
    <t>熔火恶犬</t>
  </si>
  <si>
    <t>自然平衡</t>
  </si>
  <si>
    <t>消灭一个随从，你的对手抽两张牌。</t>
  </si>
  <si>
    <t>B经典</t>
  </si>
  <si>
    <t>野蛮之击</t>
  </si>
  <si>
    <t>对一个随从造成等同于你的英雄攻击力的伤害。</t>
  </si>
  <si>
    <t>稀有</t>
  </si>
  <si>
    <t>抉择：对一个随从造成3点伤害；或者造成1点伤害并抽一张牌。</t>
  </si>
  <si>
    <t>野性之力</t>
  </si>
  <si>
    <t>抉择：使你的随从获得+1/+1；或者召唤一个3/2的猎豹。</t>
  </si>
  <si>
    <t>自然印记</t>
  </si>
  <si>
    <t>抉择：使一个随从获得+4攻击力；或者+4生命值并具有嘲讽。</t>
  </si>
  <si>
    <t>使你的随从获得“亡语：召唤一个0的树人。”</t>
  </si>
  <si>
    <t>丛林守护者</t>
  </si>
  <si>
    <t>抉择：造成2点伤害；或者沉默一个随从。</t>
  </si>
  <si>
    <t>撕咬</t>
  </si>
  <si>
    <t>在本回合中，使你的英雄获得+4攻击力和4点护甲值。</t>
  </si>
  <si>
    <t>利爪德鲁伊</t>
  </si>
  <si>
    <t>抉择：冲锋；或者+2生命值并具有嘲讽。</t>
  </si>
  <si>
    <t>抉择：对一个随从造成5点伤害；或者对所有敌方随从造成2点伤害。</t>
  </si>
  <si>
    <t>抉择：获得2个法力水晶；或者抽3张牌。</t>
  </si>
  <si>
    <t>自然之力</t>
  </si>
  <si>
    <r>
      <rPr>
        <sz val="11"/>
        <color rgb="FF333333"/>
        <rFont val="宋体"/>
        <family val="3"/>
        <charset val="134"/>
      </rPr>
      <t>召唤</t>
    </r>
    <r>
      <rPr>
        <sz val="11"/>
        <color rgb="FF333333"/>
        <rFont val="Tahoma"/>
        <family val="2"/>
      </rPr>
      <t>3</t>
    </r>
    <r>
      <rPr>
        <sz val="11"/>
        <color rgb="FF333333"/>
        <rFont val="宋体"/>
        <family val="3"/>
        <charset val="134"/>
      </rPr>
      <t>个</t>
    </r>
    <r>
      <rPr>
        <sz val="11"/>
        <color rgb="FF333333"/>
        <rFont val="Tahoma"/>
        <family val="2"/>
      </rPr>
      <t>0</t>
    </r>
    <r>
      <rPr>
        <sz val="11"/>
        <color rgb="FF333333"/>
        <rFont val="宋体"/>
        <family val="3"/>
        <charset val="134"/>
      </rPr>
      <t>树人。</t>
    </r>
  </si>
  <si>
    <t>史诗</t>
  </si>
  <si>
    <t>战争古树</t>
  </si>
  <si>
    <t>抉择：+5生命值并具有嘲讽；或者+5攻击力。</t>
  </si>
  <si>
    <t>知识古树</t>
  </si>
  <si>
    <t>抉择：抽2张牌；或恢复5点生命值。</t>
  </si>
  <si>
    <t>抉择：使你的所有其他随从获得+2/+2；或者召唤2个0并具有嘲讽的树人。</t>
  </si>
  <si>
    <t>传说</t>
  </si>
  <si>
    <t>冰枪术</t>
  </si>
  <si>
    <t>使一个角色冻结，如果它已经被冻结，则改为对其造成4点伤害。</t>
  </si>
  <si>
    <t>法力浮龙</t>
  </si>
  <si>
    <t>每当你施放一个法术时，便获得+1攻击力。</t>
  </si>
  <si>
    <t>炎爆术</t>
  </si>
  <si>
    <t>巫师学徒</t>
  </si>
  <si>
    <t>你的法术的法力值消耗减少（1）点。</t>
  </si>
  <si>
    <t>寒冰护体</t>
  </si>
  <si>
    <t>奥秘：当你的英雄受到攻击时，获得8点护甲值。</t>
  </si>
  <si>
    <t>扰咒术</t>
  </si>
  <si>
    <r>
      <rPr>
        <sz val="11"/>
        <color rgb="FF333333"/>
        <rFont val="宋体"/>
        <family val="3"/>
        <charset val="134"/>
      </rPr>
      <t>奥秘：当一个敌方法术以一个随从为目标时，
召唤一个</t>
    </r>
    <r>
      <rPr>
        <sz val="11"/>
        <color rgb="FF333333"/>
        <rFont val="Tahoma"/>
        <family val="2"/>
      </rPr>
      <t>1/3</t>
    </r>
    <r>
      <rPr>
        <sz val="11"/>
        <color rgb="FF333333"/>
        <rFont val="宋体"/>
        <family val="3"/>
        <charset val="134"/>
      </rPr>
      <t>的随从并使其成为新的目标。</t>
    </r>
  </si>
  <si>
    <t>法术反制</t>
  </si>
  <si>
    <t>奥秘：当你的对手施放法术时，反制该法术。</t>
  </si>
  <si>
    <t>肯瑞托法师</t>
  </si>
  <si>
    <t>战吼：在本回合中，你使用的下一个奥秘的法力值消耗为（0）点。</t>
  </si>
  <si>
    <t>蒸发</t>
  </si>
  <si>
    <t>奥秘：当一个随从攻击你的英雄，将其消灭。</t>
  </si>
  <si>
    <t>镜像实体</t>
  </si>
  <si>
    <t>奥秘：当一个敌方随从进行攻击时，召唤一个该随从的复制。</t>
  </si>
  <si>
    <t>冻结一个随从和其相邻的随从，并对它们造成1点伤害。</t>
  </si>
  <si>
    <t>当你在回合结束时控制一个奥秘，该随从便获得+2/+2。</t>
  </si>
  <si>
    <t>对所有敌方随从造成2点伤害，并使其冻结。</t>
  </si>
  <si>
    <t>每当你施放一个法术时，将一张“火球术”法术牌置入你的手牌。</t>
  </si>
  <si>
    <t>狂野怒火</t>
  </si>
  <si>
    <t>在本回合内，使1个野兽获得+2攻击和免疫。</t>
  </si>
  <si>
    <t>冰冻陷阱</t>
  </si>
  <si>
    <r>
      <rPr>
        <sz val="11"/>
        <color theme="0" tint="-0.14789269692068238"/>
        <rFont val="宋体"/>
        <family val="3"/>
        <charset val="134"/>
      </rPr>
      <t>奥秘：当</t>
    </r>
    <r>
      <rPr>
        <sz val="11"/>
        <color theme="0" tint="-0.14789269692068238"/>
        <rFont val="Tahoma"/>
        <family val="2"/>
      </rPr>
      <t>1</t>
    </r>
    <r>
      <rPr>
        <sz val="11"/>
        <color theme="0" tint="-0.14789269692068238"/>
        <rFont val="宋体"/>
        <family val="3"/>
        <charset val="134"/>
      </rPr>
      <t>个敌对随从攻击时，
让其返回到所有者手中，并令其消耗增加（</t>
    </r>
    <r>
      <rPr>
        <sz val="11"/>
        <color theme="0" tint="-0.14789269692068238"/>
        <rFont val="Tahoma"/>
        <family val="2"/>
      </rPr>
      <t>2</t>
    </r>
    <r>
      <rPr>
        <sz val="11"/>
        <color theme="0" tint="-0.14789269692068238"/>
        <rFont val="宋体"/>
        <family val="3"/>
        <charset val="134"/>
      </rPr>
      <t>）</t>
    </r>
  </si>
  <si>
    <t>毒蛇陷阱</t>
  </si>
  <si>
    <t>奥秘：当你的1个随从遭到攻击时，召唤3条0毒蛇。</t>
  </si>
  <si>
    <t>照明弹</t>
  </si>
  <si>
    <t>使所有随从失去潜行效果。摧毁敌方所有奥秘。抽1张牌。</t>
  </si>
  <si>
    <t>爆炸陷阱</t>
  </si>
  <si>
    <t>奥秘：当你的英雄受到攻击时，对所有敌人造成2点伤害。</t>
  </si>
  <si>
    <t>狙击</t>
  </si>
  <si>
    <t>奥秘：当对手打出1个随从时，对该随从造成4点伤害。</t>
  </si>
  <si>
    <t>误导</t>
  </si>
  <si>
    <t>奥秘：当一个角色攻击你的英雄时，让他随机攻击另外一个角色取而代之。</t>
  </si>
  <si>
    <t>每死1头野兽，获得+2/+1。</t>
  </si>
  <si>
    <t>每触发1个奥秘，获得+1耐久。</t>
  </si>
  <si>
    <t>武器</t>
  </si>
  <si>
    <t>战场上每有一个敌方随从，便召唤一个0并具有冲锋的猎犬。</t>
  </si>
  <si>
    <t>随机摧毁1个敌对随从。</t>
  </si>
  <si>
    <t>爆炸射击</t>
  </si>
  <si>
    <t>对1个随从造成5点伤害，并对相邻目标造成2点伤害。</t>
  </si>
  <si>
    <t>亡语：召唤2只0土狼。</t>
  </si>
  <si>
    <t>角斗士的长弓</t>
  </si>
  <si>
    <t>你的英雄在攻击时具有免疫。</t>
  </si>
  <si>
    <t>沉默一个随从。</t>
  </si>
  <si>
    <t>治疗之环</t>
  </si>
  <si>
    <t>为所有随从恢复4点生命值。</t>
  </si>
  <si>
    <t>心灵之火</t>
  </si>
  <si>
    <t>使一个随从的攻击力等同于其生命值。</t>
  </si>
  <si>
    <t>光明之泉</t>
  </si>
  <si>
    <t>在你的回合开始时，随机为一个受到伤害的友方角色恢复3点生命值。</t>
  </si>
  <si>
    <t>思维窃取</t>
  </si>
  <si>
    <t>复制对手的牌库中的2张牌，并将其置入你的手牌。</t>
  </si>
  <si>
    <t>暗影形态</t>
  </si>
  <si>
    <r>
      <rPr>
        <sz val="11"/>
        <color rgb="FF333333"/>
        <rFont val="宋体"/>
        <family val="3"/>
        <charset val="134"/>
      </rPr>
      <t>你的英雄技能变为</t>
    </r>
    <r>
      <rPr>
        <sz val="11"/>
        <color rgb="FF333333"/>
        <rFont val="Tahoma"/>
        <family val="2"/>
      </rPr>
      <t>“</t>
    </r>
    <r>
      <rPr>
        <sz val="11"/>
        <color rgb="FF333333"/>
        <rFont val="宋体"/>
        <family val="3"/>
        <charset val="134"/>
      </rPr>
      <t>造成</t>
    </r>
    <r>
      <rPr>
        <sz val="11"/>
        <color rgb="FF333333"/>
        <rFont val="Tahoma"/>
        <family val="2"/>
      </rPr>
      <t>2</t>
    </r>
    <r>
      <rPr>
        <sz val="11"/>
        <color rgb="FF333333"/>
        <rFont val="宋体"/>
        <family val="3"/>
        <charset val="134"/>
      </rPr>
      <t>点伤害</t>
    </r>
    <r>
      <rPr>
        <sz val="11"/>
        <color rgb="FF333333"/>
        <rFont val="Tahoma"/>
        <family val="2"/>
      </rPr>
      <t>”</t>
    </r>
    <r>
      <rPr>
        <sz val="11"/>
        <color rgb="FF333333"/>
        <rFont val="宋体"/>
        <family val="3"/>
        <charset val="134"/>
      </rPr>
      <t>，
如果已经处于暗影形态下：改为</t>
    </r>
    <r>
      <rPr>
        <sz val="11"/>
        <color rgb="FF333333"/>
        <rFont val="Tahoma"/>
        <family val="2"/>
      </rPr>
      <t>“</t>
    </r>
    <r>
      <rPr>
        <sz val="11"/>
        <color rgb="FF333333"/>
        <rFont val="宋体"/>
        <family val="3"/>
        <charset val="134"/>
      </rPr>
      <t>造成</t>
    </r>
    <r>
      <rPr>
        <sz val="11"/>
        <color rgb="FF333333"/>
        <rFont val="Tahoma"/>
        <family val="2"/>
      </rPr>
      <t>3</t>
    </r>
    <r>
      <rPr>
        <sz val="11"/>
        <color rgb="FF333333"/>
        <rFont val="宋体"/>
        <family val="3"/>
        <charset val="134"/>
      </rPr>
      <t>点伤害</t>
    </r>
    <r>
      <rPr>
        <sz val="11"/>
        <color rgb="FF333333"/>
        <rFont val="Tahoma"/>
        <family val="2"/>
      </rPr>
      <t>”</t>
    </r>
    <r>
      <rPr>
        <sz val="11"/>
        <color rgb="FF333333"/>
        <rFont val="宋体"/>
        <family val="3"/>
        <charset val="134"/>
      </rPr>
      <t>。</t>
    </r>
  </si>
  <si>
    <t>光耀之子</t>
  </si>
  <si>
    <t>该随从的攻击力等同于其生命值。</t>
  </si>
  <si>
    <t>奥金尼灵魂祭司</t>
  </si>
  <si>
    <t>你的恢复生命值的牌和技能改为造成等量的伤害。</t>
  </si>
  <si>
    <t>控心术</t>
  </si>
  <si>
    <t>随机复制对手的牌库中的一张随从牌，并将其置入战场。</t>
  </si>
  <si>
    <t>暗影狂乱</t>
  </si>
  <si>
    <t>直到回合结束，获得一个攻击力小于或等于3的敌方随从的控制权。</t>
  </si>
  <si>
    <t>群体驱散</t>
  </si>
  <si>
    <t>沉默所有敌方随从，抽一张牌。</t>
  </si>
  <si>
    <t>圣殿执行者</t>
  </si>
  <si>
    <t>战吼：使一个友方随从获得+3生命值。</t>
  </si>
  <si>
    <t>神圣之火</t>
  </si>
  <si>
    <t>造成5点伤害。为你的英雄恢复5点生命值。</t>
  </si>
  <si>
    <t>秘教暗影祭司</t>
  </si>
  <si>
    <t>战吼：获得一个攻击力小于或等于2的敌方随从的控制权。</t>
  </si>
  <si>
    <t>先知维伦</t>
  </si>
  <si>
    <t>使你的法术牌和英雄技能的伤害和治疗效果翻倍。</t>
  </si>
  <si>
    <t>伺机待发</t>
  </si>
  <si>
    <t>在本回合中，你所施放的下一个法术的法力值消耗减少（3）点。</t>
  </si>
  <si>
    <t>使一个友方随从移回你的手牌，它的法力值消耗减少（2）点。</t>
  </si>
  <si>
    <t>使一个随从获得+2攻击力；连击：改为获得+4攻击力。</t>
  </si>
  <si>
    <t>隐藏</t>
  </si>
  <si>
    <t>直到你的下个回合，使所有友方随从获得潜行。</t>
  </si>
  <si>
    <t>刺骨</t>
  </si>
  <si>
    <t>造成2点伤害。连击：造成4点伤害取而代之。</t>
  </si>
  <si>
    <t>剑刃乱舞</t>
  </si>
  <si>
    <t>摧毁你的武器，对所有敌方角色造成等同于其攻击力的伤害。</t>
  </si>
  <si>
    <t>毒刃</t>
  </si>
  <si>
    <t>造成1点伤害，抽一张牌。</t>
  </si>
  <si>
    <t>耐心的刺客</t>
  </si>
  <si>
    <t>潜行，消灭任何受到该随从伤害的随从。</t>
  </si>
  <si>
    <t>背叛</t>
  </si>
  <si>
    <t>一个敌方随从对其相邻的随从造成等同于其攻击力的伤害。</t>
  </si>
  <si>
    <t>迪菲亚头目</t>
  </si>
  <si>
    <t>连击：召唤一个2/1的迪菲亚强盗。</t>
  </si>
  <si>
    <t>连击：造成2点伤害。</t>
  </si>
  <si>
    <t>毁灭之刃</t>
  </si>
  <si>
    <t>战吼：造成1点伤害。连击：改为造成2点伤害。</t>
  </si>
  <si>
    <t>连击：在本回合中，每有一张其他牌在该牌前被使用，便获得+2/+2。</t>
  </si>
  <si>
    <t>裂颅之击</t>
  </si>
  <si>
    <t>对敌方英雄造成2点伤害；连击：在下个回合将其移回你的手牌。</t>
  </si>
  <si>
    <t>伪装大师</t>
  </si>
  <si>
    <t>战吼：使一个友方随从获得潜行。</t>
  </si>
  <si>
    <t>劫持者</t>
  </si>
  <si>
    <t>连击：将一个随从移回其拥有者的手牌。</t>
  </si>
  <si>
    <t>叉状闪电</t>
  </si>
  <si>
    <t>对2个随机敌方随从造成2点伤害，过载：（2）</t>
  </si>
  <si>
    <t>大地震击</t>
  </si>
  <si>
    <t>沉默一个随从，然后对其造成1点伤害。</t>
  </si>
  <si>
    <t>尘魔</t>
  </si>
  <si>
    <t>风怒，过载：（2）</t>
  </si>
  <si>
    <t>闪电箭</t>
  </si>
  <si>
    <t>造成3点伤害，过载：（1）</t>
  </si>
  <si>
    <t>先祖之魂</t>
  </si>
  <si>
    <t>选择一个随从，当该随从被消灭时，它将返回战场。</t>
  </si>
  <si>
    <t>雷铸战斧</t>
  </si>
  <si>
    <t>过载：（1）</t>
  </si>
  <si>
    <t>无羁元素</t>
  </si>
  <si>
    <t>每当你使用一张具有过载的牌，便获得+1/+1。</t>
  </si>
  <si>
    <t>在你的回合结束时，抽一张牌。</t>
  </si>
  <si>
    <t>熔岩爆裂</t>
  </si>
  <si>
    <t>造成5点伤害，过载：（2）</t>
  </si>
  <si>
    <t>视界术</t>
  </si>
  <si>
    <t>抽一张牌，该牌的法力值消耗减少（3）点。</t>
  </si>
  <si>
    <t>野性狼魂</t>
  </si>
  <si>
    <t>召唤2个2/3并具有嘲讽的幽灵狼。过载：（2）</t>
  </si>
  <si>
    <t>闪电风暴</t>
  </si>
  <si>
    <t>对所有敌方随从造成2到3点伤害，过载：（2）</t>
  </si>
  <si>
    <t>土元素</t>
  </si>
  <si>
    <t>嘲讽，过载：（3）</t>
  </si>
  <si>
    <t>毁灭之锤</t>
  </si>
  <si>
    <t>风领主奥拉基尔</t>
  </si>
  <si>
    <t>风怒，冲锋，圣盾，嘲讽</t>
  </si>
  <si>
    <t>以眼还眼</t>
  </si>
  <si>
    <t>奥秘：每当你的英雄受到伤害时，对敌方英雄造成等量的伤害。</t>
  </si>
  <si>
    <r>
      <rPr>
        <sz val="11"/>
        <color rgb="FF333333"/>
        <rFont val="宋体"/>
        <family val="3"/>
        <charset val="134"/>
      </rPr>
      <t>奥秘：每当一个敌人攻击时，召唤一个</t>
    </r>
    <r>
      <rPr>
        <sz val="11"/>
        <color rgb="FF333333"/>
        <rFont val="Tahoma"/>
        <family val="2"/>
      </rPr>
      <t>2/1</t>
    </r>
    <r>
      <rPr>
        <sz val="11"/>
        <color rgb="FF333333"/>
        <rFont val="宋体"/>
        <family val="3"/>
        <charset val="134"/>
      </rPr>
      <t>的防御者，
并使其成为攻击的目标。</t>
    </r>
  </si>
  <si>
    <t>忏悔</t>
  </si>
  <si>
    <t>奥秘：当你的对手召唤一个随从，使该随从的生命值降为1。</t>
  </si>
  <si>
    <t>奥秘：当一个你的随从死亡时，使其回到战场，并具有1点生命值。</t>
  </si>
  <si>
    <t>智慧祝福</t>
  </si>
  <si>
    <t>选择一个随从，每当它进行攻击时，抽一张牌。</t>
  </si>
  <si>
    <t>将所有随从的生命值变为1。</t>
  </si>
  <si>
    <t>银色保卫者</t>
  </si>
  <si>
    <t>战吼：使一个友方随从获得圣盾。</t>
  </si>
  <si>
    <t>公正之剑</t>
  </si>
  <si>
    <t>每当你召唤一个随从，使它获得+1/+1，这把武器失去1点耐久度。</t>
  </si>
  <si>
    <t>奥尔多卫士</t>
  </si>
  <si>
    <t>抽若干数量的牌，直到你的手牌数量等同于你的对手的手牌数量。</t>
  </si>
  <si>
    <t>受祝福的勇士</t>
  </si>
  <si>
    <t>使一个随从的攻击力翻倍。</t>
  </si>
  <si>
    <t>神圣愤怒</t>
  </si>
  <si>
    <t>抽一张牌，并造成等同于其法力值消耗的伤害。</t>
  </si>
  <si>
    <t>造成8点伤害，随机分配给敌方角色。</t>
  </si>
  <si>
    <t>圣疗术</t>
  </si>
  <si>
    <t>恢复8点生命。抽3张牌。</t>
  </si>
  <si>
    <t>圣盾，嘲讽，亡语：装备一把5/3的灰烬使者。</t>
  </si>
  <si>
    <t>力量的代价</t>
  </si>
  <si>
    <t>直到回合结束，使一个友方随从获得+4/+4，然后将其消灭。</t>
  </si>
  <si>
    <t>烈焰小鬼</t>
  </si>
  <si>
    <t>战吼：对你的英雄造成3点伤害。</t>
  </si>
  <si>
    <t>鲜血小鬼</t>
  </si>
  <si>
    <t>潜行，在你的回合结束时，随机使一个其他友方随从获得+1 生命值。</t>
  </si>
  <si>
    <t>恶魔之火</t>
  </si>
  <si>
    <t>对一个随从造成2点伤害，如果该随从是友方恶魔，则改为使其获得+2/+2。</t>
  </si>
  <si>
    <t>恶魔卫士</t>
  </si>
  <si>
    <t>嘲讽，战吼：摧毁你的一个法力水晶。</t>
  </si>
  <si>
    <t>感知恶魔</t>
  </si>
  <si>
    <t>从你的牌库中随机将2张恶魔牌置入你的手牌。</t>
  </si>
  <si>
    <t>虚空恐魔</t>
  </si>
  <si>
    <t>战吼：消灭该随从两侧的随从，并获得他们的攻击力和生命值。</t>
  </si>
  <si>
    <t>召唤传送门</t>
  </si>
  <si>
    <t>你的随从牌法力值消耗减少（2）点，但是不能少于（1）点。</t>
  </si>
  <si>
    <t>暗影烈焰</t>
  </si>
  <si>
    <t>消灭一个友方随从，对所有敌方随从造成等同于其攻击力的伤害。</t>
  </si>
  <si>
    <t>深渊领主</t>
  </si>
  <si>
    <t>战吼：对你的英雄造成5点伤害。</t>
  </si>
  <si>
    <t>冲锋，战吼：随机弃2张牌。</t>
  </si>
  <si>
    <t>末日灾祸</t>
  </si>
  <si>
    <t>对一个角色造成2点伤害，如果末日灾祸杀死该角色，随机召唤一个恶魔。</t>
  </si>
  <si>
    <t>消灭一个随从，为你的英雄恢复3点生命值。</t>
  </si>
  <si>
    <t>消灭所有随从。</t>
  </si>
  <si>
    <t>加拉克苏斯大王</t>
  </si>
  <si>
    <t>战吼：消灭你的英雄，并用加拉克苏斯大王替换他。</t>
  </si>
  <si>
    <t>怒火中烧</t>
  </si>
  <si>
    <t>对一个随从造成1点伤害，该随从获得+2攻击力。</t>
  </si>
  <si>
    <t>如果你有一把武器，使它获得+1/+1。否则，装备一把1/3的武器。</t>
  </si>
  <si>
    <t>你每有1点护甲值，便对一个随从造成1点伤害。</t>
  </si>
  <si>
    <t>对一个随从造成2点伤害，如果它依然存活，则抽一张牌。</t>
  </si>
  <si>
    <t>狂暴</t>
  </si>
  <si>
    <t>使一个受过伤害的随从获得+3/+3。</t>
  </si>
  <si>
    <t>严酷的监工</t>
  </si>
  <si>
    <t>战吼：对一个随从造成1点伤害，并使其获得+2攻击力。</t>
  </si>
  <si>
    <t>每有一个受到伤害的友方角色，便抽一张牌。</t>
  </si>
  <si>
    <t>命令怒吼</t>
  </si>
  <si>
    <t>本回合内，你随从的血量无法低于1点。</t>
  </si>
  <si>
    <t>每当一个友方随从受到伤害，便获得1点护甲值。</t>
  </si>
  <si>
    <t>每当一个随从受到伤害时，便获得+1攻击力。</t>
  </si>
  <si>
    <t>阿拉希武器匠</t>
  </si>
  <si>
    <t>战吼：装备一把0的武器。</t>
  </si>
  <si>
    <t>造成4点伤害；如果你的英雄的生命值小于或等于12点，则改为造成6点伤害。</t>
  </si>
  <si>
    <t>随机选择一个随从，消灭除了该随从外的所有其他随从。</t>
  </si>
  <si>
    <t>攻击随从不会消耗耐久度，改为降低1点攻击力。</t>
  </si>
  <si>
    <t>冲锋，激怒：+6攻击力</t>
  </si>
  <si>
    <t>小精灵</t>
  </si>
  <si>
    <t>当你装备一把武器时，该随从获得冲锋。</t>
  </si>
  <si>
    <t>叫嚣的中士</t>
  </si>
  <si>
    <t>战吼：在本回合中，使一个随从获得 +2 攻击力。</t>
  </si>
  <si>
    <t>每当一个角色获得治疗时，便获得+2攻击力。</t>
  </si>
  <si>
    <t>奥秘守护者</t>
  </si>
  <si>
    <t>每当有一张奥秘牌被揭示时，便获得+1/+1。</t>
  </si>
  <si>
    <t>年轻的女祭司</t>
  </si>
  <si>
    <t>在你的回合结束时，使另一个随机友方随从获得+1生命值。</t>
  </si>
  <si>
    <t>幼龙鹰</t>
  </si>
  <si>
    <t>愤怒的小鸡</t>
  </si>
  <si>
    <t>激怒：+5攻击力。</t>
  </si>
  <si>
    <t>持盾卫士</t>
  </si>
  <si>
    <t>狼人渗透者</t>
  </si>
  <si>
    <t>潜行</t>
  </si>
  <si>
    <t>战吼：使对手的武器失去1点耐久度。</t>
  </si>
  <si>
    <t>圣盾</t>
  </si>
  <si>
    <t>每当有玩家召唤一个鱼人时，便获得+1攻击力。</t>
  </si>
  <si>
    <t>战吼：消灭一个鱼人，并获得+2/+2。</t>
  </si>
  <si>
    <t>麻疯侏儒</t>
  </si>
  <si>
    <t>亡语：对敌方英雄造成2点伤害。</t>
  </si>
  <si>
    <t>船长的鹦鹉</t>
  </si>
  <si>
    <t>战吼：随机从你的牌库中将一张海盗牌置入你的手牌。</t>
  </si>
  <si>
    <t>上古看守者</t>
  </si>
  <si>
    <t>无法攻击。</t>
  </si>
  <si>
    <t>小个子召唤师</t>
  </si>
  <si>
    <t>你每个回合使用的第一张随从牌的法力值消耗减少（1）点。</t>
  </si>
  <si>
    <t>战吼：使一个友方随从从战场上移回你的手牌。</t>
  </si>
  <si>
    <t>相邻的随从获得+1攻击力。</t>
  </si>
  <si>
    <t>亡语：抽1张牌。</t>
  </si>
  <si>
    <t>日怒保卫者</t>
  </si>
  <si>
    <t>战吼：使邻近的随从获得嘲讽。</t>
  </si>
  <si>
    <t>在你的回合开始时，消灭所有随从。</t>
  </si>
  <si>
    <t>法力怨魂</t>
  </si>
  <si>
    <t>召唤所有随从的法力值消耗增加（1）点。</t>
  </si>
  <si>
    <t>每当一个玩家施放一个法术时，复制该法术，将其置入另一个玩家的手牌。</t>
  </si>
  <si>
    <t>狂野炎术师</t>
  </si>
  <si>
    <t>每当你施放一个法术时，对所有随从造成1点伤害。</t>
  </si>
  <si>
    <t>疯狂投弹者</t>
  </si>
  <si>
    <t>战吼：造成3点伤害，随机由所有其他角色分摊。</t>
  </si>
  <si>
    <t>疯狂的炼金师</t>
  </si>
  <si>
    <t>战吼：使一个随从的攻击力和生命值互换。</t>
  </si>
  <si>
    <t>战吼：下个回合敌方法术的法力值消耗为（0）点。</t>
  </si>
  <si>
    <t>无法成为法术或者英雄技能的目标。</t>
  </si>
  <si>
    <t>在你的回合开始时，你有50%的几率额外抽一张牌。</t>
  </si>
  <si>
    <t>战吼：获得等同于你的武器攻击力的攻击力。</t>
  </si>
  <si>
    <t>法术伤害+1，亡语：抽一张牌。</t>
  </si>
  <si>
    <t>战吼：沉默一个随从。</t>
  </si>
  <si>
    <t>铸剑师</t>
  </si>
  <si>
    <t>在你的回合结束时，随机使另一个友方随从获得+1攻击力。</t>
  </si>
  <si>
    <t>激怒：+3攻击力。</t>
  </si>
  <si>
    <t>每当你召唤一个随从时，对一个随机敌方角色造成1点伤害。</t>
  </si>
  <si>
    <t>魔瘾者</t>
  </si>
  <si>
    <t>在本回合中，每当你施放一个法术，便获得+2攻击力。</t>
  </si>
  <si>
    <t>寒光智者</t>
  </si>
  <si>
    <t>战吼：每个玩家抽2张牌。</t>
  </si>
  <si>
    <t>丛林猎豹</t>
  </si>
  <si>
    <t>任务达人</t>
  </si>
  <si>
    <t>每当你使用一张牌时，便获得+1/+1。</t>
  </si>
  <si>
    <t>你的其他海盗获得+1/+1。</t>
  </si>
  <si>
    <t>大地之环先知</t>
  </si>
  <si>
    <t>战吼：恢复3点生命值。</t>
  </si>
  <si>
    <t>奥术傀儡</t>
  </si>
  <si>
    <t>寒光先知</t>
  </si>
  <si>
    <t>战吼：使所有其他鱼人获得+2生命值。</t>
  </si>
  <si>
    <t>小鬼召唤师</t>
  </si>
  <si>
    <t>在你的回合结束时，对该随从造成1点伤害，并召唤一个0的小鬼。</t>
  </si>
  <si>
    <t>战吼：使另一个随机随从变形成为一个5/5的恐龙或一个0的松鼠。</t>
  </si>
  <si>
    <t>帝王眼镜蛇</t>
  </si>
  <si>
    <t>消灭任何受到该随从伤害的随从。</t>
  </si>
  <si>
    <t>攻城车</t>
  </si>
  <si>
    <t>在你的回合开始时，对1个随机敌人造成2点伤害。</t>
  </si>
  <si>
    <t>报警机器人</t>
  </si>
  <si>
    <t>在你的回合开始时，随机将你的手牌中的一张随从牌与该随从交换。</t>
  </si>
  <si>
    <t>暴怒的狼人</t>
  </si>
  <si>
    <t>激怒：+1攻击力并具有风怒。</t>
  </si>
  <si>
    <t>牛头人战士</t>
  </si>
  <si>
    <t>嘲讽，激怒：+3攻击力。</t>
  </si>
  <si>
    <t>王牌猎人</t>
  </si>
  <si>
    <t>战吼：消灭一个攻击力大于或等于7的随从。</t>
  </si>
  <si>
    <t>穆克拉</t>
  </si>
  <si>
    <t>战吼：使你的对手获得2个香蕉。</t>
  </si>
  <si>
    <t>战吼：如果你的对手拥有4个或者更多随从，随机控制其中一个。</t>
  </si>
  <si>
    <t>腐肉食尸鬼</t>
  </si>
  <si>
    <t>每当一个随从死亡时，获得+1攻击力。</t>
  </si>
  <si>
    <t>每当该随从受到伤害时，抽一张牌。</t>
  </si>
  <si>
    <t>萨尔玛先知</t>
  </si>
  <si>
    <t>血色十字军战士</t>
  </si>
  <si>
    <t>战吼：所有随从失去圣盾。每有一个随从失去圣盾，便获得+3/+3。</t>
  </si>
  <si>
    <t>战吼：对自身造成4点伤害。</t>
  </si>
  <si>
    <t>所有其他鱼人获得+2/+1。</t>
  </si>
  <si>
    <t>麦田傀儡</t>
  </si>
  <si>
    <t>亡语：召唤一个2/1的损坏的傀儡。</t>
  </si>
  <si>
    <t>老瞎眼</t>
  </si>
  <si>
    <t>冲锋，在战场上每有一个其他鱼人便获得+1攻击力。</t>
  </si>
  <si>
    <t>年迈的法师</t>
  </si>
  <si>
    <t>战吼：使相邻的随从获得法术伤害+1。</t>
  </si>
  <si>
    <t>年迈的酒仙</t>
  </si>
  <si>
    <t>嘲讽。消耗降低，降低数值相当于你的武器攻击。</t>
  </si>
  <si>
    <t>战吼：你的每张手牌都会令暮光幼龙获得1次+1/+1效果。</t>
  </si>
  <si>
    <t>紫罗兰教师</t>
  </si>
  <si>
    <t>每当你施放一个法术时，召唤一个0的紫罗兰学徒。</t>
  </si>
  <si>
    <t>诅咒教派领袖</t>
  </si>
  <si>
    <t>每当你的其他随从死亡时，抽一张牌。</t>
  </si>
  <si>
    <t>银月城卫兵</t>
  </si>
  <si>
    <t>阿古斯防御者</t>
  </si>
  <si>
    <t>战吼：使相邻的随从获得+1/+1和嘲讽。</t>
  </si>
  <si>
    <t>魔古山守望者</t>
  </si>
  <si>
    <t>黑铁矮人</t>
  </si>
  <si>
    <t>哈里森·琼斯</t>
  </si>
  <si>
    <t>战吼：摧毁对手的武器，并抽数量等同于其耐久度的牌。</t>
  </si>
  <si>
    <t>恶毒铁匠</t>
  </si>
  <si>
    <t>激怒：你的武器获得+2攻击力。</t>
  </si>
  <si>
    <t>憎恶</t>
  </si>
  <si>
    <t>嘲讽，亡语：对所有角色造成2点伤害。</t>
  </si>
  <si>
    <t>战吼：选择一个随从，成为它的复制。</t>
  </si>
  <si>
    <t>沼泽爬行者</t>
  </si>
  <si>
    <t>冲锋，战吼：为你的对手召唤2只0的雏龙。</t>
  </si>
  <si>
    <t>狂奔科多兽</t>
  </si>
  <si>
    <t>战吼：随机消灭一个攻击力小于或等于2的敌方随从。</t>
  </si>
  <si>
    <t>碧蓝幼龙</t>
  </si>
  <si>
    <t>法术伤害+1，战吼：抽一张牌。</t>
  </si>
  <si>
    <t>战吼：使你的武器获得+1/+1。</t>
  </si>
  <si>
    <t>荆棘谷猛虎</t>
  </si>
  <si>
    <t>风险投资公司雇佣兵</t>
  </si>
  <si>
    <t>你的随从牌的法力值消耗增加（3）点。</t>
  </si>
  <si>
    <t>每当你使用一张牌时，召唤一个2/1的埃辛诺斯烈焰。</t>
  </si>
  <si>
    <t>冰霜元素</t>
  </si>
  <si>
    <t>战吼：冻结一个角色。</t>
  </si>
  <si>
    <t>亡语：召唤一个4/5的贝恩·血蹄。</t>
  </si>
  <si>
    <t>加基森拍卖师</t>
  </si>
  <si>
    <t>每当你施放一个法术时，抽一张牌。</t>
  </si>
  <si>
    <t>希尔瓦娜斯·风行者</t>
  </si>
  <si>
    <t>亡语：控制一个随机敌方随从。</t>
  </si>
  <si>
    <t>比斯巨兽</t>
  </si>
  <si>
    <t>亡语：为你的对手召唤1个3/3的芬克·恩霍尔。</t>
  </si>
  <si>
    <t>烈日行者</t>
  </si>
  <si>
    <t>嘲讽。圣盾。</t>
  </si>
  <si>
    <t>艾露恩的女祭司</t>
  </si>
  <si>
    <t>战吼：为你的英雄恢复4点生命值。</t>
  </si>
  <si>
    <t>银色指挥官</t>
  </si>
  <si>
    <t>冲锋，圣盾。</t>
  </si>
  <si>
    <t>霍格</t>
  </si>
  <si>
    <t>在你的回合结束时，召唤一个0并具有嘲讽的豺狼人。</t>
  </si>
  <si>
    <t>风怒鹰身人</t>
  </si>
  <si>
    <t>黑骑士</t>
  </si>
  <si>
    <t>战吼：消灭一个具有嘲讽的随从。</t>
  </si>
  <si>
    <t>拉文霍德刺客</t>
  </si>
  <si>
    <t>在你的回合结束时，对所有其他角色造成2点伤害。</t>
  </si>
  <si>
    <t>在每个回合结束时，获得+1/+1。</t>
  </si>
  <si>
    <t>炎魔之王拉格纳罗斯</t>
  </si>
  <si>
    <t>无法攻击，在你的回合结束时，对一个随机敌人造成8点伤害。</t>
  </si>
  <si>
    <t>在你的回合结束时，获得一张梦境牌。</t>
  </si>
  <si>
    <t>战吼：召唤数个0的雏龙，直到你的随从数量达到上限。</t>
  </si>
  <si>
    <t>法术伤害+5</t>
  </si>
  <si>
    <t>所有玩家只有15秒的时间来进行他们的回合。</t>
  </si>
  <si>
    <t>战吼：使一个英雄的剩余生命值成为15。</t>
  </si>
  <si>
    <t>战吼：消灭所有其他随从，并弃掉你的手牌。</t>
  </si>
  <si>
    <t>战场上每有一个其他随从，该牌的法力值消耗便减少（1）点。</t>
  </si>
  <si>
    <t>你每有一张其他手牌，该牌的法力值消耗便减少（1）点。</t>
  </si>
  <si>
    <t>熔核巨人</t>
  </si>
  <si>
    <t>丛林巨兽</t>
  </si>
  <si>
    <t>任务：召唤5个攻击力大于或等于5的随从。奖励：班纳布斯。</t>
  </si>
  <si>
    <t>K.JUG</t>
  </si>
  <si>
    <t>使一个友方随从获得+1/+1，然后获得等同于其攻击力的护甲值。</t>
  </si>
  <si>
    <t>始祖龟劫掠者</t>
  </si>
  <si>
    <t>战吼：随机将一张攻击力大于或等于5的随从牌置入你的手牌。</t>
  </si>
  <si>
    <t>年迈的长颈龙</t>
  </si>
  <si>
    <t>战吼：如果你的手牌中有攻击力大于或等于5的随从牌，便获得进化。</t>
  </si>
  <si>
    <t>野兽</t>
  </si>
  <si>
    <t>变形神龟</t>
  </si>
  <si>
    <t>抉择：将该随从变形成为5/3并具有潜行；或者将该随从变形成为3/5并具有嘲讽。</t>
  </si>
  <si>
    <t>生长孢子</t>
  </si>
  <si>
    <t>进化你所有的随从。</t>
  </si>
  <si>
    <t>活体法力</t>
  </si>
  <si>
    <t>将你所有的法力水晶变成2/2的随从。当随从死亡时恢复你的法力值。</t>
  </si>
  <si>
    <t>苍绿长颈龙</t>
  </si>
  <si>
    <t>战吼：进化。</t>
  </si>
  <si>
    <t>巨型蟒蛇</t>
  </si>
  <si>
    <t>亡语：从你手牌中召唤一个攻击力大于或等于5的随从。</t>
  </si>
  <si>
    <t>泰拉图斯</t>
  </si>
  <si>
    <t>无法成为法术或英雄技能的目标。</t>
  </si>
  <si>
    <t>奔踏</t>
  </si>
  <si>
    <t>在本回合中，每当你使用一张野兽牌，随机将一张野兽牌置入你的手牌。</t>
  </si>
  <si>
    <t>宝石鹦鹉</t>
  </si>
  <si>
    <t>战吼：随机将一张野兽牌置入你的手牌。</t>
  </si>
  <si>
    <t>迅猛龙宝宝</t>
  </si>
  <si>
    <t>亡语：将一张4/3的“迅猛龙头领”洗入你的牌库。</t>
  </si>
  <si>
    <t>湿地女王</t>
  </si>
  <si>
    <t>任务：使用七张法力值消耗为(1)的随从牌。奖励：卡纳莎女王。</t>
  </si>
  <si>
    <t>凶残撕咬</t>
  </si>
  <si>
    <t>对一个随从造成2点伤害，并对其相邻的随从造成1点伤害。</t>
  </si>
  <si>
    <t>恐龙学</t>
  </si>
  <si>
    <t>你的英雄技能变成“使一个野兽获得+2/+2。”</t>
  </si>
  <si>
    <t>战吼：进化一个友方野兽。</t>
  </si>
  <si>
    <t>战吼：触发一个友方随从的亡语效果。</t>
  </si>
  <si>
    <t>托维尔守卫</t>
  </si>
  <si>
    <t>战吼：从你的牌库中抽两张法力值消耗为(1)点的随从牌。</t>
  </si>
  <si>
    <t>沼泽之王爵德</t>
  </si>
  <si>
    <t>在你的对手使用一张随从牌后，攻击该随从。</t>
  </si>
  <si>
    <t>打开时空之门</t>
  </si>
  <si>
    <t>任务：施放6个你的套牌之外的法术。奖励：时空扭曲。</t>
  </si>
  <si>
    <t>活体风暴</t>
  </si>
  <si>
    <t>亡语：随机将一张法师法术牌置入你的手牌。</t>
  </si>
  <si>
    <t>元素</t>
  </si>
  <si>
    <t>派烙斯</t>
  </si>
  <si>
    <t>亡语：将该随从移回你的手牌，并变为法力值为(6)点的6/6随从牌。</t>
  </si>
  <si>
    <t>烈焰喷涌</t>
  </si>
  <si>
    <t>造成2点伤害。将一张1/2的元素牌置入你的手牌。</t>
  </si>
  <si>
    <t>秘法学家</t>
  </si>
  <si>
    <t>战吼：从你的牌库中抽一张奥秘牌。</t>
  </si>
  <si>
    <t>远古雕文</t>
  </si>
  <si>
    <t>发现一张法术牌，使其法力值消耗减少(2)点。</t>
  </si>
  <si>
    <t>法术共鸣</t>
  </si>
  <si>
    <t>奥秘：当你的对手施放一个法术时，复制该法术并置入你的手牌，它的法力值消耗变为(0)点。</t>
  </si>
  <si>
    <t>熔岩镜像</t>
  </si>
  <si>
    <t>选择一个友方随从，召唤一个该随从的复制。</t>
  </si>
  <si>
    <t>蒸汽涌动者</t>
  </si>
  <si>
    <t>战吼：如果你在上个回合使用过元素牌，将一张“烈焰喷涌”置入你的手牌。</t>
  </si>
  <si>
    <t>陨石术</t>
  </si>
  <si>
    <t>对一个随从造成15点伤害，并对其相邻的随从造成3点伤害。</t>
  </si>
  <si>
    <t>最后的水晶龙</t>
  </si>
  <si>
    <t>任务：对你的随从施放6个法术。奖励：嘉沃顿。</t>
  </si>
  <si>
    <t>迷失丛林</t>
  </si>
  <si>
    <t>召唤两个1/1的白银之手新兵。</t>
  </si>
  <si>
    <t>适者生存</t>
  </si>
  <si>
    <t>进化一个友方随从。</t>
  </si>
  <si>
    <t>战吼：发现一张奥秘牌。</t>
  </si>
  <si>
    <t>鱼人</t>
  </si>
  <si>
    <t>蛮鱼勇士</t>
  </si>
  <si>
    <t>亡语：将你施放在该随从身上的所有法术移回你的手牌。</t>
  </si>
  <si>
    <t>战吼：进化你的白银之手新兵。</t>
  </si>
  <si>
    <t>使一个随从获得+2/+6并具有嘲讽。当该随从死亡时，召唤一个剑龙。</t>
  </si>
  <si>
    <t>嘲讽，战吼：使其他所有随从的攻击力和生命值成为3。</t>
  </si>
  <si>
    <t>在你的英雄攻击后，召唤两个1/1的白银之手新兵。</t>
  </si>
  <si>
    <t>巨化术</t>
  </si>
  <si>
    <t>使一个随从的攻击力和生命值成为10。</t>
  </si>
  <si>
    <t>唤醒造物者</t>
  </si>
  <si>
    <t>任务：召唤7个具有亡语的随从。奖励：希望守护者阿玛拉。</t>
  </si>
  <si>
    <t>结晶预言者</t>
  </si>
  <si>
    <t>亡语：复制对手牌库中的一张牌，并将其置入你的手牌。</t>
  </si>
  <si>
    <t>联结治疗</t>
  </si>
  <si>
    <t>为你的英雄和一个随从恢复5点生命值。</t>
  </si>
  <si>
    <t>光照元素</t>
  </si>
  <si>
    <t>你的法术的法力值消耗减少(1)点。</t>
  </si>
  <si>
    <t>从你的牌库里发现一张法术牌，复制该法术牌并置入你的手牌。</t>
  </si>
  <si>
    <t>战吼：检视三张卡牌。猜中来自你对手牌库中的卡牌，则复制该卡牌并置入你的手牌。</t>
  </si>
  <si>
    <t>幻象制造者</t>
  </si>
  <si>
    <t>战吼：选择一个友方随从，召唤一个它的1/1复制。</t>
  </si>
  <si>
    <t>始祖龟执盾者</t>
  </si>
  <si>
    <t>嘲讽，亡语：使一个随机友方随从获得+1/+1。</t>
  </si>
  <si>
    <t>“太阳裂片”莱拉</t>
  </si>
  <si>
    <t>每当你施放一个法术，随机将一张牧师法术牌置入你的手牌。</t>
  </si>
  <si>
    <t>发现一张法术值消耗大于或等于(8)的随从牌，并召唤该随从。</t>
  </si>
  <si>
    <t>幻觉</t>
  </si>
  <si>
    <t>发现一张对手的职业牌。</t>
  </si>
  <si>
    <t>探索地下洞穴</t>
  </si>
  <si>
    <t>任务：使用四张名称相同的随从牌。奖励：水晶核心。</t>
  </si>
  <si>
    <t>刀瓣鞭笞者</t>
  </si>
  <si>
    <t>战吼：将一张可造成1点伤害的“刀瓣”置入你的手牌。</t>
  </si>
  <si>
    <t>刀瓣齐射</t>
  </si>
  <si>
    <t>将两张可造成1点伤害的“刀瓣”置入你的手牌。</t>
  </si>
  <si>
    <t>食人草</t>
  </si>
  <si>
    <t>连击：在本回合中，你每打出一张其他牌，便获得+1/+1。</t>
  </si>
  <si>
    <t>拟态豆荚</t>
  </si>
  <si>
    <t>抽一张牌，然后复制该牌并置入你的手牌。</t>
  </si>
  <si>
    <t>浸毒武器</t>
  </si>
  <si>
    <t>使你的武器获得剧毒。</t>
  </si>
  <si>
    <t>“尸魔花”瑟拉金</t>
  </si>
  <si>
    <t>亡语：进入休眠状态。在一回合中使用四张牌可唤醒该随从。</t>
  </si>
  <si>
    <t>黑曜石碎片</t>
  </si>
  <si>
    <t>每使用一张其他职业的卡牌，该牌的法力值消耗便减少(1)点。</t>
  </si>
  <si>
    <t>连击：消灭一个随从。</t>
  </si>
  <si>
    <t>空气元素</t>
  </si>
  <si>
    <t>鱼人总动员</t>
  </si>
  <si>
    <t>任务：召唤10个鱼人。奖励：老鲨嘴。</t>
  </si>
  <si>
    <t>火羽先锋</t>
  </si>
  <si>
    <t>战吼：使你手牌中所有元素牌的法力值消耗减少(1)点。</t>
  </si>
  <si>
    <t>在你的回合结束时，召唤一个1/1的鱼人。</t>
  </si>
  <si>
    <t>图腾</t>
  </si>
  <si>
    <t>温泉守卫</t>
  </si>
  <si>
    <t>嘲讽，战吼：恢复3点生命值。</t>
  </si>
  <si>
    <t>灵魂回响</t>
  </si>
  <si>
    <t>使你的所有随从获得“亡语：将该随从移回你的手牌。”</t>
  </si>
  <si>
    <t>海潮涌动</t>
  </si>
  <si>
    <t>对一个随从造成4点伤害。为你的英雄恢复4点生命值。</t>
  </si>
  <si>
    <t>火山喷发</t>
  </si>
  <si>
    <t>造成15点伤害，随机分配到所有随从身上。过载：(2)</t>
  </si>
  <si>
    <t>岩石哨兵</t>
  </si>
  <si>
    <t>战吼：如果你在上个回合使用过元素牌，则召唤两个2/3并具有嘲讽的元素。</t>
  </si>
  <si>
    <t>战吼：如果你在上个回合使用过元素牌，则施放一个元素祈咒。</t>
  </si>
  <si>
    <t>拉卡利献祭</t>
  </si>
  <si>
    <t>任务：弃掉六张牌。奖励：虚空传送门。</t>
  </si>
  <si>
    <t>腐化迷雾</t>
  </si>
  <si>
    <t>腐蚀所有随从，在你的下个回合开始时将其消灭。</t>
  </si>
  <si>
    <t>萨瓦丝女王</t>
  </si>
  <si>
    <t>每当你弃掉这张牌时，使其获得+2/+2，并重新置入你的手牌。</t>
  </si>
  <si>
    <t>血色绽放</t>
  </si>
  <si>
    <t>在本回合中，你施放的下一个法术不再消耗法力值，转而消耗生命值。</t>
  </si>
  <si>
    <t>聒噪的挖掘者</t>
  </si>
  <si>
    <t>战吼：发现一个法术。对你的英雄造成等同于其法力值消耗的伤害。</t>
  </si>
  <si>
    <t>拉卡利地狱犬</t>
  </si>
  <si>
    <t>嘲讽，战吼：随机弃两张牌。</t>
  </si>
  <si>
    <t>恶魔</t>
  </si>
  <si>
    <t>饥饿的翼手龙</t>
  </si>
  <si>
    <t>战吼：消灭一个友方随从，并连续进化两次。</t>
  </si>
  <si>
    <t>喂食时间</t>
  </si>
  <si>
    <t>对一个随从造成3点伤害。召唤三个1/1的翼手龙。</t>
  </si>
  <si>
    <t>焦油潜伏者</t>
  </si>
  <si>
    <t>嘲讽。在你对手的回合获得+3攻击力。</t>
  </si>
  <si>
    <t>残暴的恐龙术士</t>
  </si>
  <si>
    <t>亡语：随机召唤一个你在本局对战中弃掉的友方随从。</t>
  </si>
  <si>
    <t>任务：使用七张具有嘲讽的随从牌。奖励：萨弗拉斯。</t>
  </si>
  <si>
    <t>熔岩之刃</t>
  </si>
  <si>
    <t>如果这张牌在你的手牌中，每个回合都会变成一张新的武器牌。</t>
  </si>
  <si>
    <t>铜皮铁甲</t>
  </si>
  <si>
    <t>获得5点护甲值。</t>
  </si>
  <si>
    <t>探索安戈洛</t>
  </si>
  <si>
    <t>将你牌库里的所有卡牌替换为“发现一张牌”。</t>
  </si>
  <si>
    <t>嘲讽，战吼：为你的对手召唤三只1/1的迅猛龙。</t>
  </si>
  <si>
    <t>基因转接</t>
  </si>
  <si>
    <t>复制所有受伤的友方随从。</t>
  </si>
  <si>
    <t>嘲讽，亡语：将一张6/9且具有嘲讽的“恐角龙头领”洗入你的牌库。</t>
  </si>
  <si>
    <t>暴躁的恐角龙</t>
  </si>
  <si>
    <t>嘲讽，战吼：进化。</t>
  </si>
  <si>
    <t>焦油兽王</t>
  </si>
  <si>
    <t>嘲讽。在你对手的回合获得+4攻击力。</t>
  </si>
  <si>
    <t>暴龙之王摩什</t>
  </si>
  <si>
    <t>战吼：消灭所有受伤的随从。</t>
  </si>
  <si>
    <t>战吼：冻结一个敌人。</t>
  </si>
  <si>
    <t>战吼：将一张1/2的元素牌置入你的手牌。</t>
  </si>
  <si>
    <t>翡翠掠夺者</t>
  </si>
  <si>
    <t>战吼：对每个英雄造成1点伤害。</t>
  </si>
  <si>
    <t>翡翠蜂后</t>
  </si>
  <si>
    <t>你的随从的法力值消耗增加(2)点。</t>
  </si>
  <si>
    <t>不稳定的元素</t>
  </si>
  <si>
    <t>亡语：对一个随机敌方随从造成3点伤害。</t>
  </si>
  <si>
    <t>嘲讽，剧毒。</t>
  </si>
  <si>
    <t>暴掠龙幼崽</t>
  </si>
  <si>
    <t>战吼：如果你控制至少两个其他随从，则获得进化。</t>
  </si>
  <si>
    <t>战吼：使一个友方鱼人获得+1/+1。</t>
  </si>
  <si>
    <t>战吼：消灭一个海盗，并获得+1/+1。</t>
  </si>
  <si>
    <t>在该随从攻击过英雄后，获得进化。</t>
  </si>
  <si>
    <t>卑劣的窃蛋者</t>
  </si>
  <si>
    <t>亡语：召唤两个1/1的迅猛龙。</t>
  </si>
  <si>
    <t>巨型黄蜂</t>
  </si>
  <si>
    <t>潜行，剧毒。</t>
  </si>
  <si>
    <t>巨齿刀叶</t>
  </si>
  <si>
    <t>火岩元素</t>
  </si>
  <si>
    <t>亡语：将两张1/2的元素牌置入你的手牌。</t>
  </si>
  <si>
    <t>嘲讽。在你对手的回合获得+2攻击力。</t>
  </si>
  <si>
    <t>嘲讽，战吼：发现一张具有嘲讽的随从牌。</t>
  </si>
  <si>
    <t>翼手龙宝宝</t>
  </si>
  <si>
    <t>蛮鱼斥候</t>
  </si>
  <si>
    <t>战吼：如果你控制其他任何鱼人，则发现一张鱼人牌。</t>
  </si>
  <si>
    <t>贪食软泥怪</t>
  </si>
  <si>
    <t>战吼：摧毁对手的武器，并获得等同于其攻击力的护甲值。</t>
  </si>
  <si>
    <t>雷霆蜥蜴</t>
  </si>
  <si>
    <t>战吼：如果你在上个回合使用过元素牌，则获得进化。</t>
  </si>
  <si>
    <t>魔暴龙蛋</t>
  </si>
  <si>
    <t>亡语：召唤一个5/5的魔暴龙。</t>
  </si>
  <si>
    <t>剑龙</t>
  </si>
  <si>
    <t>托维尔塑石师</t>
  </si>
  <si>
    <t>战吼：如果你在上回合使用过元素牌，则获得嘲讽和圣盾。</t>
  </si>
  <si>
    <t>沃拉斯</t>
  </si>
  <si>
    <t>在你对该随从施放一个法术后，召唤一个1/1的植物，并对其施放相同的法术。</t>
  </si>
  <si>
    <t>战吼：进化你所有的鱼人。</t>
  </si>
  <si>
    <t>火羽凤凰</t>
  </si>
  <si>
    <t>在你召唤一个随从后，触发其亡语效果。</t>
  </si>
  <si>
    <t>热情的探险家</t>
  </si>
  <si>
    <t>战吼：抽一张牌，使其法力值消耗变为(5)点。</t>
  </si>
  <si>
    <t>“开拓者”伊莉斯</t>
  </si>
  <si>
    <t>战吼：将一张安戈洛卡牌包洗入你的牌库。</t>
  </si>
  <si>
    <t>卡里莫斯的仆从</t>
  </si>
  <si>
    <t>战吼：如果你在上个回合使用过元素牌，则发现一张元素牌。</t>
  </si>
  <si>
    <t>战吼：如果你控制至少两个其他随从，变获得嘲讽。</t>
  </si>
  <si>
    <t>每当该随从受到伤害时，对你的英雄造成3点伤害。</t>
  </si>
  <si>
    <t>战吼：摧毁你牌库中所有法力值消耗小于或等于(3)的卡牌。</t>
  </si>
  <si>
    <t>冰冻粉碎者</t>
  </si>
  <si>
    <t>在该随从攻击后，会自我冻结。</t>
  </si>
  <si>
    <t>剑齿追猎者</t>
  </si>
  <si>
    <t>火山龙</t>
  </si>
  <si>
    <t>战吼：连续进化两次。</t>
  </si>
  <si>
    <t>火焰使者</t>
  </si>
  <si>
    <t>战吼：如果你在上个回合使用过元素牌，则造成5点伤害。</t>
  </si>
  <si>
    <t>臃肿的蛇颈龙</t>
  </si>
  <si>
    <t>亡语：召唤三个1/1的鱼人。</t>
  </si>
  <si>
    <t>风暴看守</t>
  </si>
  <si>
    <t>嘲讽，战吼：对所有其他随从造成2点伤害。</t>
  </si>
  <si>
    <t>龙</t>
  </si>
  <si>
    <t>始祖龟预言者</t>
  </si>
  <si>
    <t>战吼：发现一张法术牌，并向随机目标施放。</t>
  </si>
  <si>
    <t>冲锋，战吼：在本回合中无法攻击英雄。</t>
  </si>
  <si>
    <t>巨型乳齿象</t>
  </si>
  <si>
    <t>欧泽鲁克</t>
  </si>
  <si>
    <t>嘲讽，战吼：在上个回合，你每使用一张元素牌，则获得+5生命值。</t>
  </si>
  <si>
    <t>摩天龙</t>
  </si>
  <si>
    <t>虫群德鲁伊</t>
  </si>
  <si>
    <t>抉择：将该随从变形成为1/2并获得剧毒；或者将该随从变形成为1/5并获得嘲讽。</t>
  </si>
  <si>
    <t>L.冰封王座的骑士</t>
  </si>
  <si>
    <t>嘲讽。在你召唤一个随从后，获得+1生命值。</t>
  </si>
  <si>
    <t>铁齿铜牙</t>
  </si>
  <si>
    <t>使你的英雄获得3点护甲值，并在本回合中获得+3攻击力。</t>
  </si>
  <si>
    <t>硬壳清道夫</t>
  </si>
  <si>
    <t>战吼：使你具有嘲讽的随从获得+2/+2。</t>
  </si>
  <si>
    <t>蛛网</t>
  </si>
  <si>
    <t>召唤两个1/2并具有剧毒的蜘蛛。</t>
  </si>
  <si>
    <t>命运织网蛛</t>
  </si>
  <si>
    <t>秘密亡语：抉择：对所有随从造成3点伤害；或者使所有随从获得+2/+2。</t>
  </si>
  <si>
    <t>召唤一个1/5并具有嘲讽的甲虫。如果你的对手拥有的随从更多，则再次施放该法术。</t>
  </si>
  <si>
    <t>抉择：召唤两个具有剧毒的蜘蛛；或者召唤两个具有嘲讽的甲虫。</t>
  </si>
  <si>
    <t>英雄</t>
  </si>
  <si>
    <t>亡语：召唤所有你在本局对战中死亡的，并具有嘲讽的随从。</t>
  </si>
  <si>
    <t>造成5点伤害。抽五张牌。获得5点护甲值。召唤一个5/5的食尸鬼。</t>
  </si>
  <si>
    <t>装死</t>
  </si>
  <si>
    <t>触发一个友方随从的亡语效果。</t>
  </si>
  <si>
    <t>剧毒箭矢</t>
  </si>
  <si>
    <t>对一个随从造成2点伤害，如果它依然存活，则获得剧毒。</t>
  </si>
  <si>
    <t>眼镜蛇陷阱</t>
  </si>
  <si>
    <t>奥秘：当你的随从被攻击时，召唤一条2/3并具有剧毒的毒蛇。</t>
  </si>
  <si>
    <t>缝合追踪者</t>
  </si>
  <si>
    <t>战吼：从你的牌库中发现一张随从牌，复制该随从牌并置入你的手牌。</t>
  </si>
  <si>
    <t>普崔塞德教授</t>
  </si>
  <si>
    <t>在你使用一个奥秘后，随机将一个猎人的奥秘置入战场。</t>
  </si>
  <si>
    <t>自爆肿胀蝠</t>
  </si>
  <si>
    <t>亡语：对所有敌方随从造成2点伤害。</t>
  </si>
  <si>
    <t>巨型尸蛛</t>
  </si>
  <si>
    <t>你的亡语牌的法力值消耗减少(2)点。</t>
  </si>
  <si>
    <t>战吼：对所有敌方随从造成2点伤害。</t>
  </si>
  <si>
    <t>憎恶弓箭手</t>
  </si>
  <si>
    <t>亡语:随机召唤一张本局对战中死亡的友方野兽。</t>
  </si>
  <si>
    <t>冰龙吐息</t>
  </si>
  <si>
    <t>对一个随机敌方随从造成2点伤害，并使其冻结。</t>
  </si>
  <si>
    <t>寒冰行者</t>
  </si>
  <si>
    <t>你的英雄技能还会冻结目标。</t>
  </si>
  <si>
    <t>冰冷鬼魂</t>
  </si>
  <si>
    <t>战吼：如果有敌人被冻结，抽一张牌。</t>
  </si>
  <si>
    <t>寒冰克隆</t>
  </si>
  <si>
    <t>奥秘：在你的对手使用一张随从牌后，将两张该随从的复制置入你的手牌。</t>
  </si>
  <si>
    <t>模拟幻影</t>
  </si>
  <si>
    <t>复制你手牌中法力值消耗最低的随从牌。</t>
  </si>
  <si>
    <t>末日学徒</t>
  </si>
  <si>
    <t>你对手法术的法力值消耗增加(1)点。</t>
  </si>
  <si>
    <t>鬼影巫师</t>
  </si>
  <si>
    <t>战吼：将一张“镜像”法术牌置入你的手牌。</t>
  </si>
  <si>
    <t>辛达苟萨</t>
  </si>
  <si>
    <t>战吼：召唤两个0/1的被冰封的勇士。</t>
  </si>
  <si>
    <t>冰封秘典</t>
  </si>
  <si>
    <t>将每种不同的奥秘从你的牌库中置入战场。</t>
  </si>
  <si>
    <t>冰霜女巫吉安娜</t>
  </si>
  <si>
    <t>战吼：召唤一个3/6的水元素。本局对战中，你的所有元素具有吸血。</t>
  </si>
  <si>
    <t>嘲讽，圣盾</t>
  </si>
  <si>
    <t>黑暗裁决</t>
  </si>
  <si>
    <t>将一个随从的攻击力和生命值变为3。</t>
  </si>
  <si>
    <t>殊死一搏</t>
  </si>
  <si>
    <t>使一个随从获得“亡语：回到战场，并具有1点生命值。”</t>
  </si>
  <si>
    <t>咆哮的指挥官</t>
  </si>
  <si>
    <t>战吼：从你的牌库中抽一张具有圣盾的随从牌。</t>
  </si>
  <si>
    <t>寒刃勇士</t>
  </si>
  <si>
    <t>冲锋，吸血</t>
  </si>
  <si>
    <t>圣光的悲伤</t>
  </si>
  <si>
    <t>在一个友方随从失去圣盾后，获得+1攻击力。</t>
  </si>
  <si>
    <t>傲慢的十字军</t>
  </si>
  <si>
    <t>亡语：如果此时是你对手的回合，则召唤一个2/2的食尸鬼。</t>
  </si>
  <si>
    <t>浴火者伯瓦尔</t>
  </si>
  <si>
    <t>圣盾。在一个友方随从失去圣盾后，获得+2攻击力。</t>
  </si>
  <si>
    <t>黑色卫士</t>
  </si>
  <si>
    <t>每当你的英雄受到治疗时，便对一个随机敌方随从造成等量的伤害。</t>
  </si>
  <si>
    <t>黑锋骑士乌瑟尔</t>
  </si>
  <si>
    <t>战吼：装备一把5/3并具有吸血的武器。</t>
  </si>
  <si>
    <t>在你的回合结束时，使另一个随机友方随从获得+1/+1。</t>
  </si>
  <si>
    <t>吸血。对所有随从造成1点伤害。</t>
  </si>
  <si>
    <t>酷虐侍僧</t>
  </si>
  <si>
    <t>吸血</t>
  </si>
  <si>
    <t>发现一个本局对战中死亡的友方随从，并召唤该随从。</t>
  </si>
  <si>
    <t>吞噬意志</t>
  </si>
  <si>
    <t>复制对手的牌库中的三张牌，并将其置入你的手牌。</t>
  </si>
  <si>
    <t>黑暗之拥</t>
  </si>
  <si>
    <t>选择一个敌方随从。在你的回合开始时，获得该随从的控制权。</t>
  </si>
  <si>
    <t>随机挑选你牌库里的一个随从，召唤一个5/5的复制。</t>
  </si>
  <si>
    <t>大主教本尼迪塔斯</t>
  </si>
  <si>
    <t>战吼：复制你对手的牌库，并洗入你的牌库。</t>
  </si>
  <si>
    <t>战吼：消灭所有攻击力大于或等于5的随从。</t>
  </si>
  <si>
    <t>嘲讽，吸血。亡语：随机消灭一个敌方随从。</t>
  </si>
  <si>
    <t>末日回旋镖</t>
  </si>
  <si>
    <t>对一个随从投掷你的武器，对该随从造成等同于该武器攻击力的伤害，随后该武器返回你的手牌。</t>
  </si>
  <si>
    <t>吸血药膏</t>
  </si>
  <si>
    <t>使你的武器获得吸血。</t>
  </si>
  <si>
    <t>命运骨骰</t>
  </si>
  <si>
    <t>抽一张牌。如果这张牌具有亡语，则再次施放该法术。</t>
  </si>
  <si>
    <t>使一个友方随从获得剧毒。</t>
  </si>
  <si>
    <t>暗影之刃</t>
  </si>
  <si>
    <t>战吼：在本回合中，你的英雄获得免疫。</t>
  </si>
  <si>
    <t>莉莉安·沃斯</t>
  </si>
  <si>
    <r>
      <rPr>
        <sz val="11"/>
        <color theme="1"/>
        <rFont val="宋体"/>
        <family val="3"/>
        <charset val="134"/>
      </rPr>
      <t>战吼：将你手牌中所有的法术牌替换成</t>
    </r>
    <r>
      <rPr>
        <i/>
        <sz val="11"/>
        <color theme="1"/>
        <rFont val="宋体"/>
        <family val="3"/>
        <charset val="134"/>
      </rPr>
      <t>（你对手职业的）</t>
    </r>
    <r>
      <rPr>
        <sz val="11"/>
        <color theme="1"/>
        <rFont val="宋体"/>
        <family val="3"/>
        <charset val="134"/>
      </rPr>
      <t>随机法术牌。</t>
    </r>
  </si>
  <si>
    <t>符文熔铸游魂</t>
  </si>
  <si>
    <t>在你的回合时，你的武器不会失去耐久度。</t>
  </si>
  <si>
    <t>白骨大亨</t>
  </si>
  <si>
    <t>亡语：将两张1/1的“骷髅”置入你的手牌。</t>
  </si>
  <si>
    <t>鬼灵匪贼</t>
  </si>
  <si>
    <t>连击：造成伤害，数值等同于在本回合中你使用的其他牌的数量。</t>
  </si>
  <si>
    <t>虚空之影瓦莉拉</t>
  </si>
  <si>
    <t>战吼：获得前行直到你的下个回合。</t>
  </si>
  <si>
    <t>冰钓术</t>
  </si>
  <si>
    <t>从你的牌库中抽两张鱼人牌。</t>
  </si>
  <si>
    <t>冷冻鱼人</t>
  </si>
  <si>
    <t>低温静滞</t>
  </si>
  <si>
    <t>使一个随从获得+3/+3，并使其冻结。</t>
  </si>
  <si>
    <t>达卡莱防御者</t>
  </si>
  <si>
    <t>嘲讽，过载：(3)</t>
  </si>
  <si>
    <t>破冰斧</t>
  </si>
  <si>
    <t>消灭所有受到该武器伤害的被冻结的随从。</t>
  </si>
  <si>
    <t>雪崩</t>
  </si>
  <si>
    <t>冻结一个随从，并对其相邻的随从造成3点伤害。</t>
  </si>
  <si>
    <t>战吼：将你所有的随从变形成为法力值消耗增加(2)点的其他随从。</t>
  </si>
  <si>
    <t>巫毒妖术师</t>
  </si>
  <si>
    <t>嘲讽。冻结任何受到该随从伤害的角色。</t>
  </si>
  <si>
    <t>莫拉比</t>
  </si>
  <si>
    <t>每当有其他随从被冻结，复制该被冻结的随从并置入你的手牌。</t>
  </si>
  <si>
    <t>雪怒巨人</t>
  </si>
  <si>
    <t>在本局对战中，你每过载一个法力水晶，该牌的法力值消耗便减少(1)点。</t>
  </si>
  <si>
    <t>血色狂欢者</t>
  </si>
  <si>
    <t>战吼：消灭一个友方随从，并获得+2/+2。</t>
  </si>
  <si>
    <t>吸取灵魂</t>
  </si>
  <si>
    <t>吸血，对一个随从造成2点伤害。</t>
  </si>
  <si>
    <t>战吼：移除你对手的牌库顶的一张牌。</t>
  </si>
  <si>
    <t>对所有随从造成1点伤害，如果有随从死亡，则再次施放该法术。</t>
  </si>
  <si>
    <t>咆哮魔</t>
  </si>
  <si>
    <t>每当该随从受到伤害时，随机弃掉一张牌。</t>
  </si>
  <si>
    <t>变节</t>
  </si>
  <si>
    <t>选择一个友方随从，交给你的对手。</t>
  </si>
  <si>
    <t>强制牺牲</t>
  </si>
  <si>
    <t>选择一个友方随从，消灭该随从和一个随机敌方随从。</t>
  </si>
  <si>
    <t>鲜血女王兰娜瑟尔</t>
  </si>
  <si>
    <t>吸血。在本局对战中你每弃一张牌，获得+1攻击力。</t>
  </si>
  <si>
    <t>卑鄙的恐惧魔王</t>
  </si>
  <si>
    <t>在你的回合结束时，对所有敌方随从造成1点伤害。</t>
  </si>
  <si>
    <t>战吼：召唤所有在本局对战中死亡的友方恶魔。</t>
  </si>
  <si>
    <t>活化狂战士</t>
  </si>
  <si>
    <t>在你使用一张随从牌后，对被召唤的随从造成1点伤害。</t>
  </si>
  <si>
    <t>灵魂洪炉</t>
  </si>
  <si>
    <t>从你的牌库中抽两张武器牌。</t>
  </si>
  <si>
    <t>放马过来</t>
  </si>
  <si>
    <t>获得10点护甲。使你对手的手牌中所有随从牌的法力值消耗减少(2)点。</t>
  </si>
  <si>
    <t>亡者之牌</t>
  </si>
  <si>
    <t>复制你的手牌，并洗入你的牌库。</t>
  </si>
  <si>
    <t>熔甲卫士</t>
  </si>
  <si>
    <t>亡语：如果此时是你对手的回合，则获得6点护甲值。</t>
  </si>
  <si>
    <t>瓦格里摄魂者</t>
  </si>
  <si>
    <t>每当该随从受到伤害并没有死亡，召唤一个2/2的食尸鬼。</t>
  </si>
  <si>
    <t>血刃剃刀</t>
  </si>
  <si>
    <t>战吼，亡语：对所有随从造成1点伤害。</t>
  </si>
  <si>
    <t>死亡幽魂</t>
  </si>
  <si>
    <t>战吼：每有一个受伤的随从便获得+1/+1。</t>
  </si>
  <si>
    <t>腐面</t>
  </si>
  <si>
    <t>每当该随从受到伤害并没有死亡，随机召唤一个传说随从。</t>
  </si>
  <si>
    <t>战吼：装备一把4/3的影之哀伤，影之哀伤同时对其攻击目标相邻的随从造成伤害。</t>
  </si>
  <si>
    <t>雪鳍企鹅</t>
  </si>
  <si>
    <t>战吼：使一个友方随从获得+1攻击力。</t>
  </si>
  <si>
    <t>失信农夫</t>
  </si>
  <si>
    <t>每当该随从进行攻击，对敌方英雄造成2点伤害。</t>
  </si>
  <si>
    <t>死鳞骑士</t>
  </si>
  <si>
    <t>战吼：如果你的牌库里没有法力值消耗为(2)点的牌，则你的牌库里所有随从牌获得+1/+1。</t>
  </si>
  <si>
    <t>被污染的狂热者</t>
  </si>
  <si>
    <t>圣盾，法术伤害+1</t>
  </si>
  <si>
    <t>堕落残阳祭祀</t>
  </si>
  <si>
    <t>海象人渔夫</t>
  </si>
  <si>
    <t>战吼：使一个友方随从获得法术伤害+1。</t>
  </si>
  <si>
    <t>战吼：如果你的牌库里没有法力值消耗为(3)点的牌，则该随从变形成为一个随从的3/3的复制。</t>
  </si>
  <si>
    <t>海德尼尔冰霜骑士</t>
  </si>
  <si>
    <t>战吼：冻结你的其他随从。</t>
  </si>
  <si>
    <t>战吼：在本回合中，使一个友方随从获得免疫。</t>
  </si>
  <si>
    <t>维库食尸鬼</t>
  </si>
  <si>
    <t>达卡莱附魔师</t>
  </si>
  <si>
    <t>在你的回合结束时触发的效果会生效两次。</t>
  </si>
  <si>
    <t>孱弱的掘墓者</t>
  </si>
  <si>
    <t>亡语：随机将一个具有亡语的随从置入你的手牌。</t>
  </si>
  <si>
    <t>双方英雄技能均无法使用。</t>
  </si>
  <si>
    <t>开心的食尸鬼</t>
  </si>
  <si>
    <t>在本回合中，如果你的英雄受到治疗，则法力值消耗为(0)点。</t>
  </si>
  <si>
    <t>阿尔福斯</t>
  </si>
  <si>
    <t>亡语：随机将一张死亡骑士牌置入你的手牌。</t>
  </si>
  <si>
    <t>瓦拉纳王子</t>
  </si>
  <si>
    <t>战吼：如果你的牌库里没有法力值消耗为(4)点的牌，则获得吸血和嘲讽。</t>
  </si>
  <si>
    <t>暗夜嗥狼</t>
  </si>
  <si>
    <t>每当该随从受到伤害，便获得+2攻击力。</t>
  </si>
  <si>
    <t>冷酷的死灵法师</t>
  </si>
  <si>
    <t>战吼：召唤两个1/1的骷髅。</t>
  </si>
  <si>
    <t>墓地蹒跚者</t>
  </si>
  <si>
    <t>每当你的武器被摧毁时，便获得+1/+1。</t>
  </si>
  <si>
    <t>邪骨骷髅</t>
  </si>
  <si>
    <t>战吼：在本回合中每有一个随从死亡，便获得+1/+1。</t>
  </si>
  <si>
    <t>战吼：如果你的牌库里包含具有嘲讽的随从牌，则获得嘲讽。依此法检定是否可获得圣盾、吸血和风怒。</t>
  </si>
  <si>
    <t>绞肉车</t>
  </si>
  <si>
    <t>亡语：从你的牌库中召唤一个攻击力小于该随从攻击力的随从。</t>
  </si>
  <si>
    <t>机械</t>
  </si>
  <si>
    <t>战吼：召唤一个5/5的骷髅。亡语：为你的对手召唤一个5/5的骷髅。</t>
  </si>
  <si>
    <t>亡斧惩罚者</t>
  </si>
  <si>
    <t>战吼：随机使你手牌中一个具有吸血的随从获得+2/+2。</t>
  </si>
  <si>
    <t>哀泣女妖</t>
  </si>
  <si>
    <t>每当你使用一张牌，变移除你的牌库顶的三张牌。</t>
  </si>
  <si>
    <t>战吼：获得等同于你的武器属性的属性值。</t>
  </si>
  <si>
    <t>海盗</t>
  </si>
  <si>
    <t>嘲讽。战吼：召唤一个该随从的复制。</t>
  </si>
  <si>
    <t>自爆憎恶</t>
  </si>
  <si>
    <t>亡语：对你所有的随从造成5点伤害。</t>
  </si>
  <si>
    <t>骷髅法师</t>
  </si>
  <si>
    <t>亡语：如果此时是你对手的回合，则召唤一个8/8的骷髅。</t>
  </si>
  <si>
    <t>在你的回合结束时，随机使另一个友方随从获得+3攻击力。</t>
  </si>
  <si>
    <t>血虫</t>
  </si>
  <si>
    <t>阳焰瓦格里</t>
  </si>
  <si>
    <t>战吼：使相邻的随从获得+2生命值。</t>
  </si>
  <si>
    <t>制毒师</t>
  </si>
  <si>
    <t>剧毒</t>
  </si>
  <si>
    <t>墓穴潜伏者</t>
  </si>
  <si>
    <t>战吼：随机将一个在本局对战中死亡并具有亡语的随从置入你的手牌。</t>
  </si>
  <si>
    <t>唤尸者</t>
  </si>
  <si>
    <t>战吼：使一个友方随从获得“亡语：再次召唤该随从。”</t>
  </si>
  <si>
    <t>死灵恶鬼</t>
  </si>
  <si>
    <t>每当你的其他随从死亡时，召唤一个2/2的食尸鬼。</t>
  </si>
  <si>
    <t>织法者</t>
  </si>
  <si>
    <t>法术伤害+2</t>
  </si>
  <si>
    <t>熔火巨像</t>
  </si>
  <si>
    <t>战吼：弃掉你手牌中所有的武器牌，并获得这些武器的属性值。</t>
  </si>
  <si>
    <t>战吼：摧毁双方手牌中和牌库中所有法力值消耗为(1)点的法术牌。</t>
  </si>
  <si>
    <t>蛛魔拆解者</t>
  </si>
  <si>
    <t>法术的法力值消耗增加(2)点。</t>
  </si>
  <si>
    <t>白骨幼龙</t>
  </si>
  <si>
    <t>亡语：随机将一张龙牌置入你的手牌。</t>
  </si>
  <si>
    <t>战吼：使一个友方随从获得+4/+4并具有嘲讽。</t>
  </si>
  <si>
    <t>嘲讽。在你的回合结束时，随机将一张死亡骑士牌置入你的手牌。</t>
  </si>
  <si>
    <r>
      <rPr>
        <sz val="11"/>
        <color theme="1"/>
        <rFont val="宋体"/>
        <family val="3"/>
        <charset val="134"/>
      </rPr>
      <t>对一个随从造成2点伤害。</t>
    </r>
    <r>
      <rPr>
        <i/>
        <sz val="11"/>
        <color theme="1"/>
        <rFont val="宋体"/>
        <family val="3"/>
        <charset val="134"/>
      </rPr>
      <t>（获得3点护甲后升级。）</t>
    </r>
  </si>
  <si>
    <t>M.狗头人与地下世界</t>
  </si>
  <si>
    <t>树皮术</t>
  </si>
  <si>
    <t>使一个随从获得+3生命值。获得+3护甲值。</t>
  </si>
  <si>
    <t>亡语：获得一个空的法力水晶。</t>
  </si>
  <si>
    <t>世界之树的嫩芽</t>
  </si>
  <si>
    <t>亡语：获得10个法力水晶。</t>
  </si>
  <si>
    <t>分岔路口</t>
  </si>
  <si>
    <t>选择两次：抽一张牌；使你的所有随从获得+1攻击力；或者获得6点护甲。</t>
  </si>
  <si>
    <t>星界猛虎</t>
  </si>
  <si>
    <t>亡语：将该随从的复制洗入你的牌库。</t>
  </si>
  <si>
    <t>橡树的召唤</t>
  </si>
  <si>
    <t>获得6点护甲值。招募一个法力值消耗小于或等于(4)点的随从。</t>
  </si>
  <si>
    <t>铁木魔像</t>
  </si>
  <si>
    <t>嘲讽。除非你的护甲值大于或等于3点，否则无法进行攻击。</t>
  </si>
  <si>
    <t>伊克斯里德，真菌之王</t>
  </si>
  <si>
    <t>在你使用一张随从牌后，召唤一个该随从的复制。</t>
  </si>
  <si>
    <t>灰熊守护者</t>
  </si>
  <si>
    <t>嘲讽，亡语：招募两个法力值消耗小于或等于(4)的随从。</t>
  </si>
  <si>
    <t>蜡烛弓</t>
  </si>
  <si>
    <t>在攻击时具有免疫。</t>
  </si>
  <si>
    <t>奥秘：当一个敌人攻击你的英雄时，随机召唤一个法力值消耗为(3)点的随从，并使其成为攻击的目标。</t>
  </si>
  <si>
    <t>洞穴多头蛇</t>
  </si>
  <si>
    <t>同时对其攻击目标相邻的随从造成伤害。</t>
  </si>
  <si>
    <t>侧翼打击</t>
  </si>
  <si>
    <t>对一个随从造成3点伤害。召唤一个3/3的狼。</t>
  </si>
  <si>
    <t>小型法术翡翠</t>
  </si>
  <si>
    <r>
      <rPr>
        <sz val="11"/>
        <color theme="1"/>
        <rFont val="宋体"/>
        <family val="3"/>
        <charset val="134"/>
      </rPr>
      <t>召唤两只3/3的狼。</t>
    </r>
    <r>
      <rPr>
        <i/>
        <sz val="11"/>
        <color theme="1"/>
        <rFont val="宋体"/>
        <family val="3"/>
        <charset val="134"/>
      </rPr>
      <t>（使用一个奥秘后升级。）</t>
    </r>
  </si>
  <si>
    <t>召唤一个动物伙伴，如果你的牌库里没有随从牌，则召唤两个。</t>
  </si>
  <si>
    <t>战吼：获得牌库中一个随机随从的亡语效果。</t>
  </si>
  <si>
    <t>伦鲁迪洛尔</t>
  </si>
  <si>
    <t>战吼：如果你的牌库里没有随从牌，则将随机的猎人法术牌置入你的手牌，直到你的手牌数量达到上限。</t>
  </si>
  <si>
    <t>消灭对手场上最左边和最右边的随从。</t>
  </si>
  <si>
    <t>战吼，亡语：招募一个野兽。</t>
  </si>
  <si>
    <t>奥术工匠</t>
  </si>
  <si>
    <t>每当你施放一个法术，便获得等同于其法力值消耗的护甲值。</t>
  </si>
  <si>
    <t>变形卷轴</t>
  </si>
  <si>
    <t>如果这张牌在你的手牌中，每个回合都会变成一张随机法师法术牌。</t>
  </si>
  <si>
    <t>X</t>
  </si>
  <si>
    <t>乌鸦魔仆</t>
  </si>
  <si>
    <t>战吼：揭示双方牌库里的一张法术牌。如果你的牌法力值消耗较大，抽这张牌。</t>
  </si>
  <si>
    <t>小型法术红宝石</t>
  </si>
  <si>
    <r>
      <rPr>
        <sz val="11"/>
        <color theme="1"/>
        <rFont val="宋体"/>
        <family val="3"/>
        <charset val="134"/>
      </rPr>
      <t>随机将一张法师的法术牌置入你的手牌。</t>
    </r>
    <r>
      <rPr>
        <i/>
        <sz val="11"/>
        <color theme="1"/>
        <rFont val="宋体"/>
        <family val="3"/>
        <charset val="134"/>
      </rPr>
      <t>（使用两种元素牌后升级。）</t>
    </r>
  </si>
  <si>
    <t>爆炸符文</t>
  </si>
  <si>
    <t>奥秘：在你的对手使用一张随从牌后，对该随从造成6点伤害，超过其生命值上限的伤害将由对方英雄承受。</t>
  </si>
  <si>
    <t>魔网操控者</t>
  </si>
  <si>
    <t>战吼：使用你的手牌中有你的套牌之外的牌，则这些牌的法力值消耗减少(2)点。</t>
  </si>
  <si>
    <t>巨龙之怒</t>
  </si>
  <si>
    <t>揭示你牌库中的一张法术牌。对所有随从造成等同于其法力值消耗的伤害。</t>
  </si>
  <si>
    <t>惊奇套牌</t>
  </si>
  <si>
    <t>将五张惊奇卡牌洗入你的牌库。抽到随机施放一个法术。</t>
  </si>
  <si>
    <t>艾露尼斯</t>
  </si>
  <si>
    <t>在你的回合结束时，抽三张牌。</t>
  </si>
  <si>
    <t>巨龙召唤者奥兰纳</t>
  </si>
  <si>
    <t>战吼：在本局对战中你每施放过一个法术值消耗大于或等于(5)的法术，便召唤一个5/5的龙。</t>
  </si>
  <si>
    <r>
      <rPr>
        <sz val="11"/>
        <color theme="1"/>
        <rFont val="宋体"/>
        <family val="3"/>
        <charset val="134"/>
      </rPr>
      <t>召唤一个具有嘲讽的2/2随从。</t>
    </r>
    <r>
      <rPr>
        <i/>
        <sz val="11"/>
        <color theme="1"/>
        <rFont val="宋体"/>
        <family val="3"/>
        <charset val="134"/>
      </rPr>
      <t>（恢复3点生命值后升级。）</t>
    </r>
  </si>
  <si>
    <t>亡语：将三个白银之手新兵置入你的手牌。</t>
  </si>
  <si>
    <t>英勇药水</t>
  </si>
  <si>
    <t>使一个随从获得圣盾。抽一张牌。</t>
  </si>
  <si>
    <t>和蔼的灯神</t>
  </si>
  <si>
    <t>在你的回合结束时，为你的英雄恢复3点生命值。</t>
  </si>
  <si>
    <t>未鉴定的重槌</t>
  </si>
  <si>
    <t>抽到此牌时获得额外效果。</t>
  </si>
  <si>
    <t>招募三个法力值消耗为(2)或更低的随从。</t>
  </si>
  <si>
    <t>使你的白银之手新兵获得+2/+2和嘲讽。</t>
  </si>
  <si>
    <t>圣盾。你每控制一个白银之手新兵，该牌的法力值消耗便减少(1)点。</t>
  </si>
  <si>
    <t>亡语：使你手牌中的一个随从获得+4/+2。当此随从死亡时，重新装备这把武器。</t>
  </si>
  <si>
    <t>莱尼莎·炎伤</t>
  </si>
  <si>
    <t>战吼：将你在本局对战中对友方随从施放过的所有法术施放在此随从上身上。</t>
  </si>
  <si>
    <t>灵能窥探</t>
  </si>
  <si>
    <t>复制对手牌库中的一张法术牌，并将其置入你的手牌。</t>
  </si>
  <si>
    <t>巨龙之魂</t>
  </si>
  <si>
    <t>在一个回合中使用三张法术牌后，召唤一条5/5的龙。</t>
  </si>
  <si>
    <t>暮光召唤</t>
  </si>
  <si>
    <t>召唤两个在本局对战中死亡，且具有亡语的友方随从的1/1复制。</t>
  </si>
  <si>
    <t>战吼：如果你的手牌中有龙牌，则将此随从的攻击力与另一个随从交换。</t>
  </si>
  <si>
    <t>未鉴定的药剂</t>
  </si>
  <si>
    <t>使一个随从获得+2/+2。抽到此牌时获得额外效果。</t>
  </si>
  <si>
    <t>镀金的石像鬼</t>
  </si>
  <si>
    <t>亡语：将一个幸运币置入你的手牌。</t>
  </si>
  <si>
    <t>战吼：如果你的手牌中有龙牌，则对所有其他随从造成3点伤害。</t>
  </si>
  <si>
    <t>坦普卢斯</t>
  </si>
  <si>
    <t>战吼：在本回合结束后，你的对手连续行动两个回合。然后你行动两个回合。</t>
  </si>
  <si>
    <r>
      <rPr>
        <sz val="11"/>
        <color theme="1"/>
        <rFont val="宋体"/>
        <family val="3"/>
        <charset val="134"/>
      </rPr>
      <t>复活两个不同的友方随从。</t>
    </r>
    <r>
      <rPr>
        <i/>
        <sz val="11"/>
        <color theme="1"/>
        <rFont val="宋体"/>
        <family val="3"/>
        <charset val="134"/>
      </rPr>
      <t>（施放四个法术后升级。）</t>
    </r>
  </si>
  <si>
    <t>将所有随从洗入对手的牌库。</t>
  </si>
  <si>
    <t>弑君</t>
  </si>
  <si>
    <t>亡语：将这把武器洗入你的牌库。保留所有强化效果。</t>
  </si>
  <si>
    <t>叛变</t>
  </si>
  <si>
    <t>奥秘：当一个随从攻击你的英雄，改为该随从攻击与其相邻的一个随从。</t>
  </si>
  <si>
    <t>洞穴探宝者</t>
  </si>
  <si>
    <t>战吼：从你的牌库中抽一张武器牌。</t>
  </si>
  <si>
    <t>诈死</t>
  </si>
  <si>
    <t>奥秘：当一个友方随从死亡时，将其移回你的手牌，它的法力值消耗减少(2)点。</t>
  </si>
  <si>
    <t>闪避</t>
  </si>
  <si>
    <t>奥秘：你的英雄在受到伤害后，在本回合中获得免疫。</t>
  </si>
  <si>
    <t>在一个友方随从死亡后，将它的1/1复制置入你的手牌，其法力值消耗变为(1)点。</t>
  </si>
  <si>
    <t>战吼：将三张伏击牌洗入你的牌库。当你抽到伏击牌时，召唤1个4/4的蜘蛛。</t>
  </si>
  <si>
    <t>狗头人幻术师</t>
  </si>
  <si>
    <t>亡语：从你的手牌中召唤一个随从的1/1复制。</t>
  </si>
  <si>
    <t>连击：从你的牌库中抽两张随从牌。</t>
  </si>
  <si>
    <t>小型法术黑曜石</t>
  </si>
  <si>
    <r>
      <rPr>
        <sz val="11"/>
        <color theme="1"/>
        <rFont val="宋体"/>
        <family val="3"/>
        <charset val="134"/>
      </rPr>
      <t>随机消灭一个敌方随从。</t>
    </r>
    <r>
      <rPr>
        <i/>
        <sz val="11"/>
        <color theme="1"/>
        <rFont val="宋体"/>
        <family val="3"/>
        <charset val="134"/>
      </rPr>
      <t>（使用三张亡语牌后升级。）</t>
    </r>
  </si>
  <si>
    <t>不稳定的异变</t>
  </si>
  <si>
    <t>将一个友方随从随机变形成为一个法力值消耗增加(1)点的其他随从。在本回合可以重复使用。</t>
  </si>
  <si>
    <t>低语元素</t>
  </si>
  <si>
    <t>战吼：你在本回合使用的下一张战吼牌将触发两次。</t>
  </si>
  <si>
    <t>狗头人隐士</t>
  </si>
  <si>
    <t>战吼：选择一个基础图腾并召唤它。</t>
  </si>
  <si>
    <t>粉碎之手</t>
  </si>
  <si>
    <t>对一个随从造成8点伤害。过载：(3)</t>
  </si>
  <si>
    <t>原始护身符</t>
  </si>
  <si>
    <t>使你的所有随从获得“亡语：随机召唤一个基础图腾。”</t>
  </si>
  <si>
    <t>治疗之雨</t>
  </si>
  <si>
    <t>恢复12点生命值，随机分配到所有友方角色上。</t>
  </si>
  <si>
    <t>风剪唤风者</t>
  </si>
  <si>
    <t>战吼：如果你控制全部四种基础图腾，则召唤风领主奥拉基尔。</t>
  </si>
  <si>
    <t>战吼：将你的其他随从移回你的手牌，并使其法力值消耗变为(1)点。</t>
  </si>
  <si>
    <t>小型法术蓝宝石</t>
  </si>
  <si>
    <r>
      <rPr>
        <sz val="11"/>
        <color theme="1"/>
        <rFont val="宋体"/>
        <family val="3"/>
        <charset val="134"/>
      </rPr>
      <t>选择一个友方随从，召唤一个它的复制。</t>
    </r>
    <r>
      <rPr>
        <i/>
        <sz val="11"/>
        <color theme="1"/>
        <rFont val="宋体"/>
        <family val="3"/>
        <charset val="134"/>
      </rPr>
      <t>（过载三个法力水晶后升级。）</t>
    </r>
  </si>
  <si>
    <t>符文之矛</t>
  </si>
  <si>
    <t>在你的英雄攻击后，发现一张法术牌，并向随机目标施放。</t>
  </si>
  <si>
    <t>战吼：抽一张牌。对你的英雄造成2点伤害。</t>
  </si>
  <si>
    <t>消灭一个友方随从。为你的英雄恢复8点生命值。</t>
  </si>
  <si>
    <t>粗俗的矮劣魔</t>
  </si>
  <si>
    <t>嘲讽，战吼：对你的英雄造成2点伤害。</t>
  </si>
  <si>
    <t>大灾变</t>
  </si>
  <si>
    <t>消灭所有随从。弃掉你的手牌。</t>
  </si>
  <si>
    <r>
      <rPr>
        <sz val="11"/>
        <color theme="1"/>
        <rFont val="宋体"/>
        <family val="3"/>
        <charset val="134"/>
      </rPr>
      <t>吸血。对一个随从造成3点伤害。</t>
    </r>
    <r>
      <rPr>
        <i/>
        <sz val="11"/>
        <color theme="1"/>
        <rFont val="宋体"/>
        <family val="3"/>
        <charset val="134"/>
      </rPr>
      <t>（受到来自你的卡牌的伤害后升级。）</t>
    </r>
  </si>
  <si>
    <t>铁钩掠夺者</t>
  </si>
  <si>
    <t>战吼：如果你的生命值小于或等于15点，则获得+3/+3和嘲讽。</t>
  </si>
  <si>
    <t>在你的回合开始时，从你的手牌中召唤一个恶魔。</t>
  </si>
  <si>
    <t>亡语：招募一个恶魔。</t>
  </si>
  <si>
    <t>嘲讽，亡语：将“第一封印”置入你的手牌。</t>
  </si>
  <si>
    <t>嘲讽，亡语：召唤三个1/3并具有嘲讽的恶魔。</t>
  </si>
  <si>
    <t>枯须铸甲师</t>
  </si>
  <si>
    <t>战吼：每有一个敌方随从，便获得2点护甲值。</t>
  </si>
  <si>
    <t>铁刃护手</t>
  </si>
  <si>
    <t>攻击力等同于你的护甲值。无法攻击英雄。</t>
  </si>
  <si>
    <t>狗头人蛮兵</t>
  </si>
  <si>
    <t>在你的回合开始时，随机攻击一名敌人。</t>
  </si>
  <si>
    <t>消耗你所有的护甲值。对所有随从造成等同于所消耗护甲值数量的伤害。</t>
  </si>
  <si>
    <t>宝石魔像</t>
  </si>
  <si>
    <t>嘲讽。除非你的护甲值大于或等于5点，否则无法进行攻击。</t>
  </si>
  <si>
    <t>寻求组队</t>
  </si>
  <si>
    <t>招募一个随从。</t>
  </si>
  <si>
    <t>未鉴定的盾牌</t>
  </si>
  <si>
    <t>获得5点护甲值。抽到此牌时获得额外效果。</t>
  </si>
  <si>
    <t>小型法术秘银石</t>
  </si>
  <si>
    <r>
      <rPr>
        <sz val="11"/>
        <color theme="1"/>
        <rFont val="宋体"/>
        <family val="3"/>
        <charset val="134"/>
      </rPr>
      <t>召唤一个5/5的秘银魔像。</t>
    </r>
    <r>
      <rPr>
        <i/>
        <sz val="11"/>
        <color theme="1"/>
        <rFont val="宋体"/>
        <family val="3"/>
        <charset val="134"/>
      </rPr>
      <t>（装备一把武器后升级。）</t>
    </r>
  </si>
  <si>
    <t>地塑师伊普</t>
  </si>
  <si>
    <r>
      <rPr>
        <sz val="11"/>
        <color theme="1"/>
        <rFont val="宋体"/>
        <family val="3"/>
        <charset val="134"/>
      </rPr>
      <t>在你的回合结束时，随机召唤一个法力值消耗等同于你的护甲值</t>
    </r>
    <r>
      <rPr>
        <i/>
        <sz val="11"/>
        <color theme="1"/>
        <rFont val="宋体"/>
        <family val="3"/>
        <charset val="134"/>
      </rPr>
      <t>（最高不超过10点）</t>
    </r>
    <r>
      <rPr>
        <sz val="11"/>
        <color theme="1"/>
        <rFont val="宋体"/>
        <family val="3"/>
        <charset val="134"/>
      </rPr>
      <t>的随从。</t>
    </r>
  </si>
  <si>
    <t>灾厄斩杀者</t>
  </si>
  <si>
    <t>在你的英雄攻击后，招募一个随从。</t>
  </si>
  <si>
    <t>凶猛的聒噪怪</t>
  </si>
  <si>
    <t>在该随从攻击过英雄后，将它的复制置入你的手牌。</t>
  </si>
  <si>
    <t>砂齿骑兵</t>
  </si>
  <si>
    <t>战吼：为你的对手随机召唤一个法力值消耗为(1)点的随从。</t>
  </si>
  <si>
    <t>蜡油元素</t>
  </si>
  <si>
    <t>嘲讽，圣盾。</t>
  </si>
  <si>
    <t>机械异种蝎</t>
  </si>
  <si>
    <t>战吼：消灭一个攻击力小于或等于1的随从。</t>
  </si>
  <si>
    <t>亡语：获得3点护甲值。</t>
  </si>
  <si>
    <t>下水道爬行者</t>
  </si>
  <si>
    <t>战吼：召唤一个2/3的巨鼠。</t>
  </si>
  <si>
    <t>利齿宝箱</t>
  </si>
  <si>
    <t>在你的回合开始时，将该随从的攻击力变为4。</t>
  </si>
  <si>
    <t>喧哗的诗人</t>
  </si>
  <si>
    <t>战吼：使你的其他随从获得+1生命值。</t>
  </si>
  <si>
    <t>孤胆英雄</t>
  </si>
  <si>
    <t>战吼：如果你没有控制其他随从，则获得嘲讽和圣盾。</t>
  </si>
  <si>
    <t>屠龙者</t>
  </si>
  <si>
    <t>战吼：对一条龙造成6点生命值。</t>
  </si>
  <si>
    <t>战吼：造成3点伤害，随机分配到所有敌人身上。</t>
  </si>
  <si>
    <t>狗头人拾荒者</t>
  </si>
  <si>
    <t>战吼：把你的一把被摧毁的武器置入你的手牌。</t>
  </si>
  <si>
    <t>石皮蜥蜴</t>
  </si>
  <si>
    <t>圣盾，剧毒。</t>
  </si>
  <si>
    <t>菌菇附魔师</t>
  </si>
  <si>
    <t>战吼：使其他所有随从的攻击力和生命值互换。</t>
  </si>
  <si>
    <t>战吼：选择一个友方随从。将它的金色复制置入你的手牌。</t>
  </si>
  <si>
    <t>闪光的蘑菇</t>
  </si>
  <si>
    <t>在你的回合结束时，随机召唤一个法力值消耗为(1)点的随从。</t>
  </si>
  <si>
    <t>狗头人武僧</t>
  </si>
  <si>
    <t>你的英雄无法成为法术或英雄技能的目标。</t>
  </si>
  <si>
    <t>藏宝巨龙</t>
  </si>
  <si>
    <t>亡语：使你的对手获得两个幸运币。</t>
  </si>
  <si>
    <t>蘑菇酿酒师</t>
  </si>
  <si>
    <t>战吼：恢复4点生命值。</t>
  </si>
  <si>
    <t>被诅咒的门徒</t>
  </si>
  <si>
    <t>亡语：召唤一个5/1的亡魂。</t>
  </si>
  <si>
    <t>闪光的骏马</t>
  </si>
  <si>
    <t>只有你可以将它作为法术牌和英雄技能的目标。</t>
  </si>
  <si>
    <t>鬼祟恶魔</t>
  </si>
  <si>
    <t>潜行。你的其他随从获得+1攻击力。</t>
  </si>
  <si>
    <t>黑暗之主</t>
  </si>
  <si>
    <t>打出时处于休眠状态。战吼：将三张蜡烛牌洗入对手的牌库。抽三张蜡烛牌后唤醒该随从。</t>
  </si>
  <si>
    <t>黑色龙人铁匠</t>
  </si>
  <si>
    <t>战吼：使你手牌中一张随机武器牌的法力值消耗减少(2)点。</t>
  </si>
  <si>
    <t>公会招募员</t>
  </si>
  <si>
    <t>战吼：招募一个法力值消耗小于或等于(4)的随从。</t>
  </si>
  <si>
    <t>在本回合中，如果你施放过法力值消耗大于或等于(5)点的法术，则这张牌的法力值消耗为(0)点。</t>
  </si>
  <si>
    <t>穴居人食菌者</t>
  </si>
  <si>
    <t>绿色凝胶怪</t>
  </si>
  <si>
    <t>在你的回合结束时，召唤一个1/2并具有嘲讽的软泥怪。</t>
  </si>
  <si>
    <t>缚雾熊怪</t>
  </si>
  <si>
    <t>战吼：将一个友方随从变形成为一个6/6的元素。</t>
  </si>
  <si>
    <t>腐蚀淤泥</t>
  </si>
  <si>
    <t>战吼：摧毁对手的武器。</t>
  </si>
  <si>
    <t>战吼：使相邻的随从获得+2/+2。</t>
  </si>
  <si>
    <t>战吼：消灭一个友方随从。亡语：召唤被消灭随从的两个复制。</t>
  </si>
  <si>
    <t>战吼：揭示你牌库中的一张法术牌。召唤一个法力值消耗与其相同的随机随从。</t>
  </si>
  <si>
    <t>饥饿的双头怪</t>
  </si>
  <si>
    <t>嘲讽，战吼：为你的对手召唤一个法力值消耗为(2)点的随从。</t>
  </si>
  <si>
    <t>白银先锋</t>
  </si>
  <si>
    <t>亡语：招募一个法力值消耗为(8)点的随从。</t>
  </si>
  <si>
    <t>如果该牌在你的手牌中，每当一个友方随从死亡，法力值消耗就减少(1)点。</t>
  </si>
  <si>
    <t>“老狐狸”马林</t>
  </si>
  <si>
    <t>拉瓦格尔国王</t>
  </si>
  <si>
    <t>战吼：与你的对手交换牌库。你的对手获得一张“赎金”法术牌，可以将牌库交换回来。</t>
  </si>
  <si>
    <t>紫色岩虫</t>
  </si>
  <si>
    <t>亡语：召唤七只1/1的肉虫。</t>
  </si>
  <si>
    <r>
      <rPr>
        <sz val="11"/>
        <color theme="1"/>
        <rFont val="宋体"/>
        <family val="3"/>
        <charset val="134"/>
      </rPr>
      <t>在你的回合结束时，从你的牌库中施放一张法术牌</t>
    </r>
    <r>
      <rPr>
        <i/>
        <sz val="11"/>
        <color theme="1"/>
        <rFont val="宋体"/>
        <family val="3"/>
        <charset val="134"/>
      </rPr>
      <t>（随机选择目标）</t>
    </r>
    <r>
      <rPr>
        <sz val="11"/>
        <color theme="1"/>
        <rFont val="宋体"/>
        <family val="3"/>
        <charset val="134"/>
      </rPr>
      <t>。</t>
    </r>
  </si>
  <si>
    <t>贪睡巨龙</t>
  </si>
  <si>
    <t>欧克哈特大师</t>
  </si>
  <si>
    <t>战吼：招募攻击力为1,2,3的随从各一个。</t>
  </si>
  <si>
    <t>在你的回合结束时，招募一条龙。</t>
  </si>
  <si>
    <t>女巫森林苹果</t>
  </si>
  <si>
    <t>将三个2/2的树人置入你的手牌。(树人，随从，2费2/2)</t>
  </si>
  <si>
    <t>N.女巫森林</t>
  </si>
  <si>
    <t>凶猛咆哮</t>
  </si>
  <si>
    <t>抽一张牌。你每有一张手牌，便获得1点护甲值。</t>
  </si>
  <si>
    <t>抉择：将该随从变形成为4/2并具有突袭；或者将该随从变形成为2/4并具有嘲讽。</t>
  </si>
  <si>
    <t>随机召唤一个在本局对战中死亡的友方野兽。</t>
  </si>
  <si>
    <t>盗贼</t>
  </si>
  <si>
    <t>经典</t>
  </si>
  <si>
    <r>
      <rPr>
        <sz val="11"/>
        <color theme="1"/>
        <rFont val="宋体"/>
        <family val="3"/>
        <charset val="134"/>
      </rPr>
      <t>c</t>
    </r>
    <r>
      <rPr>
        <sz val="11"/>
        <color theme="1"/>
        <rFont val="宋体"/>
        <family val="3"/>
        <charset val="134"/>
      </rPr>
      <t>hen</t>
    </r>
  </si>
  <si>
    <t>lll</t>
  </si>
  <si>
    <t>地精自动理发装置</t>
  </si>
  <si>
    <t>地精大战侏儒</t>
  </si>
  <si>
    <t>战吼，你的武器攻击力+1。</t>
  </si>
  <si>
    <t>仆从</t>
  </si>
  <si>
    <t>独眼欺诈者</t>
  </si>
  <si>
    <t>每当你召唤一个海盗，获得潜行。</t>
  </si>
  <si>
    <t>钢铁武道家</t>
  </si>
  <si>
    <t>在你的回合结束时，给你一个其他的机械仆从+2/+2。</t>
  </si>
  <si>
    <t>齿轮大师的扳手</t>
  </si>
  <si>
    <t>如果你控制任何机械，该武器获得+2攻击力。</t>
  </si>
  <si>
    <t>修补匠的磨刀油</t>
  </si>
  <si>
    <t>给你的武器+3攻击力，连击：给你的仆从+3攻击力。</t>
  </si>
  <si>
    <t>暗中破坏</t>
  </si>
  <si>
    <t>消灭一个敌方仆从，连击：摧毁你对手的武器。</t>
  </si>
  <si>
    <t>食人魔忍者</t>
  </si>
  <si>
    <t>潜行，有50%几率攻击到错误的敌方目标。</t>
  </si>
  <si>
    <t>加里维克斯</t>
  </si>
  <si>
    <t>每当你的随手使用法术的时候，复制该法术并给予他一个硬币。</t>
  </si>
  <si>
    <t>电镀机械熊仔</t>
  </si>
  <si>
    <t>嘲讽，抉择+1攻击力或者+1生命值。</t>
  </si>
  <si>
    <t>林地树妖</t>
  </si>
  <si>
    <t>抉择：使每个玩家获得一个法力水晶或者每个玩家抽一张牌。</t>
  </si>
  <si>
    <t>尖牙德鲁伊</t>
  </si>
  <si>
    <t>战吼：如果你控制任何野兽，将该仆从变成7/7。</t>
  </si>
  <si>
    <t>回收</t>
  </si>
  <si>
    <t>将一个敌方仆从洗回你对手的牌库。</t>
  </si>
  <si>
    <t>机械野兽</t>
  </si>
  <si>
    <t>每当该仆从受到伤害，将一个零件加入你的手牌。</t>
  </si>
  <si>
    <t>黑暗低语者</t>
  </si>
  <si>
    <t>抉择：召唤5个小精灵或者使一个仆从+5/+5。</t>
  </si>
  <si>
    <t>玛洛恩</t>
  </si>
  <si>
    <t>亡语：将该仆从洗入你的牌库。</t>
  </si>
  <si>
    <t>生命之树</t>
  </si>
  <si>
    <t>为所有角色恢复所有生命。</t>
  </si>
  <si>
    <t>不稳定的传送门</t>
  </si>
  <si>
    <t>将一张随机仆从牌加入你手牌，该仆从费用-3。</t>
  </si>
  <si>
    <t>烈焰轰击</t>
  </si>
  <si>
    <t>对一个随机仆从造成4点伤害。</t>
  </si>
  <si>
    <t>碎雪机器人</t>
  </si>
  <si>
    <t>冻结任何受到该仆从伤害的角色。</t>
  </si>
  <si>
    <t>煤烟喷吐装置</t>
  </si>
  <si>
    <t>地精炎术师</t>
  </si>
  <si>
    <t>战吼：如果你控制任何机械，则造成4点伤害，随机到敌方角色上。</t>
  </si>
  <si>
    <t>小个子扰咒师</t>
  </si>
  <si>
    <t>相邻的仆从无法成为法术或英雄的对象。</t>
  </si>
  <si>
    <t>麦迪文的残影</t>
  </si>
  <si>
    <t>复制你的所有仆从，并将其置入你的手牌。</t>
  </si>
  <si>
    <t>烈焰巨兽</t>
  </si>
  <si>
    <t>当你抽到该卡时，对全部角色造成两点伤害。</t>
  </si>
  <si>
    <t>重型刃弩</t>
  </si>
  <si>
    <t>战吼：使一个随机友方仆从攻击力+1。</t>
  </si>
  <si>
    <t>假死</t>
  </si>
  <si>
    <t>触发所有友方仆从的亡语效果。</t>
  </si>
  <si>
    <t>召唤宠物</t>
  </si>
  <si>
    <t>抽一张卡，如果是野兽，则费用-4。</t>
  </si>
  <si>
    <t>热砂港狙击手</t>
  </si>
  <si>
    <t>你的英雄技能能以仆从为目标。</t>
  </si>
  <si>
    <t>金刚刃牙兽</t>
  </si>
  <si>
    <t>战吼：你的其他机械获得攻击力+2。</t>
  </si>
  <si>
    <t>眼镜蛇射击</t>
  </si>
  <si>
    <t>对一个敌方仆从和敌方英雄造成3伤害。</t>
  </si>
  <si>
    <t>百兽之王</t>
  </si>
  <si>
    <t>嘲讽，战吼：你每控制一张其他野兽，便获得攻击力+1。</t>
  </si>
  <si>
    <t>加兹瑞拉</t>
  </si>
  <si>
    <t>每当该仆从收到伤害，便获得攻击力加倍。</t>
  </si>
  <si>
    <t>暗影投弹手</t>
  </si>
  <si>
    <t>战吼：给每个英雄造成3点伤害。</t>
  </si>
  <si>
    <t>纳鲁之光</t>
  </si>
  <si>
    <t>回复3点伤害，如果该目标仍处于受伤状态，则召唤一个圣光守卫者。</t>
  </si>
  <si>
    <t>暗影打击装甲</t>
  </si>
  <si>
    <t>每当一个角色获得治疗，便对一个敌人造成1点伤害。</t>
  </si>
  <si>
    <t>缩小射线工程师</t>
  </si>
  <si>
    <t>战吼：在本回合使一个仆从获得+2攻击力。</t>
  </si>
  <si>
    <t>维纶的恩泽</t>
  </si>
  <si>
    <t>为一个仆从+2/+4并获得法术强度+1.</t>
  </si>
  <si>
    <t>沃金</t>
  </si>
  <si>
    <t>战吼：与另一个仆从交换生命。</t>
  </si>
  <si>
    <t>高级修理机器人</t>
  </si>
  <si>
    <t>战吼：给一个友方机械仆从获得+4生命。</t>
  </si>
  <si>
    <t>圣光炸弹</t>
  </si>
  <si>
    <t>对所有仆从造成攻击力的伤害。</t>
  </si>
  <si>
    <t>活力图腾</t>
  </si>
  <si>
    <t>在你回合结束时，为你的英雄恢复4血</t>
  </si>
  <si>
    <t>自动漩涡打击装置</t>
  </si>
  <si>
    <t>连环爆裂</t>
  </si>
  <si>
    <t>造成3-6点伤害，过载1。</t>
  </si>
  <si>
    <t>动力战锤</t>
  </si>
  <si>
    <t>亡语：给一个随机机械仆从+2/+2</t>
  </si>
  <si>
    <t>先祖召唤</t>
  </si>
  <si>
    <t>每个玩家将一个手牌随机仆从置入战场。</t>
  </si>
  <si>
    <t>沙鳞灵魂行者</t>
  </si>
  <si>
    <t>每当另一个鱼人死亡的时候，抽一张牌。</t>
  </si>
  <si>
    <t>砂槌萨满祭司</t>
  </si>
  <si>
    <t>风怒，过载1,50%几率打到错误的敌方目标。</t>
  </si>
  <si>
    <t>耐普图隆</t>
  </si>
  <si>
    <t>过载3，战吼：你随机获得4张鱼人。</t>
  </si>
  <si>
    <t>光明圣印</t>
  </si>
  <si>
    <t>为你的英雄回复4点生命，并获得2点攻击力。</t>
  </si>
  <si>
    <t>护盾机器人</t>
  </si>
  <si>
    <t>作战动员</t>
  </si>
  <si>
    <t>召唤3个1/1的白银之手新兵，装备一把1/4的武器。</t>
  </si>
  <si>
    <t>血色净化者</t>
  </si>
  <si>
    <t>战吼：对所有具有亡语的仆从造成2点伤害。</t>
  </si>
  <si>
    <t>齿轮光锤</t>
  </si>
  <si>
    <t>战吼：使一个随机的友方仆从获得圣盾和嘲讽。</t>
  </si>
  <si>
    <t>伯瓦尔弗塔根</t>
  </si>
  <si>
    <t>如果该牌在你的手牌中，每当一个友方仆从死亡，便获得+1攻击力。</t>
  </si>
  <si>
    <t>军需官</t>
  </si>
  <si>
    <t>战吼：你的白银之手新兵获得+2/+2。</t>
  </si>
  <si>
    <t>钴制卫士</t>
  </si>
  <si>
    <t>每当你召唤一个机械，便获得圣盾。</t>
  </si>
  <si>
    <t>暗色炸弹</t>
  </si>
  <si>
    <t>对一个角色造成3点伤害。</t>
  </si>
  <si>
    <t>痛苦女王</t>
  </si>
  <si>
    <t>每当该仆从造成伤害的时候，获得等量的生命值。</t>
  </si>
  <si>
    <t>小鬼爆破</t>
  </si>
  <si>
    <t>对一个仆从造成2-4点伤害，每造成1点伤害，召唤一个0的小鬼。</t>
  </si>
  <si>
    <t>空灵召唤者</t>
  </si>
  <si>
    <t>亡语：随机将一个恶魔从你的手牌置入战场。</t>
  </si>
  <si>
    <t>邪能火炮</t>
  </si>
  <si>
    <t>在你回合结束的时候，对一个非机械仆从造成2点伤害。</t>
  </si>
  <si>
    <t>恶魔之心</t>
  </si>
  <si>
    <t>对一个仆从造成5点伤害，如果是友方恶魔，则获得+5/+5。</t>
  </si>
  <si>
    <t>漂浮观察者</t>
  </si>
  <si>
    <t>每当你英雄在你的回合受到伤害，获得+2/+2。</t>
  </si>
  <si>
    <t>心能魔像</t>
  </si>
  <si>
    <t>在每个回合结束的时候，如果只有这一张仆从，就破坏它。</t>
  </si>
  <si>
    <t>玛尔加尼斯</t>
  </si>
  <si>
    <t>你的其他恶魔获得+2/+2，你的英雄获得免疫。</t>
  </si>
  <si>
    <t>战斗机器人</t>
  </si>
  <si>
    <t>激怒：攻击力+1。</t>
  </si>
  <si>
    <t>食人魔战槌</t>
  </si>
  <si>
    <t>50%概率随机攻击一个其他敌人。</t>
  </si>
  <si>
    <t>弹射之刃</t>
  </si>
  <si>
    <t>对随机仆从造成一点伤害，随机此效果直到有仆从死亡。</t>
  </si>
  <si>
    <t>废旧螺旋机甲</t>
  </si>
  <si>
    <t>战吼：给你一个友方机械仆从+2/+2。</t>
  </si>
  <si>
    <t>重型攻城车</t>
  </si>
  <si>
    <t>每当你获得护甲，该仆从攻击力+1。</t>
  </si>
  <si>
    <t>持盾侍女</t>
  </si>
  <si>
    <t>战吼：给你的英雄增加5护甲。</t>
  </si>
  <si>
    <t>钢铁战蝎</t>
  </si>
  <si>
    <t>将一张地雷牌洗入对手牌库，如果对手抽到时，会对他造成1点伤害。</t>
  </si>
  <si>
    <t>重碾</t>
  </si>
  <si>
    <t>摧毁一个仆从，如果你控制的任何仆从受到了伤害，那么这张卡的法力消耗减少4。</t>
  </si>
  <si>
    <t>活动假人</t>
  </si>
  <si>
    <t>发条侏儒</t>
  </si>
  <si>
    <t>亡语：将一张零件牌置入你的手牌。</t>
  </si>
  <si>
    <t>齿轮大师</t>
  </si>
  <si>
    <t>如果你控制任何机械单位，便获得+2的攻击力。</t>
  </si>
  <si>
    <t>侏儒变形师</t>
  </si>
  <si>
    <t>战吼：将一个友方仆从随机变形为一个法力值消耗相同的仆从。</t>
  </si>
  <si>
    <t>吵吵机器人</t>
  </si>
  <si>
    <t>微型战斗机甲</t>
  </si>
  <si>
    <t>在每个回合开始时，获得+1的攻击力。</t>
  </si>
  <si>
    <t>机械迁越者</t>
  </si>
  <si>
    <t>你的机械单位的法力消耗减少（1）点。</t>
  </si>
  <si>
    <t>海地精猎手</t>
  </si>
  <si>
    <t>淤泥践踏者</t>
  </si>
  <si>
    <t>碎石穴居人</t>
  </si>
  <si>
    <t>每当你的对手施放一个法术，便获得+1攻击力。</t>
  </si>
  <si>
    <t>自爆绵羊</t>
  </si>
  <si>
    <t>亡语：对所有仆从造成2点伤害。</t>
  </si>
  <si>
    <t>船载火炮</t>
  </si>
  <si>
    <t>每当你召唤一个海盗，便对一个随机敌人造成2点伤害。</t>
  </si>
  <si>
    <t>侏儒实验技师</t>
  </si>
  <si>
    <t>战吼：抽一张牌，如果该牌是仆从牌，则将其变形成一只小鸡。</t>
  </si>
  <si>
    <t>地精工兵</t>
  </si>
  <si>
    <t>如果你的对手的手牌数量等于或大于6张，便具有+4攻击力。</t>
  </si>
  <si>
    <t>大胖</t>
  </si>
  <si>
    <t>每当你使用一张攻击力为1的仆从牌，便使该牌所召唤的仆从获得+2/+2。</t>
  </si>
  <si>
    <t>小个子驱魔者</t>
  </si>
  <si>
    <t>嘲讽、战吼：每有一个具有亡语的敌方仆从，便获得+1/+1。</t>
  </si>
  <si>
    <t>工匠镇技师</t>
  </si>
  <si>
    <t>战吼：如果你控制一个机械，便获得+1/+1并将一张零件牌置入你的手牌。</t>
  </si>
  <si>
    <t>明光祭祀</t>
  </si>
  <si>
    <t>如果在你的回合结束时，你控制任何奥秘，则为你的英雄恢复4点生命值。</t>
  </si>
  <si>
    <t>蜘蛛坦克</t>
  </si>
  <si>
    <t>诺莫瑞根步兵</t>
  </si>
  <si>
    <t>冲锋，嘲讽</t>
  </si>
  <si>
    <t>飞行器</t>
  </si>
  <si>
    <t>食人魔步兵</t>
  </si>
  <si>
    <t>50%几率攻击错误的敌人。</t>
  </si>
  <si>
    <t>基维斯</t>
  </si>
  <si>
    <t>在每个玩家的回合结束时，该玩家抽若干牌，直至其手牌数量达到3张。</t>
  </si>
  <si>
    <t>小个子法师</t>
  </si>
  <si>
    <t>潜行、法术伤害+1。</t>
  </si>
  <si>
    <t>强化机器人</t>
  </si>
  <si>
    <t>战吼：随机使你的其他仆从分别获得风怒、嘲讽、或者圣盾效果中的一种。</t>
  </si>
  <si>
    <t>施法者克星X-0</t>
  </si>
  <si>
    <t>嘲讽，无法成为法术或英雄技能的目标。</t>
  </si>
  <si>
    <t>机械雪人</t>
  </si>
  <si>
    <t>亡语：使每个玩家获得一个零件。</t>
  </si>
  <si>
    <t>石腭穴居人壮汉</t>
  </si>
  <si>
    <t>每当你的对手施放一个法术，获得+2攻击力。</t>
  </si>
  <si>
    <t>科赞秘术师</t>
  </si>
  <si>
    <t>战吼：随机控制一个敌方的奥秘。</t>
  </si>
  <si>
    <t>载人收割机</t>
  </si>
  <si>
    <t>亡语：增加召唤一个法力值消耗为（2）点的仆从。</t>
  </si>
  <si>
    <t>迷失的陆行鸟</t>
  </si>
  <si>
    <t>回收机器人</t>
  </si>
  <si>
    <t>每当一个友方机械死亡，便获得+2/+2。</t>
  </si>
  <si>
    <t>布林顿3000型</t>
  </si>
  <si>
    <t>战吼：为每个玩家装备一把武器。</t>
  </si>
  <si>
    <t>榴弹投手</t>
  </si>
  <si>
    <t>战吼：对一个随机敌方仆从造成4点伤害。</t>
  </si>
  <si>
    <t>熟练的水手</t>
  </si>
  <si>
    <t>疯狂爆破者</t>
  </si>
  <si>
    <t>战吼：造成6点伤害，随机分配于其他角色身上。</t>
  </si>
  <si>
    <t>米米尔隆的头部</t>
  </si>
  <si>
    <r>
      <rPr>
        <sz val="11"/>
        <color rgb="FF333333"/>
        <rFont val="宋体"/>
        <family val="3"/>
        <charset val="134"/>
      </rPr>
      <t>在你的回合开始时，如果你控制至少</t>
    </r>
    <r>
      <rPr>
        <sz val="11"/>
        <color rgb="FF333333"/>
        <rFont val="Tahoma"/>
        <family val="2"/>
      </rPr>
      <t>3</t>
    </r>
    <r>
      <rPr>
        <sz val="11"/>
        <color rgb="FF333333"/>
        <rFont val="宋体"/>
        <family val="3"/>
        <charset val="134"/>
      </rPr>
      <t>个机械，
则消灭这些机械，并将其组成</t>
    </r>
    <r>
      <rPr>
        <sz val="11"/>
        <color rgb="FF333333"/>
        <rFont val="Tahoma"/>
        <family val="2"/>
      </rPr>
      <t>V-07-TR-ON</t>
    </r>
    <r>
      <rPr>
        <sz val="11"/>
        <color rgb="FF333333"/>
        <rFont val="宋体"/>
        <family val="3"/>
        <charset val="134"/>
      </rPr>
      <t>。</t>
    </r>
  </si>
  <si>
    <t>老式治疗机器人</t>
  </si>
  <si>
    <t>战吼：为你的英雄恢复8点生命值。</t>
  </si>
  <si>
    <t>赫米特·奈辛瓦里</t>
  </si>
  <si>
    <t>战吼：消灭一只野兽。</t>
  </si>
  <si>
    <t>魔能机甲</t>
  </si>
  <si>
    <t>每当你的对手使用一张牌时，便丢弃掉你的牌库顶的三张牌。</t>
  </si>
  <si>
    <t>加兹鲁维</t>
  </si>
  <si>
    <t>每当你施放一个消耗法力值为（1）的法术，随机将一张机械牌植入你的手牌。</t>
  </si>
  <si>
    <t>托什雷</t>
  </si>
  <si>
    <t>战吼和亡语：将一张零件牌置入你的手牌。</t>
  </si>
  <si>
    <t>载人飞天魔像</t>
  </si>
  <si>
    <t>亡语：随机召唤一个法力消耗值为（4）点的仆从。</t>
  </si>
  <si>
    <t>食人魔勇士穆戈尔</t>
  </si>
  <si>
    <t>所有仆从有50%几率攻击错误敌人。</t>
  </si>
  <si>
    <t>砰砰博士</t>
  </si>
  <si>
    <t>战吼：召唤2个0的砰砰机器人。警告该机器人随时可能爆炸。</t>
  </si>
  <si>
    <t>颤地者特罗格佐尔</t>
  </si>
  <si>
    <t>每当你的对手施放一个法术，召唤一个石腭穴居人壮汉。</t>
  </si>
  <si>
    <t>强袭坦克</t>
  </si>
  <si>
    <t>斯尼德的伐木机</t>
  </si>
  <si>
    <t>亡语：随机召唤一个传说仆从。</t>
  </si>
  <si>
    <t>死神4000型</t>
  </si>
  <si>
    <t>同时对其攻击目标相邻的仆从造成伤害。</t>
  </si>
  <si>
    <t>瑟玛普拉格</t>
  </si>
  <si>
    <t>每当一个地方仆从死亡，召唤一个麻疯侏儒。</t>
  </si>
  <si>
    <t>发条巨人</t>
  </si>
  <si>
    <t>你的对手每有一张手牌，该牌的法力值消耗便减少（1）点。</t>
  </si>
  <si>
    <t>锈水海盗</t>
  </si>
  <si>
    <t>冠军的试炼</t>
  </si>
  <si>
    <t>每当你装备武器时候，给你的武器增加1点攻击力。</t>
  </si>
  <si>
    <t>幽暗城勇士</t>
  </si>
  <si>
    <t>连击：造成1点伤害。</t>
  </si>
  <si>
    <t>窃贼</t>
  </si>
  <si>
    <t>每当你对敌方英雄造成伤害的时候，获得一个幸运币。</t>
  </si>
  <si>
    <t>剽窃</t>
  </si>
  <si>
    <t>随机将两张你对手的职业卡牌加入你的手牌。</t>
  </si>
  <si>
    <t>危机四伏</t>
  </si>
  <si>
    <t>将3张伏兵卡加入对方卡组，当对手抽到伏兵卡，为自己召唤一个4/4甲虫。</t>
  </si>
  <si>
    <t>走私商贩</t>
  </si>
  <si>
    <t>战吼：如果场上有海盗，则此卡获得+1/+1。</t>
  </si>
  <si>
    <t>淬毒利刃</t>
  </si>
  <si>
    <t>你的英雄技能不会取代你的武器，而改为+1攻击力。</t>
  </si>
  <si>
    <t>影踪骁骑兵</t>
  </si>
  <si>
    <t>连击：攻击力+3.</t>
  </si>
  <si>
    <t>阿努巴拉克</t>
  </si>
  <si>
    <t>亡语-此牌返回你手上，并召唤一个4/4的蛛魔。</t>
  </si>
  <si>
    <t>活体根须</t>
  </si>
  <si>
    <t>抉择：造成2点伤害或者召唤两个0随从。</t>
  </si>
  <si>
    <t>刃牙德鲁伊</t>
  </si>
  <si>
    <t>抉择：获得冲锋或者此卡获得+1+1且潜行。</t>
  </si>
  <si>
    <t>达纳苏斯豹骑士</t>
  </si>
  <si>
    <t>战吼：获得一颗空的法力水晶，亡语：失去一颗法力水晶。</t>
  </si>
  <si>
    <t>腐根</t>
  </si>
  <si>
    <t>消灭一个随从，随机将一个随从置入对方手牌。</t>
  </si>
  <si>
    <t>沟通星界</t>
  </si>
  <si>
    <t>给你1颗法力水晶，丢弃你的所有手牌。</t>
  </si>
  <si>
    <t>狂野争斗者</t>
  </si>
  <si>
    <t>激励：使你的英雄获得+2攻击力。</t>
  </si>
  <si>
    <t>荒野行者</t>
  </si>
  <si>
    <t>战吼：给一个友方野兽+3生命值</t>
  </si>
  <si>
    <t>荒野骑士</t>
  </si>
  <si>
    <t>每当你召唤一个野兽，这张卡费用-1（抽到在手牌才开始算）。</t>
  </si>
  <si>
    <t>艾维娜</t>
  </si>
  <si>
    <t>你的随从费用为1。</t>
  </si>
  <si>
    <t>奥术冲击</t>
  </si>
  <si>
    <t>1费对一个随从造成2点伤害，此卡受到的法伤加成翻倍。</t>
  </si>
  <si>
    <t>英雄之魂</t>
  </si>
  <si>
    <t>你的英雄技能伤害加1。</t>
  </si>
  <si>
    <t>变形术：野猪</t>
  </si>
  <si>
    <t>把一个随从变成4/2并带有冲锋的野猪。</t>
  </si>
  <si>
    <t>嗜法者</t>
  </si>
  <si>
    <t>战吼：将一个随机法术加入每个玩家的手牌。</t>
  </si>
  <si>
    <t>轮回</t>
  </si>
  <si>
    <t>奥秘：当友方随从死亡的时候，召唤一个同样法力消耗的随从。</t>
  </si>
  <si>
    <t>达拉然铁骑士</t>
  </si>
  <si>
    <t>激励：此随从获得法术强度+1。</t>
  </si>
  <si>
    <t>炎枪术</t>
  </si>
  <si>
    <t>对一个随从造成8点伤害。</t>
  </si>
  <si>
    <t>考达拉幼龙</t>
  </si>
  <si>
    <t>你可以使用任意次数的英雄技能。</t>
  </si>
  <si>
    <t>罗宁</t>
  </si>
  <si>
    <t>亡语：将3张奥术飞弹加入手牌。</t>
  </si>
  <si>
    <t>神勇弓箭手</t>
  </si>
  <si>
    <t>激励：如果你没有手牌，对敌方英雄造成2点伤害。</t>
  </si>
  <si>
    <t>子弹上膛</t>
  </si>
  <si>
    <t>本回合每当你使用一个法术，获得一张随机的猎人卡牌加入手牌。</t>
  </si>
  <si>
    <t>猎熊陷阱</t>
  </si>
  <si>
    <t>奥秘：当你的英雄被攻击后，你召唤一个3/3的带嘲讽的熊。</t>
  </si>
  <si>
    <t>皇家雷象</t>
  </si>
  <si>
    <t>战吼：显示出双方卡组中的一个随从。
如果你的随从费用更高，则将它加入手牌。</t>
  </si>
  <si>
    <t>强风射击</t>
  </si>
  <si>
    <t>对一个随从以及两边的随从造成2点伤害。</t>
  </si>
  <si>
    <t>兽栏大师</t>
  </si>
  <si>
    <t>战吼：给一个野兽获得免疫（本回合）。</t>
  </si>
  <si>
    <t>恐鳞</t>
  </si>
  <si>
    <t>你的回合结束阶段对所有其他随从造成1点伤害。</t>
  </si>
  <si>
    <t>暴躁的牧羊人</t>
  </si>
  <si>
    <t>战吼：如果你场上存在野兽，则召唤一个随机野兽上场。</t>
  </si>
  <si>
    <t>天降蛛群</t>
  </si>
  <si>
    <t>召唤三张1/1织网蛛。</t>
  </si>
  <si>
    <t>酸吼</t>
  </si>
  <si>
    <t>当其他随从受到伤害，则直接被消灭。</t>
  </si>
  <si>
    <t>快速治疗</t>
  </si>
  <si>
    <t>一个角色恢复5点生命值。</t>
  </si>
  <si>
    <t>真言术：耀</t>
  </si>
  <si>
    <t>选择一个随从，每当他进攻就能回复你的英雄4点血。</t>
  </si>
  <si>
    <t>策反</t>
  </si>
  <si>
    <t>复制一个对方随从放入你手牌。</t>
  </si>
  <si>
    <t>迷乱</t>
  </si>
  <si>
    <t>所有随从血攻互换。</t>
  </si>
  <si>
    <t>龙眠教官</t>
  </si>
  <si>
    <t>战吼：如果你手中有龙族卡，+1攻击以及获得嘲讽。</t>
  </si>
  <si>
    <t>暗影魔</t>
  </si>
  <si>
    <t>（当这张卡在场时候）每当你抽一张牌，抽到的那张牌减一费。</t>
  </si>
  <si>
    <t>暗影子嗣</t>
  </si>
  <si>
    <t>激励：双方英雄受到4点伤害。</t>
  </si>
  <si>
    <t>神圣勇士</t>
  </si>
  <si>
    <t>每当一个角色获得回复，此卡攻击力加2。</t>
  </si>
  <si>
    <t>神官帕尔崔丝</t>
  </si>
  <si>
    <t>激励：召唤一个传说级随从。</t>
  </si>
  <si>
    <t>先祖知识</t>
  </si>
  <si>
    <t>抽两张牌，过载2。</t>
  </si>
  <si>
    <t>图腾魔像</t>
  </si>
  <si>
    <t>过载1。</t>
  </si>
  <si>
    <t>元素毁灭</t>
  </si>
  <si>
    <t>过载5，全场所有随从收到4-5点伤害。</t>
  </si>
  <si>
    <t>治疗波</t>
  </si>
  <si>
    <r>
      <rPr>
        <sz val="11"/>
        <color rgb="FF333333"/>
        <rFont val="宋体"/>
        <family val="3"/>
        <charset val="134"/>
      </rPr>
      <t>回复</t>
    </r>
    <r>
      <rPr>
        <sz val="11"/>
        <color rgb="FF333333"/>
        <rFont val="Tahoma"/>
        <family val="2"/>
      </rPr>
      <t>7</t>
    </r>
    <r>
      <rPr>
        <sz val="11"/>
        <color rgb="FF333333"/>
        <rFont val="宋体"/>
        <family val="3"/>
        <charset val="134"/>
      </rPr>
      <t>血，你和对手各从卡组揭示一张随从，
如果你的随从费用较高，改为回复</t>
    </r>
    <r>
      <rPr>
        <sz val="11"/>
        <color rgb="FF333333"/>
        <rFont val="Tahoma"/>
        <family val="2"/>
      </rPr>
      <t>14</t>
    </r>
    <r>
      <rPr>
        <sz val="11"/>
        <color rgb="FF333333"/>
        <rFont val="宋体"/>
        <family val="3"/>
        <charset val="134"/>
      </rPr>
      <t>血。</t>
    </r>
  </si>
  <si>
    <t>海象人图腾师</t>
  </si>
  <si>
    <t>战吼：随机召唤一个图腾。</t>
  </si>
  <si>
    <t>德莱尼图腾师</t>
  </si>
  <si>
    <t>战吼：每有一个随从获得+1/+1。</t>
  </si>
  <si>
    <t>灌魔之锤</t>
  </si>
  <si>
    <t>亡语：你的英雄技能变为造成2点伤害。</t>
  </si>
  <si>
    <t>雷霆崖勇士</t>
  </si>
  <si>
    <t>激励：给你的图腾加2攻击力。</t>
  </si>
  <si>
    <t>唤雾者伊戈瓦尔</t>
  </si>
  <si>
    <t>战吼：你手牌和牌库的随从获得+1/+1。</t>
  </si>
  <si>
    <t>争强好胜</t>
  </si>
  <si>
    <t>奥秘-当你回合开始的时候，给你的所有随从+1+1。</t>
  </si>
  <si>
    <t>白银之枪</t>
  </si>
  <si>
    <r>
      <rPr>
        <sz val="11"/>
        <color rgb="FF333333"/>
        <rFont val="宋体"/>
        <family val="3"/>
        <charset val="134"/>
      </rPr>
      <t>战吼：显示出双方卡组中的一个随从，
如果你的随从费用更高，则获得</t>
    </r>
    <r>
      <rPr>
        <sz val="11"/>
        <color rgb="FF333333"/>
        <rFont val="Tahoma"/>
        <family val="2"/>
      </rPr>
      <t>+1</t>
    </r>
    <r>
      <rPr>
        <sz val="11"/>
        <color rgb="FF333333"/>
        <rFont val="宋体"/>
        <family val="3"/>
        <charset val="134"/>
      </rPr>
      <t>耐久。</t>
    </r>
  </si>
  <si>
    <t>战马训练师</t>
  </si>
  <si>
    <t>给你的白银之手新兵增加1点攻击力。</t>
  </si>
  <si>
    <t>英勇圣印</t>
  </si>
  <si>
    <t>给一个随从+3攻击力与圣盾。</t>
  </si>
  <si>
    <t>鱼人骑士</t>
  </si>
  <si>
    <t>激励：随机召唤一个鱼人。</t>
  </si>
  <si>
    <t>海象人龟骑士</t>
  </si>
  <si>
    <r>
      <rPr>
        <sz val="11"/>
        <color rgb="FF333333"/>
        <rFont val="宋体"/>
        <family val="3"/>
        <charset val="134"/>
      </rPr>
      <t>战吼：显示出双方卡组中的一个随从。
如果你的随从费用更高，为你的英雄恢复</t>
    </r>
    <r>
      <rPr>
        <sz val="11"/>
        <color rgb="FF333333"/>
        <rFont val="Tahoma"/>
        <family val="2"/>
      </rPr>
      <t>7</t>
    </r>
    <r>
      <rPr>
        <sz val="11"/>
        <color rgb="FF333333"/>
        <rFont val="宋体"/>
        <family val="3"/>
        <charset val="134"/>
      </rPr>
      <t>点生命值。</t>
    </r>
  </si>
  <si>
    <t>神秘挑战者</t>
  </si>
  <si>
    <t>战吼：从你的卡组中召唤所有不重复的奥秘。</t>
  </si>
  <si>
    <t>精英对决</t>
  </si>
  <si>
    <t>保留每位玩家攻击力最高的随从，消灭其余所有随从。</t>
  </si>
  <si>
    <t>纯洁者耶德瑞克</t>
  </si>
  <si>
    <t>战吼：将所有敌方随从攻击变为1点。</t>
  </si>
  <si>
    <t>小鬼骑士</t>
  </si>
  <si>
    <t>每当你弃一张牌，便获得+1+1。</t>
  </si>
  <si>
    <t>恶魔融合</t>
  </si>
  <si>
    <t>使一个随从获得+3+3.你的对手获得一个法力水晶。</t>
  </si>
  <si>
    <t>愤怒卫士</t>
  </si>
  <si>
    <t>加拉克苏斯之拳</t>
  </si>
  <si>
    <t>当你使用或者丢弃它的时候，对一个随机敌人角色造成4点伤害。</t>
  </si>
  <si>
    <t>恐惧战马</t>
  </si>
  <si>
    <t>亡语：召唤一批恐惧战马。</t>
  </si>
  <si>
    <t>威尔佛雷德菲兹班</t>
  </si>
  <si>
    <t>你英雄技能抽到的卡牌费用为（0）。</t>
  </si>
  <si>
    <t>虚空碾压者</t>
  </si>
  <si>
    <t>激励：随机消灭双方各一个随从。</t>
  </si>
  <si>
    <t>随机消灭两个敌方随从，随机丢弃两张卡。</t>
  </si>
  <si>
    <t>恐怖末日守卫</t>
  </si>
  <si>
    <t>瓦里安乌瑞恩</t>
  </si>
  <si>
    <t>抽三张牌，将抽到的随从置入战场。</t>
  </si>
  <si>
    <t>加固</t>
  </si>
  <si>
    <t>给你的所有嘲讽随从获得+2+2。</t>
  </si>
  <si>
    <t>阿莱克丝塔萨勇士</t>
  </si>
  <si>
    <t>战吼：如果你手中有龙族卡，+1攻击以及获得冲锋。</t>
  </si>
  <si>
    <t>格斗陪练师</t>
  </si>
  <si>
    <t>嘲讽，战吼：给一个随从嘲讽。</t>
  </si>
  <si>
    <t>造成3点伤害，增加3点护甲。</t>
  </si>
  <si>
    <t>奥格瑞玛狼骑士</t>
  </si>
  <si>
    <t>激励：给你的武器加1攻击力。</t>
  </si>
  <si>
    <t>国王守卫者</t>
  </si>
  <si>
    <t>战吼：每当你有一个嘲讽随从，此武器获得耐久+1。</t>
  </si>
  <si>
    <t>猛犸人头领</t>
  </si>
  <si>
    <t>破海者</t>
  </si>
  <si>
    <t>当你抽到这张卡，对所有你的随从造成1点伤害。</t>
  </si>
  <si>
    <t>低阶侍从</t>
  </si>
  <si>
    <t>激励：攻击力加1。</t>
  </si>
  <si>
    <t>加基森枪骑士</t>
  </si>
  <si>
    <t>战吼：显示出双方卡组中的一个随从。如果你的随从费用更高，获得+1/+1</t>
  </si>
  <si>
    <t>受伤的克瓦迪尔</t>
  </si>
  <si>
    <t>战吼：对这个随从造成3点伤害。</t>
  </si>
  <si>
    <t>赛场观众</t>
  </si>
  <si>
    <t>持枪侍从</t>
  </si>
  <si>
    <t>战吼：一个友方随从+2攻击力。</t>
  </si>
  <si>
    <t>火焰杂耍者</t>
  </si>
  <si>
    <t>战吼：对一个随机敌人造成1点伤害。</t>
  </si>
  <si>
    <t>白骨卫士军官</t>
  </si>
  <si>
    <t>激励：获得1点生命。</t>
  </si>
  <si>
    <t>要塞指挥官</t>
  </si>
  <si>
    <t>你每回合可以使用两次英雄技能。</t>
  </si>
  <si>
    <t>银色警卫</t>
  </si>
  <si>
    <t>不能攻击，激励-本回合可以攻击。</t>
  </si>
  <si>
    <t>光明邪使菲奥拉</t>
  </si>
  <si>
    <t>当你以该随从为目标使用法术的时候，该随从获得圣盾。</t>
  </si>
  <si>
    <t>冰霜暴怒者</t>
  </si>
  <si>
    <t>击剑教头</t>
  </si>
  <si>
    <t>战吼：下一次你使用英雄技能时候费用减少2。</t>
  </si>
  <si>
    <t>圣光勇士</t>
  </si>
  <si>
    <t>战吼：沉默一个恶魔。</t>
  </si>
  <si>
    <t>庆典司仪</t>
  </si>
  <si>
    <t>战吼：如果你控制任何法术强度加强的随从，获得+2/+2。</t>
  </si>
  <si>
    <t>沉默的骑士</t>
  </si>
  <si>
    <t>潜行，圣盾</t>
  </si>
  <si>
    <t>白银之手教官</t>
  </si>
  <si>
    <t>激励：召唤一个0白银之手新兵。</t>
  </si>
  <si>
    <t>破坏者</t>
  </si>
  <si>
    <t>战吼：你对手的英雄技能下回合增加5费。</t>
  </si>
  <si>
    <t>角斗场主管</t>
  </si>
  <si>
    <t>激励：此卡回到你的手牌</t>
  </si>
  <si>
    <t>银色骑手</t>
  </si>
  <si>
    <t>冲锋，圣盾</t>
  </si>
  <si>
    <t>黑暗邪使艾蒂丝</t>
  </si>
  <si>
    <t>当你以该随从为目标使用法术的时候，其对随机敌人造成3点伤害。</t>
  </si>
  <si>
    <t>龙鹰骑士</t>
  </si>
  <si>
    <t>激励：此卡获得风怒</t>
  </si>
  <si>
    <t>人气选手</t>
  </si>
  <si>
    <t>每当你使用带有战吼的随从，便获得+1/+1。</t>
  </si>
  <si>
    <t>暮光守护者</t>
  </si>
  <si>
    <t>战吼：如果你手中有龙，则+1攻击并嘲讽。</t>
  </si>
  <si>
    <t>湖之仙女</t>
  </si>
  <si>
    <t>你的英雄技能费用变成1。</t>
  </si>
  <si>
    <t>穿刺者戈莫克</t>
  </si>
  <si>
    <t>战吼：如果你有着至少4只其他随从，造成4点伤害。</t>
  </si>
  <si>
    <t>赛场医师</t>
  </si>
  <si>
    <t>激励：为你的英雄恢复2点生命。</t>
  </si>
  <si>
    <t>邪灵拷问者</t>
  </si>
  <si>
    <t>重甲战马</t>
  </si>
  <si>
    <t>战吼：显示出双方卡组中的一个随从。如果你的随从费用更高，则获得冲锋。</t>
  </si>
  <si>
    <t>雪地狗头人</t>
  </si>
  <si>
    <t>法强+1</t>
  </si>
  <si>
    <t>零食商贩</t>
  </si>
  <si>
    <t>战吼：双方英雄各恢复4点血量。</t>
  </si>
  <si>
    <t>克瓦迪尔劫掠者</t>
  </si>
  <si>
    <t>激励：此卡获得+2+2</t>
  </si>
  <si>
    <t>发条骑士</t>
  </si>
  <si>
    <t>战吼：给一个友方机械获得+1/+1。</t>
  </si>
  <si>
    <t>征募官</t>
  </si>
  <si>
    <t>激励：将一个0的侍从加入你的手牌。</t>
  </si>
  <si>
    <t>格斗士</t>
  </si>
  <si>
    <t>穆克拉的勇士</t>
  </si>
  <si>
    <t>激励：你的其他随从获得+1/+1。</t>
  </si>
  <si>
    <t>虚灵勇士萨兰德</t>
  </si>
  <si>
    <t>激励：将一个随机法术置入你的手牌。</t>
  </si>
  <si>
    <t>十字军统领</t>
  </si>
  <si>
    <t>战吼-随机将一张圣骑士牌加入你的手牌。</t>
  </si>
  <si>
    <t>博尔夫碎盾</t>
  </si>
  <si>
    <t>代替你的英雄承受伤害。</t>
  </si>
  <si>
    <t>大师级枪骑士</t>
  </si>
  <si>
    <t>战吼：显示出双方卡组中的一个随从。如果你的随从费用更高，获得嘲讽和圣盾。</t>
  </si>
  <si>
    <t>杂耍吞法者</t>
  </si>
  <si>
    <t>战吼：复制你对手的英雄技能。</t>
  </si>
  <si>
    <t>科多兽骑手</t>
  </si>
  <si>
    <t>激励：召唤一个3/5作战科多兽。</t>
  </si>
  <si>
    <t>穆戈尔的勇士</t>
  </si>
  <si>
    <t>50%概率攻击到一个错误的目标。</t>
  </si>
  <si>
    <t>战吼：用更强的英雄技能替换你的初始英雄技能。</t>
  </si>
  <si>
    <t>骷髅骑士</t>
  </si>
  <si>
    <t>亡语：显示出双方卡组里的一个随从，
如果你的随从费用更高，那么将本牌返回你的手牌。</t>
  </si>
  <si>
    <t>俘获的冰虫</t>
  </si>
  <si>
    <t>冰喉</t>
  </si>
  <si>
    <t>嘲讽，亡语-如果你手上有龙，则对全场随从造成3点伤害。</t>
  </si>
  <si>
    <t>天空上尉库拉格</t>
  </si>
  <si>
    <t>冲冲冲！冲啊！每有友方一张海盗，这张卡费用-1.</t>
  </si>
  <si>
    <t>冰吼</t>
  </si>
  <si>
    <t>冲锋，不能攻击英雄。</t>
  </si>
  <si>
    <t>北海海怪</t>
  </si>
  <si>
    <t>战吼：造成4点伤害。</t>
  </si>
  <si>
    <t>冰霜巨人</t>
  </si>
  <si>
    <t>本局比赛每使用一次英雄技能费用减1。</t>
  </si>
  <si>
    <t>夜幕奇袭</t>
  </si>
  <si>
    <t>黑石山的火焰</t>
  </si>
  <si>
    <t>选择一个随从，将三张同样的随从加入你的牌库。</t>
  </si>
  <si>
    <t>黑铁潜藏者</t>
  </si>
  <si>
    <t>战吼：对未受伤的敌方随从造成2点伤害。</t>
  </si>
  <si>
    <t>烈焰德鲁伊</t>
  </si>
  <si>
    <t>抉择：将该随从变形成5/2或者2/5。</t>
  </si>
  <si>
    <t>火山邪木</t>
  </si>
  <si>
    <t>本回合每当一个随从死亡，他的费用减少1。</t>
  </si>
  <si>
    <t>火妖</t>
  </si>
  <si>
    <t>每当你施放法术后，随机的分配2点伤害给敌人角色。</t>
  </si>
  <si>
    <t>龙息术</t>
  </si>
  <si>
    <t>造成4点伤害，本回合每当有一个随从死亡，则此卡费用-1。</t>
  </si>
  <si>
    <t>快速射击</t>
  </si>
  <si>
    <t>造成3点伤害，如果这是最后一张手牌，则抽一卡。</t>
  </si>
  <si>
    <t>熔火怒犬</t>
  </si>
  <si>
    <t>战吼：如果没有手牌则获得+3/+3。</t>
  </si>
  <si>
    <t>暮光雏龙</t>
  </si>
  <si>
    <t>战吼：如果手牌有龙族，则获得生命值+2。</t>
  </si>
  <si>
    <t>复活术</t>
  </si>
  <si>
    <t>随机召唤一张本局游戏中死亡的随从。</t>
  </si>
  <si>
    <t>熔岩震击</t>
  </si>
  <si>
    <t>造成2点伤害并清除所有的过载。</t>
  </si>
  <si>
    <t>火焰驱逐者</t>
  </si>
  <si>
    <t>战吼：获得1-4点攻击力，过载1。</t>
  </si>
  <si>
    <t>严正警戒</t>
  </si>
  <si>
    <t>抽两张牌：每当一张随从在本回合死亡，则费用-1。</t>
  </si>
  <si>
    <t>龙王配偶</t>
  </si>
  <si>
    <t>战吼：你使用的下一张龙族费用-2。</t>
  </si>
  <si>
    <t>小鬼首领</t>
  </si>
  <si>
    <t>每当他受到伤害的时候，召唤一只0的小鬼。</t>
  </si>
  <si>
    <t>恶魔之怒</t>
  </si>
  <si>
    <t>对所有非恶魔随从造成2点伤害。</t>
  </si>
  <si>
    <t>复仇</t>
  </si>
  <si>
    <t>对敌方随从造成1点伤害，如果你的血量少于12，则造成3点伤害。</t>
  </si>
  <si>
    <t>掷斧者</t>
  </si>
  <si>
    <t>每当此随从受到伤害的时候对敌方英雄造成2点伤害。</t>
  </si>
  <si>
    <t>龙卵</t>
  </si>
  <si>
    <t>每当此卡受到伤害，则召唤一张2/1的幼龙。</t>
  </si>
  <si>
    <t>黒翼技师</t>
  </si>
  <si>
    <t>战吼：如果你手牌上有龙族，则获得+1/+1。</t>
  </si>
  <si>
    <t>饥饿的巨龙</t>
  </si>
  <si>
    <t>战吼：为你的敌人早换一只法力为1的随机随从。</t>
  </si>
  <si>
    <t>龙人巫师</t>
  </si>
  <si>
    <t>每当你以此卡为目标使用法术的时候，则获得+1/+1。</t>
  </si>
  <si>
    <t>恐怖的奴隶主</t>
  </si>
  <si>
    <t>每当此卡受到伤害时，则召唤一张新的恐怖奴隶主。</t>
  </si>
  <si>
    <t>黒翼腐蚀者</t>
  </si>
  <si>
    <t>战吼：如果你手牌上有龙族，则造成3点伤害。</t>
  </si>
  <si>
    <t>火山幼龙</t>
  </si>
  <si>
    <t>每当本回合有一张随从死亡，则获得此卡消耗-1。</t>
  </si>
  <si>
    <t>在你的回合结束时候，你的所有手牌费用-1。</t>
  </si>
  <si>
    <t>龙人打击者</t>
  </si>
  <si>
    <t>战吼：如果你的对手英雄生命小于15，则获得+3/+3。</t>
  </si>
  <si>
    <t>雷德黑手</t>
  </si>
  <si>
    <t>战吼，如果你的手牌有龙族，则消灭一张传说随从牌。</t>
  </si>
  <si>
    <t>克洛玛古斯</t>
  </si>
  <si>
    <t>每当你抽牌的时候，复制一张同样的卡牌加入你的手牌。</t>
  </si>
  <si>
    <t>奈法利安</t>
  </si>
  <si>
    <t>战吼：随机将对方职业的两张法术牌加入你的手牌。</t>
  </si>
  <si>
    <t>管理者埃克索图斯</t>
  </si>
  <si>
    <t>亡语：用炎魔之王拉格纳罗斯替换你的英雄。</t>
  </si>
  <si>
    <t>阿努巴尔伏击者</t>
  </si>
  <si>
    <t>纳克萨玛斯</t>
  </si>
  <si>
    <t>亡语：将一个随机友方仆从移回你的手牌。</t>
  </si>
  <si>
    <t>剧毒之种</t>
  </si>
  <si>
    <t>消灭所有仆从，并召唤等量的2的树人代替他们。</t>
  </si>
  <si>
    <t>复制</t>
  </si>
  <si>
    <t>当一个友方仆从死亡时，将两个该仆从的复制置入你的手牌。</t>
  </si>
  <si>
    <t>结网蛛</t>
  </si>
  <si>
    <t>亡语：随机将一张野兽卡牌置入你的手牌。</t>
  </si>
  <si>
    <t>黑暗教徒</t>
  </si>
  <si>
    <t>亡语：使一个随机友方仆从获得+3生命值。</t>
  </si>
  <si>
    <t>转生</t>
  </si>
  <si>
    <t>消灭一个仆从，然后将其复活，并恢复所有生命值。</t>
  </si>
  <si>
    <t>奥秘：当你的仆从死亡时，使一个随机友方仆从获得+3/+2。</t>
  </si>
  <si>
    <t>亡语：对所有仆从造成1点伤害。</t>
  </si>
  <si>
    <t>肉用僵尸</t>
  </si>
  <si>
    <t>亡语：为敌方的英雄恢复5点生命值</t>
  </si>
  <si>
    <t>送葬者</t>
  </si>
  <si>
    <t>每当你召唤一个具有亡语的仆从，便获得+1/+1。</t>
  </si>
  <si>
    <t>分裂软泥怪</t>
  </si>
  <si>
    <t>战吼：在回合结束时召唤一个该仆从的复制。</t>
  </si>
  <si>
    <t>尼鲁巴蛛网领主</t>
  </si>
  <si>
    <t>具有战吼的仆从法力值消耗增加（2）点。</t>
  </si>
  <si>
    <t>疯狂的科学家</t>
  </si>
  <si>
    <t>亡语：将一个奥秘从你的牌库置入战场。</t>
  </si>
  <si>
    <t>蛛魔之卵</t>
  </si>
  <si>
    <t>亡语：召唤一个4/4的蛛魔。</t>
  </si>
  <si>
    <t>蹒跚的食尸鬼</t>
  </si>
  <si>
    <t>嘲讽，亡语：对所有仆从造成1点伤害。</t>
  </si>
  <si>
    <t>鬼灵爬行者</t>
  </si>
  <si>
    <t>亡语：召唤两个0的鬼灵蜘蛛。</t>
  </si>
  <si>
    <t>岩肤石像鬼</t>
  </si>
  <si>
    <t>在你的回合开始时，为该仆从恢复所有生命值。</t>
  </si>
  <si>
    <t>死亡领主</t>
  </si>
  <si>
    <t>嘲讽，亡语：你的对手将一个仆从从其牌库置入战场。</t>
  </si>
  <si>
    <t>纳克萨玛斯之影</t>
  </si>
  <si>
    <t>潜行。在你的回合开始时，获得+1/+1。</t>
  </si>
  <si>
    <t>舞动之刃</t>
  </si>
  <si>
    <t>亡语：你的对手抽一张牌。</t>
  </si>
  <si>
    <t>哀嚎的灵魂</t>
  </si>
  <si>
    <t>战吼：沉默你的其他仆从。</t>
  </si>
  <si>
    <t>瑞文戴尔男爵</t>
  </si>
  <si>
    <t>你的仆从的亡语效果将触发两次。</t>
  </si>
  <si>
    <t>斯塔拉格</t>
  </si>
  <si>
    <t>亡语：如果费尔根也在本局对战中死亡，召唤塔迪乌斯。</t>
  </si>
  <si>
    <t>战吼：下一回合敌方法术的法力值消耗增加（5）点。</t>
  </si>
  <si>
    <t>嘲讽，亡语：召唤一个1并具有嘲讽的泥浆怪。</t>
  </si>
  <si>
    <t>费尔根</t>
  </si>
  <si>
    <t>亡语：如果斯塔拉格也在本局对战中死亡，召唤塔迪乌斯。</t>
  </si>
  <si>
    <t>鬼灵骑士</t>
  </si>
  <si>
    <t>迈克斯纳</t>
  </si>
  <si>
    <t>消灭任何受到该仆从伤害的仆从。</t>
  </si>
  <si>
    <t>克尔苏加德</t>
  </si>
  <si>
    <t>在每个回合结束时，召唤所有在本回合中死亡的友方仆从。</t>
  </si>
  <si>
    <t>深渊巨蟒</t>
  </si>
  <si>
    <t>探险者协会</t>
  </si>
  <si>
    <t>石化迅猛龙</t>
  </si>
  <si>
    <t>战吼：选择一个友方随从，将其亡语效果复制到自己身上。</t>
  </si>
  <si>
    <t>盗墓匪贼</t>
  </si>
  <si>
    <t>乌鸦神像</t>
  </si>
  <si>
    <t>抉择：发现一张随从牌；或者发现一张法术牌。</t>
  </si>
  <si>
    <t>骑乘迅猛龙</t>
  </si>
  <si>
    <t>亡语：随机召唤一个法力值消耗为（1）的随从。</t>
  </si>
  <si>
    <t>丛林枭兽</t>
  </si>
  <si>
    <t>每个玩家获得法术伤害+2。</t>
  </si>
  <si>
    <t>老旧的火把</t>
  </si>
  <si>
    <t>造成3点伤害。将一张可造成6点伤害的"炽热的火把"洗入你的牌库。</t>
  </si>
  <si>
    <t>复活的铠甲</t>
  </si>
  <si>
    <t>你的英雄每次只会受到1点伤害。</t>
  </si>
  <si>
    <t>虚灵巫师</t>
  </si>
  <si>
    <t>战吼：发现一张法术牌。</t>
  </si>
  <si>
    <t>探险帽</t>
  </si>
  <si>
    <t>使一个随从获得+1/+1，以及亡语：将一个探险帽置入你的手牌。</t>
  </si>
  <si>
    <t>毒镖陷阱</t>
  </si>
  <si>
    <t>奥秘：当对方使用英雄技能时，对一个随机敌人造成5点伤害。</t>
  </si>
  <si>
    <t>大漠沙驼</t>
  </si>
  <si>
    <t>战吼：从双方的牌库中各将一个法力值消耗为（1）点的随从置入战场。</t>
  </si>
  <si>
    <t>博物馆馆长</t>
  </si>
  <si>
    <t>战吼：发现一张亡语牌。</t>
  </si>
  <si>
    <t>极恶之咒</t>
  </si>
  <si>
    <t>对所有随从造成3点伤害。将该牌洗入你对手的牌库。</t>
  </si>
  <si>
    <t>埋葬</t>
  </si>
  <si>
    <t>选择一个敌方随从。将该随从洗入你的牌库。</t>
  </si>
  <si>
    <t>坑道穴居人</t>
  </si>
  <si>
    <t>当你过载时，每一个被锁的法力水晶会使其获得+1攻击力。</t>
  </si>
  <si>
    <t>顽石元素</t>
  </si>
  <si>
    <t>当你召唤一个具有战吼的随从时，对一个随机敌人造成2点伤害。</t>
  </si>
  <si>
    <t>鱼人恩典</t>
  </si>
  <si>
    <r>
      <rPr>
        <sz val="11"/>
        <color rgb="FF333333"/>
        <rFont val="宋体"/>
        <family val="3"/>
        <charset val="134"/>
      </rPr>
      <t>使你的随从获得</t>
    </r>
    <r>
      <rPr>
        <sz val="11"/>
        <color rgb="FF333333"/>
        <rFont val="Tahoma"/>
        <family val="2"/>
      </rPr>
      <t>+2/+2</t>
    </r>
    <r>
      <rPr>
        <sz val="11"/>
        <color rgb="FF333333"/>
        <rFont val="宋体"/>
        <family val="3"/>
        <charset val="134"/>
      </rPr>
      <t>。
你每控制一个鱼人，该牌的法力值消耗便减少（</t>
    </r>
    <r>
      <rPr>
        <sz val="11"/>
        <color rgb="FF333333"/>
        <rFont val="Tahoma"/>
        <family val="2"/>
      </rPr>
      <t>1</t>
    </r>
    <r>
      <rPr>
        <sz val="11"/>
        <color rgb="FF333333"/>
        <rFont val="宋体"/>
        <family val="3"/>
        <charset val="134"/>
      </rPr>
      <t>）点。</t>
    </r>
  </si>
  <si>
    <t>审判</t>
  </si>
  <si>
    <t>奥秘：当你的对手打出一张随从牌时，
如果他控制至少三个随从，则将其消灭。</t>
  </si>
  <si>
    <t>王者归来</t>
  </si>
  <si>
    <t>召唤七个在本局对战中死亡的鱼人。</t>
  </si>
  <si>
    <t>奥曼达守护者</t>
  </si>
  <si>
    <t>战吼：使一个随从的攻击力和生命值成为3。</t>
  </si>
  <si>
    <t>遗物搜寻者</t>
  </si>
  <si>
    <t>战吼：如果你控制至少6个随从，便获得+4/+4。</t>
  </si>
  <si>
    <t>拉法姆的诅咒</t>
  </si>
  <si>
    <r>
      <rPr>
        <sz val="11"/>
        <color theme="0" tint="-0.14789269692068238"/>
        <rFont val="宋体"/>
        <family val="3"/>
        <charset val="134"/>
      </rPr>
      <t>使你的对手获得一张</t>
    </r>
    <r>
      <rPr>
        <sz val="11"/>
        <color theme="0" tint="-0.14789269692068238"/>
        <rFont val="Tahoma"/>
        <family val="2"/>
      </rPr>
      <t>"</t>
    </r>
    <r>
      <rPr>
        <sz val="11"/>
        <color theme="0" tint="-0.14789269692068238"/>
        <rFont val="宋体"/>
        <family val="3"/>
        <charset val="134"/>
      </rPr>
      <t>诅咒</t>
    </r>
    <r>
      <rPr>
        <sz val="11"/>
        <color theme="0" tint="-0.14789269692068238"/>
        <rFont val="Tahoma"/>
        <family val="2"/>
      </rPr>
      <t>!"</t>
    </r>
    <r>
      <rPr>
        <sz val="11"/>
        <color theme="0" tint="-0.14789269692068238"/>
        <rFont val="宋体"/>
        <family val="3"/>
        <charset val="134"/>
      </rPr>
      <t>牌。
在对手的回合开始时，如果他在对手的手牌中，则造成两点伤害。</t>
    </r>
  </si>
  <si>
    <t>黑市摊贩</t>
  </si>
  <si>
    <t>战吼：发现一张法力值消耗为"1"的卡牌。</t>
  </si>
  <si>
    <t>诅咒之刃</t>
  </si>
  <si>
    <t>所有攻击会对你的英雄造成双倍伤害。</t>
  </si>
  <si>
    <t>凶暴猿猴</t>
  </si>
  <si>
    <t>黑曜石毁灭者</t>
  </si>
  <si>
    <t>在你的回合结束时，召唤一个0并具有嘲讽的圣甲虫。</t>
  </si>
  <si>
    <t>鱼人宝宝</t>
  </si>
  <si>
    <t>芬利莫格顿爵士</t>
  </si>
  <si>
    <t>战吼：发现一个新的基础英雄技能。</t>
  </si>
  <si>
    <t>宝石甲虫</t>
  </si>
  <si>
    <t>战吼：发现一张法力值消耗为（3）的卡牌。</t>
  </si>
  <si>
    <t>巨型蟾蜍</t>
  </si>
  <si>
    <t>亡语：对一个随机敌人造成1点伤害。</t>
  </si>
  <si>
    <t>你的战吼会触发两次。</t>
  </si>
  <si>
    <t>A-3型机械金刚</t>
  </si>
  <si>
    <t>战吼：如果你控制任何机械，则发现一张机械牌</t>
  </si>
  <si>
    <t>伊莉斯逐星</t>
  </si>
  <si>
    <t>战吼：将"黄金猿藏宝图"洗入你的牌库。</t>
  </si>
  <si>
    <t>墓穴蜘蛛</t>
  </si>
  <si>
    <t>战吼：发现一张野兽牌。</t>
  </si>
  <si>
    <t>诡异的雕像</t>
  </si>
  <si>
    <t>无法攻击，除非它是战场上的唯一一个随从。</t>
  </si>
  <si>
    <t>远古暗影</t>
  </si>
  <si>
    <t>战吼：将一张"远古诅咒"牌洗入你的牌库。当你抽到该牌时，便会受到7点伤害。</t>
  </si>
  <si>
    <t>娜迦海巫</t>
  </si>
  <si>
    <t>你的卡牌法力值消耗为（5）点。</t>
  </si>
  <si>
    <t>西风灯神</t>
  </si>
  <si>
    <t>当你对一个其他友方随从释放法术时，将法术效果复制在此随从身上。</t>
  </si>
  <si>
    <t>阿努比萨斯哨兵</t>
  </si>
  <si>
    <t>亡语：使一个随机友方随从获得+3/+3。</t>
  </si>
  <si>
    <t>集合石</t>
  </si>
  <si>
    <t>每当你释放一个法术，召唤一个法力值消耗相同的随机随从。</t>
  </si>
  <si>
    <t>摇摆的俾米格</t>
  </si>
  <si>
    <t>亡语：召唤3个0的俾格米。</t>
  </si>
  <si>
    <t>雷诺杰克逊</t>
  </si>
  <si>
    <t>战吼：如果你的牌库里没有相同的牌，则为你的英雄恢复所有生命值。</t>
  </si>
  <si>
    <t>石化魔暴龙</t>
  </si>
  <si>
    <t>战吼：如果你控制任何野兽，便获得嘲讽。</t>
  </si>
  <si>
    <t>虚灵大盗拉法姆</t>
  </si>
  <si>
    <t>战吼：发现一张强大的神器牌。</t>
  </si>
  <si>
    <t>精英牛头人酋长</t>
  </si>
  <si>
    <t>战吼：让两位玩家都具有摇滚的能力！（双方各获得一张强力和弦牌）</t>
  </si>
  <si>
    <t>格尔宾·梅卡托克</t>
  </si>
  <si>
    <t>战吼：进行一次惊人的发明。</t>
  </si>
  <si>
    <t>禁忌古树</t>
  </si>
  <si>
    <t>战吼：消耗你的所有法力值。每消耗(1)点法力值，便使该随从获得+1/+1。</t>
  </si>
  <si>
    <t>C古神</t>
  </si>
  <si>
    <t>亚煞极印记</t>
  </si>
  <si>
    <t xml:space="preserve">亚煞极印记 2费 使一个随从获得+2/+2。如果该随从是野兽，抽一张牌。 </t>
  </si>
  <si>
    <t>腐化灰熊</t>
  </si>
  <si>
    <t>在你召唤一个随从后，使其获得+1/+1。 *野兽*</t>
  </si>
  <si>
    <t>野性之怒</t>
  </si>
  <si>
    <t>抉择：使你的英雄在本回合中获得4点攻击力；或者获得8点护甲值。 *法术*</t>
  </si>
  <si>
    <t>卡拉克西织珀者</t>
  </si>
  <si>
    <t>战吼：如果你的克苏恩至少具有1点攻击力，便获得+5生命值。</t>
  </si>
  <si>
    <t>抉择：召唤一个0的泥浆怪；或者获得一个空的法力水晶。</t>
  </si>
  <si>
    <r>
      <rPr>
        <sz val="11"/>
        <color theme="0" tint="-0.14789269692068238"/>
        <rFont val="宋体"/>
        <family val="3"/>
        <charset val="134"/>
      </rPr>
      <t>范达尔</t>
    </r>
    <r>
      <rPr>
        <sz val="11"/>
        <color theme="0" tint="-0.249977111117893"/>
        <rFont val="宋体"/>
        <family val="3"/>
        <charset val="134"/>
      </rPr>
      <t>鹿盔</t>
    </r>
  </si>
  <si>
    <r>
      <rPr>
        <sz val="10"/>
        <color rgb="FF10273F"/>
        <rFont val="宋体"/>
        <family val="3"/>
        <charset val="134"/>
      </rPr>
      <t>你的</t>
    </r>
    <r>
      <rPr>
        <b/>
        <sz val="10"/>
        <color rgb="FF10273F"/>
        <rFont val="宋体"/>
        <family val="3"/>
        <charset val="134"/>
      </rPr>
      <t>抉择</t>
    </r>
    <r>
      <rPr>
        <sz val="10"/>
        <color rgb="FF10273F"/>
        <rFont val="宋体"/>
        <family val="3"/>
        <charset val="134"/>
      </rPr>
      <t>卡牌可以同时获得两种效果。</t>
    </r>
  </si>
  <si>
    <t>黑暗鸦人</t>
  </si>
  <si>
    <t>嘲讽 战吼：使你的克苏恩获得+3/+3。</t>
  </si>
  <si>
    <t>上古之神的小精灵</t>
  </si>
  <si>
    <t xml:space="preserve">抉择：召唤七个0的小精灵；或者使你的所有随从获得+2/+2。 </t>
  </si>
  <si>
    <t>禁忌烈焰</t>
  </si>
  <si>
    <t>消耗你的所有法力值，对一个随从造成等同于所消耗的法力值数量的伤害。</t>
  </si>
  <si>
    <t>邪教女巫</t>
  </si>
  <si>
    <t xml:space="preserve"> +1法术伤害 在你施放一个法术后，使你的克苏恩获得+1/+1。</t>
  </si>
  <si>
    <t>冰爆</t>
  </si>
  <si>
    <t xml:space="preserve"> 2费 消灭一个被冻结的随从。 *法术*</t>
  </si>
  <si>
    <t>暮光烈焰召唤者</t>
  </si>
  <si>
    <t xml:space="preserve"> 3费 0 战吼：对所有敌方随从造成1点伤害。</t>
  </si>
  <si>
    <t>癫狂的唤冰者</t>
  </si>
  <si>
    <r>
      <rPr>
        <sz val="10"/>
        <color theme="0" tint="-0.14789269692068238"/>
        <rFont val="Verdana"/>
        <family val="2"/>
      </rPr>
      <t>4</t>
    </r>
    <r>
      <rPr>
        <sz val="10"/>
        <color theme="0" tint="-0.14789269692068238"/>
        <rFont val="宋体"/>
        <family val="3"/>
        <charset val="134"/>
      </rPr>
      <t>费</t>
    </r>
    <r>
      <rPr>
        <sz val="10"/>
        <color theme="0" tint="-0.14789269692068238"/>
        <rFont val="Verdana"/>
        <family val="2"/>
      </rPr>
      <t xml:space="preserve"> 2/4 </t>
    </r>
    <r>
      <rPr>
        <sz val="10"/>
        <color theme="0" tint="-0.14789269692068238"/>
        <rFont val="宋体"/>
        <family val="3"/>
        <charset val="134"/>
      </rPr>
      <t>在你施放一个法术后，随机冻结一个敌人。</t>
    </r>
  </si>
  <si>
    <t>秘法宝典</t>
  </si>
  <si>
    <t>随机将3张法师的法术牌置入你的手牌。</t>
  </si>
  <si>
    <t>尤格·萨隆的随从</t>
  </si>
  <si>
    <r>
      <rPr>
        <sz val="10"/>
        <color rgb="FF10273F"/>
        <rFont val="Verdana"/>
        <family val="2"/>
      </rPr>
      <t>5</t>
    </r>
    <r>
      <rPr>
        <sz val="10"/>
        <color rgb="FF10273F"/>
        <rFont val="宋体"/>
        <family val="3"/>
        <charset val="134"/>
      </rPr>
      <t>费</t>
    </r>
    <r>
      <rPr>
        <sz val="10"/>
        <color rgb="FF10273F"/>
        <rFont val="Verdana"/>
        <family val="2"/>
      </rPr>
      <t xml:space="preserve"> 5/4 </t>
    </r>
    <r>
      <rPr>
        <sz val="10"/>
        <color rgb="FF10273F"/>
        <rFont val="宋体"/>
        <family val="3"/>
        <charset val="134"/>
      </rPr>
      <t>战吼：随机施放一个法力值消耗为</t>
    </r>
    <r>
      <rPr>
        <sz val="10"/>
        <color rgb="FF10273F"/>
        <rFont val="Verdana"/>
        <family val="2"/>
      </rPr>
      <t>(5)</t>
    </r>
    <r>
      <rPr>
        <sz val="10"/>
        <color rgb="FF10273F"/>
        <rFont val="宋体"/>
        <family val="3"/>
        <charset val="134"/>
      </rPr>
      <t>或更低的法术</t>
    </r>
    <r>
      <rPr>
        <sz val="10"/>
        <color rgb="FF10273F"/>
        <rFont val="Verdana"/>
        <family val="2"/>
      </rPr>
      <t>(</t>
    </r>
    <r>
      <rPr>
        <sz val="10"/>
        <color rgb="FF10273F"/>
        <rFont val="宋体"/>
        <family val="3"/>
        <charset val="134"/>
      </rPr>
      <t>目标随机而定</t>
    </r>
    <r>
      <rPr>
        <sz val="10"/>
        <color rgb="FF10273F"/>
        <rFont val="Verdana"/>
        <family val="2"/>
      </rPr>
      <t>)</t>
    </r>
    <r>
      <rPr>
        <sz val="10"/>
        <color rgb="FF10273F"/>
        <rFont val="宋体"/>
        <family val="3"/>
        <charset val="134"/>
      </rPr>
      <t>。</t>
    </r>
  </si>
  <si>
    <t>无面召唤者</t>
  </si>
  <si>
    <t xml:space="preserve"> 6费 5/5 战吼：随机召唤一个法力值消耗为(3)点的随从。</t>
  </si>
  <si>
    <t>阿诺玛鲁斯</t>
  </si>
  <si>
    <t>8费 8/6 亡语：对所有随从造成8点伤害。</t>
  </si>
  <si>
    <t>搜寻猎物</t>
  </si>
  <si>
    <t xml:space="preserve"> 造成1点伤害，召唤一个0的獒犬。 (獒犬 0 *野兽*)</t>
  </si>
  <si>
    <r>
      <rPr>
        <sz val="11"/>
        <color theme="0" tint="-0.14789269692068238"/>
        <rFont val="宋体"/>
        <family val="3"/>
        <charset val="134"/>
      </rPr>
      <t>炽炎蝙蝠</t>
    </r>
    <r>
      <rPr>
        <sz val="11"/>
        <color theme="0" tint="-0.14789269692068238"/>
        <rFont val="Tahoma"/>
        <family val="2"/>
      </rPr>
      <t xml:space="preserve"> </t>
    </r>
  </si>
  <si>
    <r>
      <rPr>
        <b/>
        <sz val="10"/>
        <color theme="0" tint="-0.14789269692068238"/>
        <rFont val="宋体"/>
        <family val="3"/>
        <charset val="134"/>
      </rPr>
      <t>亡语</t>
    </r>
    <r>
      <rPr>
        <sz val="10"/>
        <color theme="0" tint="-0.14789269692068238"/>
        <rFont val="宋体"/>
        <family val="3"/>
        <charset val="134"/>
      </rPr>
      <t>：对一个随机敌人造成</t>
    </r>
    <r>
      <rPr>
        <sz val="10"/>
        <color theme="0" tint="-0.14789269692068238"/>
        <rFont val="Verdana"/>
        <family val="2"/>
      </rPr>
      <t>1</t>
    </r>
    <r>
      <rPr>
        <sz val="10"/>
        <color theme="0" tint="-0.14789269692068238"/>
        <rFont val="宋体"/>
        <family val="3"/>
        <charset val="134"/>
      </rPr>
      <t>点伤害。</t>
    </r>
    <r>
      <rPr>
        <sz val="10"/>
        <color theme="0" tint="-0.14789269692068238"/>
        <rFont val="Verdana"/>
        <family val="2"/>
      </rPr>
      <t xml:space="preserve"> </t>
    </r>
  </si>
  <si>
    <t>随从-野兽</t>
  </si>
  <si>
    <t>寄生感染</t>
  </si>
  <si>
    <t xml:space="preserve">使你的所有随从获得“亡语：随机将一张野兽牌置入你的手牌”。 </t>
  </si>
  <si>
    <t>狼人追猎者</t>
  </si>
  <si>
    <t>战吼：使你手牌中所有具有亡语的随从获得+1/+1。</t>
  </si>
  <si>
    <r>
      <rPr>
        <sz val="11"/>
        <color theme="0" tint="-0.14789269692068238"/>
        <rFont val="宋体"/>
        <family val="3"/>
        <charset val="134"/>
      </rPr>
      <t>腐肉虫</t>
    </r>
    <r>
      <rPr>
        <sz val="11"/>
        <color theme="0" tint="-0.14789269692068238"/>
        <rFont val="Tahoma"/>
        <family val="2"/>
      </rPr>
      <t xml:space="preserve"> </t>
    </r>
  </si>
  <si>
    <t>3费 2/5 *野兽*</t>
  </si>
  <si>
    <t>寄生饿狼</t>
  </si>
  <si>
    <t xml:space="preserve">亡语：召唤2个0的蜘蛛。 </t>
  </si>
  <si>
    <t>哈霍兰公主</t>
  </si>
  <si>
    <t>5费 6/5 战吼：触发一个友方随从的亡语效果。 *野兽*</t>
  </si>
  <si>
    <t>兽群呼唤</t>
  </si>
  <si>
    <t xml:space="preserve">召唤所有3种动物伙伴。 </t>
  </si>
  <si>
    <t>巨型沙虫</t>
  </si>
  <si>
    <r>
      <rPr>
        <sz val="10"/>
        <color rgb="FF10273F"/>
        <rFont val="Verdana"/>
        <family val="2"/>
      </rPr>
      <t>(</t>
    </r>
    <r>
      <rPr>
        <sz val="10"/>
        <color rgb="FF10273F"/>
        <rFont val="宋体"/>
        <family val="3"/>
        <charset val="134"/>
      </rPr>
      <t>史诗</t>
    </r>
    <r>
      <rPr>
        <sz val="10"/>
        <color rgb="FF10273F"/>
        <rFont val="Verdana"/>
        <family val="2"/>
      </rPr>
      <t>) 8</t>
    </r>
    <r>
      <rPr>
        <sz val="10"/>
        <color rgb="FF10273F"/>
        <rFont val="宋体"/>
        <family val="3"/>
        <charset val="134"/>
      </rPr>
      <t>费</t>
    </r>
    <r>
      <rPr>
        <sz val="10"/>
        <color rgb="FF10273F"/>
        <rFont val="Verdana"/>
        <family val="2"/>
      </rPr>
      <t xml:space="preserve"> 8/8 </t>
    </r>
    <r>
      <rPr>
        <sz val="10"/>
        <color rgb="FF10273F"/>
        <rFont val="宋体"/>
        <family val="3"/>
        <charset val="134"/>
      </rPr>
      <t>每当该随从消灭一个随从，便可再次攻击。</t>
    </r>
  </si>
  <si>
    <t>禁忌畸变</t>
  </si>
  <si>
    <t>消耗你的所有法力值，随机召唤一个法力值消耗相同的随从。 *法术*</t>
  </si>
  <si>
    <t>暗影之握</t>
  </si>
  <si>
    <r>
      <rPr>
        <sz val="10"/>
        <color rgb="FF10273F"/>
        <rFont val="Verdana"/>
        <family val="2"/>
      </rPr>
      <t>(</t>
    </r>
    <r>
      <rPr>
        <sz val="10"/>
        <color rgb="FF10273F"/>
        <rFont val="宋体"/>
        <family val="3"/>
        <charset val="134"/>
      </rPr>
      <t>史诗</t>
    </r>
    <r>
      <rPr>
        <sz val="10"/>
        <color rgb="FF10273F"/>
        <rFont val="Verdana"/>
        <family val="2"/>
      </rPr>
      <t>) 2</t>
    </r>
    <r>
      <rPr>
        <sz val="10"/>
        <color rgb="FF10273F"/>
        <rFont val="宋体"/>
        <family val="3"/>
        <charset val="134"/>
      </rPr>
      <t>费</t>
    </r>
    <r>
      <rPr>
        <sz val="10"/>
        <color rgb="FF10273F"/>
        <rFont val="Verdana"/>
        <family val="2"/>
      </rPr>
      <t xml:space="preserve"> </t>
    </r>
    <r>
      <rPr>
        <sz val="10"/>
        <color rgb="FF10273F"/>
        <rFont val="宋体"/>
        <family val="3"/>
        <charset val="134"/>
      </rPr>
      <t>在本回合中，你的治疗效果转而造成等量的伤害。</t>
    </r>
    <r>
      <rPr>
        <sz val="10"/>
        <color rgb="FF10273F"/>
        <rFont val="Verdana"/>
        <family val="2"/>
      </rPr>
      <t xml:space="preserve"> *</t>
    </r>
    <r>
      <rPr>
        <sz val="10"/>
        <color rgb="FF10273F"/>
        <rFont val="宋体"/>
        <family val="3"/>
        <charset val="134"/>
      </rPr>
      <t>法术</t>
    </r>
    <r>
      <rPr>
        <sz val="10"/>
        <color rgb="FF10273F"/>
        <rFont val="Verdana"/>
        <family val="2"/>
      </rPr>
      <t>*</t>
    </r>
  </si>
  <si>
    <t>兜帽侍僧</t>
  </si>
  <si>
    <t xml:space="preserve"> 4费 3/6 当一个角色受到治疗时，使你的克苏恩获得+1/+1</t>
  </si>
  <si>
    <t>变幻之影</t>
  </si>
  <si>
    <r>
      <rPr>
        <sz val="10"/>
        <color rgb="FF10273F"/>
        <rFont val="Verdana"/>
        <family val="2"/>
      </rPr>
      <t>4</t>
    </r>
    <r>
      <rPr>
        <sz val="10"/>
        <color rgb="FF10273F"/>
        <rFont val="宋体"/>
        <family val="3"/>
        <charset val="134"/>
      </rPr>
      <t>费</t>
    </r>
    <r>
      <rPr>
        <sz val="10"/>
        <color rgb="FF10273F"/>
        <rFont val="Verdana"/>
        <family val="2"/>
      </rPr>
      <t xml:space="preserve"> 4/3 </t>
    </r>
    <r>
      <rPr>
        <sz val="10"/>
        <color rgb="FF10273F"/>
        <rFont val="宋体"/>
        <family val="3"/>
        <charset val="134"/>
      </rPr>
      <t>亡语：复制对手牌库中的一张牌，并将其置入你的手牌。</t>
    </r>
  </si>
  <si>
    <t>4费 消灭所有攻击力小于或等于2的随从。 *法术*</t>
  </si>
  <si>
    <t>夜色镇炼金师</t>
  </si>
  <si>
    <t xml:space="preserve"> 5费 4/5 战吼：恢复5点生命值。</t>
  </si>
  <si>
    <t>暮光黑暗治愈者</t>
  </si>
  <si>
    <r>
      <rPr>
        <sz val="10"/>
        <color rgb="FF10273F"/>
        <rFont val="宋体"/>
        <family val="3"/>
        <charset val="134"/>
      </rPr>
      <t>战吼：如果你的克苏恩具有至少</t>
    </r>
    <r>
      <rPr>
        <sz val="10"/>
        <color rgb="FF10273F"/>
        <rFont val="Verdana"/>
        <family val="2"/>
      </rPr>
      <t>10</t>
    </r>
    <r>
      <rPr>
        <sz val="10"/>
        <color rgb="FF10273F"/>
        <rFont val="宋体"/>
        <family val="3"/>
        <charset val="134"/>
      </rPr>
      <t>点攻击力，则使你的英雄恢复</t>
    </r>
    <r>
      <rPr>
        <sz val="10"/>
        <color rgb="FF10273F"/>
        <rFont val="Verdana"/>
        <family val="2"/>
      </rPr>
      <t>10</t>
    </r>
    <r>
      <rPr>
        <sz val="10"/>
        <color rgb="FF10273F"/>
        <rFont val="宋体"/>
        <family val="3"/>
        <charset val="134"/>
      </rPr>
      <t>点生命值。</t>
    </r>
  </si>
  <si>
    <t xml:space="preserve">真言术：触 </t>
  </si>
  <si>
    <t>5费 使一个随从获得+2/+6。 *法术*</t>
  </si>
  <si>
    <t>传令官沃拉兹</t>
  </si>
  <si>
    <t>6费 5/5 战吼：召唤所有其他友方随从的复制，他们均为0。</t>
  </si>
  <si>
    <t>持刃教徒</t>
  </si>
  <si>
    <t xml:space="preserve"> 1费 1 连击：获得+1/+1。</t>
  </si>
  <si>
    <t>深渊探险</t>
  </si>
  <si>
    <r>
      <rPr>
        <sz val="10"/>
        <color rgb="FF10273F"/>
        <rFont val="Verdana"/>
        <family val="2"/>
      </rPr>
      <t>1</t>
    </r>
    <r>
      <rPr>
        <sz val="10"/>
        <color rgb="FF10273F"/>
        <rFont val="宋体"/>
        <family val="3"/>
        <charset val="134"/>
      </rPr>
      <t>费</t>
    </r>
    <r>
      <rPr>
        <sz val="10"/>
        <color rgb="FF10273F"/>
        <rFont val="Verdana"/>
        <family val="2"/>
      </rPr>
      <t xml:space="preserve"> </t>
    </r>
    <r>
      <rPr>
        <sz val="10"/>
        <color rgb="FF10273F"/>
        <rFont val="宋体"/>
        <family val="3"/>
        <charset val="134"/>
      </rPr>
      <t>发现一张亡语牌。</t>
    </r>
    <r>
      <rPr>
        <sz val="10"/>
        <color rgb="FF10273F"/>
        <rFont val="Verdana"/>
        <family val="2"/>
      </rPr>
      <t xml:space="preserve"> *</t>
    </r>
    <r>
      <rPr>
        <sz val="10"/>
        <color rgb="FF10273F"/>
        <rFont val="宋体"/>
        <family val="3"/>
        <charset val="134"/>
      </rPr>
      <t>法术</t>
    </r>
    <r>
      <rPr>
        <sz val="10"/>
        <color rgb="FF10273F"/>
        <rFont val="Verdana"/>
        <family val="2"/>
      </rPr>
      <t>*</t>
    </r>
  </si>
  <si>
    <t>幽暗城商贩</t>
  </si>
  <si>
    <r>
      <rPr>
        <b/>
        <sz val="10"/>
        <color theme="0" tint="-0.14789269692068238"/>
        <rFont val="宋体"/>
        <family val="3"/>
        <charset val="134"/>
      </rPr>
      <t>亡语</t>
    </r>
    <r>
      <rPr>
        <sz val="10"/>
        <color theme="0" tint="-0.14789269692068238"/>
        <rFont val="宋体"/>
        <family val="3"/>
        <charset val="134"/>
      </rPr>
      <t>：随机将一张</t>
    </r>
    <r>
      <rPr>
        <sz val="10"/>
        <color theme="0" tint="-0.14789269692068238"/>
        <rFont val="Verdana"/>
        <family val="2"/>
      </rPr>
      <t>(</t>
    </r>
    <r>
      <rPr>
        <sz val="10"/>
        <color theme="0" tint="-0.14789269692068238"/>
        <rFont val="宋体"/>
        <family val="3"/>
        <charset val="134"/>
      </rPr>
      <t>你对手职业的</t>
    </r>
    <r>
      <rPr>
        <sz val="10"/>
        <color theme="0" tint="-0.14789269692068238"/>
        <rFont val="Verdana"/>
        <family val="2"/>
      </rPr>
      <t>)</t>
    </r>
    <r>
      <rPr>
        <sz val="10"/>
        <color theme="0" tint="-0.14789269692068238"/>
        <rFont val="宋体"/>
        <family val="3"/>
        <charset val="134"/>
      </rPr>
      <t>职业卡牌加入你的手牌。</t>
    </r>
  </si>
  <si>
    <t>暗影打击</t>
  </si>
  <si>
    <t xml:space="preserve"> 3费 对一个未受伤的角色造成5点伤害。</t>
  </si>
  <si>
    <t>南海畸变船长</t>
  </si>
  <si>
    <t xml:space="preserve"> 4费 4/4 亡语：使你的武器获得+2攻击力。 *海盗*</t>
  </si>
  <si>
    <t>4费 3/2 战吼，亡语：随机将一张毒素牌置入你的手牌。</t>
  </si>
  <si>
    <t>暗影施法者</t>
  </si>
  <si>
    <t>战吼：复制一个友方随从，并将其置入你的手牌。该随从为0，且法力值消耗为(1)点。</t>
  </si>
  <si>
    <t>菊花茶</t>
  </si>
  <si>
    <r>
      <rPr>
        <sz val="10"/>
        <color rgb="FF10273F"/>
        <rFont val="Verdana"/>
        <family val="2"/>
      </rPr>
      <t>6</t>
    </r>
    <r>
      <rPr>
        <sz val="10"/>
        <color rgb="FF10273F"/>
        <rFont val="宋体"/>
        <family val="3"/>
        <charset val="134"/>
      </rPr>
      <t>费</t>
    </r>
    <r>
      <rPr>
        <sz val="10"/>
        <color rgb="FF10273F"/>
        <rFont val="Verdana"/>
        <family val="2"/>
      </rPr>
      <t xml:space="preserve"> </t>
    </r>
    <r>
      <rPr>
        <sz val="10"/>
        <color rgb="FF10273F"/>
        <rFont val="宋体"/>
        <family val="3"/>
        <charset val="134"/>
      </rPr>
      <t>抽一张牌。将两张该牌的复制置入你的手牌。</t>
    </r>
    <r>
      <rPr>
        <sz val="10"/>
        <color rgb="FF10273F"/>
        <rFont val="Verdana"/>
        <family val="2"/>
      </rPr>
      <t xml:space="preserve"> *</t>
    </r>
    <r>
      <rPr>
        <sz val="10"/>
        <color rgb="FF10273F"/>
        <rFont val="宋体"/>
        <family val="3"/>
        <charset val="134"/>
      </rPr>
      <t>法术</t>
    </r>
    <r>
      <rPr>
        <sz val="10"/>
        <color rgb="FF10273F"/>
        <rFont val="Verdana"/>
        <family val="2"/>
      </rPr>
      <t>*</t>
    </r>
  </si>
  <si>
    <t>克苏恩之刃</t>
  </si>
  <si>
    <t>战吼：消灭一个随从。将被消灭的随从的攻击力和生命值增加到克苏恩身上。</t>
  </si>
  <si>
    <t>原始融合</t>
  </si>
  <si>
    <t> 1费 你每拥有一个图腾，就使一个随从获得+1/+1。</t>
  </si>
  <si>
    <t>将你的所有随从变形为法力值消耗增加(1)点的随机随从。</t>
  </si>
  <si>
    <t>永恒哨卫</t>
  </si>
  <si>
    <t>战吼：解锁你所有过载的法力水晶。</t>
  </si>
  <si>
    <t>雷暴术</t>
  </si>
  <si>
    <t xml:space="preserve"> 2费 对一个随从造成4点伤害。过载：(1) *法术*</t>
  </si>
  <si>
    <t>投火无面者</t>
  </si>
  <si>
    <r>
      <rPr>
        <sz val="10"/>
        <color rgb="FF10273F"/>
        <rFont val="Verdana"/>
        <family val="2"/>
      </rPr>
      <t xml:space="preserve"> 4</t>
    </r>
    <r>
      <rPr>
        <sz val="10"/>
        <color rgb="FF10273F"/>
        <rFont val="宋体"/>
        <family val="3"/>
        <charset val="134"/>
      </rPr>
      <t>费</t>
    </r>
    <r>
      <rPr>
        <sz val="10"/>
        <color rgb="FF10273F"/>
        <rFont val="Verdana"/>
        <family val="2"/>
      </rPr>
      <t xml:space="preserve"> 7/7 </t>
    </r>
    <r>
      <rPr>
        <sz val="10"/>
        <color rgb="FF10273F"/>
        <rFont val="宋体"/>
        <family val="3"/>
        <charset val="134"/>
      </rPr>
      <t>过载：</t>
    </r>
    <r>
      <rPr>
        <sz val="10"/>
        <color rgb="FF10273F"/>
        <rFont val="Verdana"/>
        <family val="2"/>
      </rPr>
      <t>(2)</t>
    </r>
  </si>
  <si>
    <t>进化之主</t>
  </si>
  <si>
    <t> 4费 4/5 战吼：将一个友方随从随机变形成为一个法力值消耗增加(1)点的随从。</t>
  </si>
  <si>
    <t>升腾者海纳泽尔</t>
  </si>
  <si>
    <t>5费 4/6 每当你的法术造成伤害时，为你的英雄恢复等量的生命值。</t>
  </si>
  <si>
    <t>暮光神锤</t>
  </si>
  <si>
    <t>(史诗) 5费 4/2 亡语：召唤一个4/2的元素随从。 *武器*</t>
  </si>
  <si>
    <t> 6费 5/5 嘲讽 在本局对战中，你每召唤一个图腾，这张牌的法力值消耗便减少(1)点。</t>
  </si>
  <si>
    <t>禁忌治疗</t>
  </si>
  <si>
    <r>
      <rPr>
        <sz val="10"/>
        <color rgb="FF10273F"/>
        <rFont val="Verdana"/>
        <family val="2"/>
      </rPr>
      <t xml:space="preserve"> </t>
    </r>
    <r>
      <rPr>
        <sz val="10"/>
        <color rgb="FF10273F"/>
        <rFont val="宋体"/>
        <family val="3"/>
        <charset val="134"/>
      </rPr>
      <t>消耗你的所有法力值，恢复等同于所消耗的法力值数量两倍的生命值。</t>
    </r>
  </si>
  <si>
    <t>邪鳍审判者</t>
  </si>
  <si>
    <r>
      <rPr>
        <sz val="10"/>
        <color rgb="FF10273F"/>
        <rFont val="宋体"/>
        <family val="3"/>
        <charset val="134"/>
      </rPr>
      <t>战吼：你的英雄技能变为</t>
    </r>
    <r>
      <rPr>
        <sz val="10"/>
        <color rgb="FF10273F"/>
        <rFont val="Verdana"/>
        <family val="2"/>
      </rPr>
      <t>“</t>
    </r>
    <r>
      <rPr>
        <sz val="10"/>
        <color rgb="FF10273F"/>
        <rFont val="宋体"/>
        <family val="3"/>
        <charset val="134"/>
      </rPr>
      <t>召唤一个</t>
    </r>
    <r>
      <rPr>
        <sz val="10"/>
        <color rgb="FF10273F"/>
        <rFont val="Verdana"/>
        <family val="2"/>
      </rPr>
      <t>1/1</t>
    </r>
    <r>
      <rPr>
        <sz val="10"/>
        <color rgb="FF10273F"/>
        <rFont val="宋体"/>
        <family val="3"/>
        <charset val="134"/>
      </rPr>
      <t>的鱼人</t>
    </r>
    <r>
      <rPr>
        <sz val="10"/>
        <color rgb="FF10273F"/>
        <rFont val="Verdana"/>
        <family val="2"/>
      </rPr>
      <t>”</t>
    </r>
    <r>
      <rPr>
        <sz val="10"/>
        <color rgb="FF10273F"/>
        <rFont val="宋体"/>
        <family val="3"/>
        <charset val="134"/>
      </rPr>
      <t>。</t>
    </r>
    <r>
      <rPr>
        <sz val="10"/>
        <color rgb="FF10273F"/>
        <rFont val="Verdana"/>
        <family val="2"/>
      </rPr>
      <t xml:space="preserve"> *</t>
    </r>
    <r>
      <rPr>
        <sz val="10"/>
        <color rgb="FF10273F"/>
        <rFont val="宋体"/>
        <family val="3"/>
        <charset val="134"/>
      </rPr>
      <t>鱼人</t>
    </r>
    <r>
      <rPr>
        <sz val="10"/>
        <color rgb="FF10273F"/>
        <rFont val="Verdana"/>
        <family val="2"/>
      </rPr>
      <t>*</t>
    </r>
  </si>
  <si>
    <t>无私的英雄</t>
  </si>
  <si>
    <t>1费 2/1 亡语：使一个随机友方随从获得圣盾。</t>
  </si>
  <si>
    <t>神圣之力</t>
  </si>
  <si>
    <t xml:space="preserve"> 1费 使一个随从获得+1/+2。 *法术*</t>
  </si>
  <si>
    <t>黑暗曙光 2费 发现一张随从牌，并使其获得+1/+1。 *法术*</t>
  </si>
  <si>
    <t>夜色镇执法官</t>
  </si>
  <si>
    <t>3费 3/3 每当你召唤一个生命值为1的随从，便使其获得圣盾。</t>
  </si>
  <si>
    <t>集结之刃</t>
  </si>
  <si>
    <t>3费 3/2 战吼：使你的具有圣盾的随从获得+1/+1。 *武器*</t>
  </si>
  <si>
    <t>惩黑除恶</t>
  </si>
  <si>
    <t xml:space="preserve"> 召唤5个1/1的白银之手新兵。 *法术*</t>
  </si>
  <si>
    <t>光耀之主拉格纳罗斯纳罗斯</t>
  </si>
  <si>
    <t>8费 8/8 在你的回合结束时，为一个受伤的友方目标恢复8点生命值。</t>
  </si>
  <si>
    <t>禁忌仪式</t>
  </si>
  <si>
    <t>0费 消耗所有法力值。召唤若干触须，数量等同于所消耗的法力值的数量。</t>
  </si>
  <si>
    <t>夜色镇图书管理员</t>
  </si>
  <si>
    <t>2费 3/2 战吼：随机弃一张牌。 亡语：抽一张牌。</t>
  </si>
  <si>
    <t>弃暗投明</t>
  </si>
  <si>
    <r>
      <rPr>
        <sz val="10"/>
        <color rgb="FF10273F"/>
        <rFont val="宋体"/>
        <family val="3"/>
        <charset val="134"/>
      </rPr>
      <t>将你的英雄技能和术士职业牌替换成为其他职业的。
这些牌的法力值消耗减少</t>
    </r>
    <r>
      <rPr>
        <sz val="10"/>
        <color rgb="FF10273F"/>
        <rFont val="Verdana"/>
        <family val="2"/>
      </rPr>
      <t>(1)</t>
    </r>
    <r>
      <rPr>
        <sz val="10"/>
        <color rgb="FF10273F"/>
        <rFont val="宋体"/>
        <family val="3"/>
        <charset val="134"/>
      </rPr>
      <t>点。</t>
    </r>
    <r>
      <rPr>
        <sz val="10"/>
        <color rgb="FF10273F"/>
        <rFont val="Verdana"/>
        <family val="2"/>
      </rPr>
      <t xml:space="preserve"> *</t>
    </r>
    <r>
      <rPr>
        <sz val="10"/>
        <color rgb="FF10273F"/>
        <rFont val="宋体"/>
        <family val="3"/>
        <charset val="134"/>
      </rPr>
      <t>法术</t>
    </r>
    <r>
      <rPr>
        <sz val="10"/>
        <color rgb="FF10273F"/>
        <rFont val="Verdana"/>
        <family val="2"/>
      </rPr>
      <t>*</t>
    </r>
  </si>
  <si>
    <t>夜色镇议员</t>
  </si>
  <si>
    <t>在你召唤一个随从后，该随从便获得+1攻击力。</t>
  </si>
  <si>
    <t>狂乱传染</t>
  </si>
  <si>
    <r>
      <rPr>
        <sz val="10"/>
        <color rgb="FF10273F"/>
        <rFont val="Verdana"/>
        <family val="2"/>
      </rPr>
      <t>3</t>
    </r>
    <r>
      <rPr>
        <sz val="10"/>
        <color rgb="FF10273F"/>
        <rFont val="宋体"/>
        <family val="3"/>
        <charset val="134"/>
      </rPr>
      <t>费</t>
    </r>
    <r>
      <rPr>
        <sz val="10"/>
        <color rgb="FF10273F"/>
        <rFont val="Verdana"/>
        <family val="2"/>
      </rPr>
      <t xml:space="preserve"> </t>
    </r>
    <r>
      <rPr>
        <sz val="10"/>
        <color rgb="FF10273F"/>
        <rFont val="宋体"/>
        <family val="3"/>
        <charset val="134"/>
      </rPr>
      <t>造成</t>
    </r>
    <r>
      <rPr>
        <sz val="10"/>
        <color rgb="FF10273F"/>
        <rFont val="Verdana"/>
        <family val="2"/>
      </rPr>
      <t>9</t>
    </r>
    <r>
      <rPr>
        <sz val="10"/>
        <color rgb="FF10273F"/>
        <rFont val="宋体"/>
        <family val="3"/>
        <charset val="134"/>
      </rPr>
      <t>点伤害，随机分配到所有角色身上。</t>
    </r>
    <r>
      <rPr>
        <sz val="10"/>
        <color rgb="FF10273F"/>
        <rFont val="Verdana"/>
        <family val="2"/>
      </rPr>
      <t xml:space="preserve"> *</t>
    </r>
    <r>
      <rPr>
        <sz val="10"/>
        <color rgb="FF10273F"/>
        <rFont val="宋体"/>
        <family val="3"/>
        <charset val="134"/>
      </rPr>
      <t>法术</t>
    </r>
    <r>
      <rPr>
        <sz val="10"/>
        <color rgb="FF10273F"/>
        <rFont val="Verdana"/>
        <family val="2"/>
      </rPr>
      <t>*</t>
    </r>
  </si>
  <si>
    <t xml:space="preserve">渡魂者 </t>
  </si>
  <si>
    <t>5费 5/6 每当一个友方随从死亡，便使你的克苏恩获得+1/+1。</t>
  </si>
  <si>
    <t>古加尔</t>
  </si>
  <si>
    <r>
      <rPr>
        <b/>
        <sz val="10"/>
        <color rgb="FF10273F"/>
        <rFont val="宋体"/>
        <family val="3"/>
        <charset val="134"/>
      </rPr>
      <t>战吼</t>
    </r>
    <r>
      <rPr>
        <sz val="10"/>
        <color rgb="FF10273F"/>
        <rFont val="宋体"/>
        <family val="3"/>
        <charset val="134"/>
      </rPr>
      <t>：在本回合中，你施放的下一个法术不再消耗法力值，转而消耗生命值。</t>
    </r>
  </si>
  <si>
    <t>末日降临</t>
  </si>
  <si>
    <r>
      <rPr>
        <sz val="10"/>
        <color rgb="FF10273F"/>
        <rFont val="Verdana"/>
        <family val="2"/>
      </rPr>
      <t>(</t>
    </r>
    <r>
      <rPr>
        <sz val="10"/>
        <color rgb="FF10273F"/>
        <rFont val="宋体"/>
        <family val="3"/>
        <charset val="134"/>
      </rPr>
      <t>史诗</t>
    </r>
    <r>
      <rPr>
        <sz val="10"/>
        <color rgb="FF10273F"/>
        <rFont val="Verdana"/>
        <family val="2"/>
      </rPr>
      <t>) 1</t>
    </r>
    <r>
      <rPr>
        <sz val="10"/>
        <color rgb="FF10273F"/>
        <rFont val="宋体"/>
        <family val="3"/>
        <charset val="134"/>
      </rPr>
      <t>费</t>
    </r>
    <r>
      <rPr>
        <sz val="10"/>
        <color rgb="FF10273F"/>
        <rFont val="Verdana"/>
        <family val="2"/>
      </rPr>
      <t xml:space="preserve"> </t>
    </r>
    <r>
      <rPr>
        <sz val="10"/>
        <color rgb="FF10273F"/>
        <rFont val="宋体"/>
        <family val="3"/>
        <charset val="134"/>
      </rPr>
      <t>消灭所有随从，每消灭一个随从，便抽一张牌。</t>
    </r>
    <r>
      <rPr>
        <sz val="10"/>
        <color rgb="FF10273F"/>
        <rFont val="Verdana"/>
        <family val="2"/>
      </rPr>
      <t xml:space="preserve"> *</t>
    </r>
    <r>
      <rPr>
        <sz val="10"/>
        <color rgb="FF10273F"/>
        <rFont val="宋体"/>
        <family val="3"/>
        <charset val="134"/>
      </rPr>
      <t>法术</t>
    </r>
    <r>
      <rPr>
        <sz val="10"/>
        <color rgb="FF10273F"/>
        <rFont val="Verdana"/>
        <family val="2"/>
      </rPr>
      <t>*</t>
    </r>
  </si>
  <si>
    <t>着魔村民</t>
  </si>
  <si>
    <t xml:space="preserve"> 1费 0 亡语：召唤一个0的暗影兽。</t>
  </si>
  <si>
    <t>对一个随从造成1点伤害，如果该随从没有死亡，则召唤一个0的泥浆怪。</t>
  </si>
  <si>
    <r>
      <rPr>
        <sz val="10"/>
        <color rgb="FF10273F"/>
        <rFont val="宋体"/>
        <family val="3"/>
        <charset val="134"/>
      </rPr>
      <t>战吼：装备一把</t>
    </r>
    <r>
      <rPr>
        <sz val="10"/>
        <color rgb="FF10273F"/>
        <rFont val="Verdana"/>
        <family val="2"/>
      </rPr>
      <t>1/3</t>
    </r>
    <r>
      <rPr>
        <sz val="10"/>
        <color rgb="FF10273F"/>
        <rFont val="宋体"/>
        <family val="3"/>
        <charset val="134"/>
      </rPr>
      <t>的锈蚀铁钩。</t>
    </r>
    <r>
      <rPr>
        <sz val="10"/>
        <color rgb="FF10273F"/>
        <rFont val="Verdana"/>
        <family val="2"/>
      </rPr>
      <t xml:space="preserve"> </t>
    </r>
  </si>
  <si>
    <t>苦战傀儡</t>
  </si>
  <si>
    <t>复制所有受伤的友方随从，并将其置入你的手牌。</t>
  </si>
  <si>
    <t xml:space="preserve"> 3费 3/3 战吼：对所有其他随从造成1点伤害。</t>
  </si>
  <si>
    <t>3费 3/4 战吼：如果你控制一个海盗，则使你的武器获得+1/+1。 *海盗*</t>
  </si>
  <si>
    <t xml:space="preserve">血蹄勇士 </t>
  </si>
  <si>
    <t>4费 2/6 嘲讽 激怒：+3攻击力。</t>
  </si>
  <si>
    <t>钢铁触须</t>
  </si>
  <si>
    <r>
      <rPr>
        <sz val="10"/>
        <color rgb="FF10273F"/>
        <rFont val="Verdana"/>
        <family val="2"/>
      </rPr>
      <t>(</t>
    </r>
    <r>
      <rPr>
        <sz val="10"/>
        <color rgb="FF10273F"/>
        <rFont val="宋体"/>
        <family val="3"/>
        <charset val="134"/>
      </rPr>
      <t>史诗</t>
    </r>
    <r>
      <rPr>
        <sz val="10"/>
        <color rgb="FF10273F"/>
        <rFont val="Verdana"/>
        <family val="2"/>
      </rPr>
      <t>) 5</t>
    </r>
    <r>
      <rPr>
        <sz val="10"/>
        <color rgb="FF10273F"/>
        <rFont val="宋体"/>
        <family val="3"/>
        <charset val="134"/>
      </rPr>
      <t>费</t>
    </r>
    <r>
      <rPr>
        <sz val="10"/>
        <color rgb="FF10273F"/>
        <rFont val="Verdana"/>
        <family val="2"/>
      </rPr>
      <t xml:space="preserve"> 0 </t>
    </r>
    <r>
      <rPr>
        <sz val="10"/>
        <color rgb="FF10273F"/>
        <rFont val="宋体"/>
        <family val="3"/>
        <charset val="134"/>
      </rPr>
      <t>亡语</t>
    </r>
    <r>
      <rPr>
        <sz val="10"/>
        <color rgb="FF10273F"/>
        <rFont val="Verdana"/>
        <family val="2"/>
      </rPr>
      <t> </t>
    </r>
    <r>
      <rPr>
        <sz val="10"/>
        <color rgb="FF10273F"/>
        <rFont val="宋体"/>
        <family val="3"/>
        <charset val="134"/>
      </rPr>
      <t>将这把武器移回你的手牌。</t>
    </r>
    <r>
      <rPr>
        <sz val="10"/>
        <color rgb="FF10273F"/>
        <rFont val="Verdana"/>
        <family val="2"/>
      </rPr>
      <t xml:space="preserve"> *</t>
    </r>
    <r>
      <rPr>
        <sz val="10"/>
        <color rgb="FF10273F"/>
        <rFont val="宋体"/>
        <family val="3"/>
        <charset val="134"/>
      </rPr>
      <t>武器</t>
    </r>
    <r>
      <rPr>
        <sz val="10"/>
        <color rgb="FF10273F"/>
        <rFont val="Verdana"/>
        <family val="2"/>
      </rPr>
      <t>*</t>
    </r>
  </si>
  <si>
    <r>
      <rPr>
        <sz val="10"/>
        <color rgb="FF10273F"/>
        <rFont val="Verdana"/>
        <family val="2"/>
      </rPr>
      <t>7</t>
    </r>
    <r>
      <rPr>
        <sz val="10"/>
        <color rgb="FF10273F"/>
        <rFont val="宋体"/>
        <family val="3"/>
        <charset val="134"/>
      </rPr>
      <t>费</t>
    </r>
    <r>
      <rPr>
        <sz val="10"/>
        <color rgb="FF10273F"/>
        <rFont val="Verdana"/>
        <family val="2"/>
      </rPr>
      <t xml:space="preserve"> 6/6 </t>
    </r>
    <r>
      <rPr>
        <sz val="10"/>
        <color rgb="FF10273F"/>
        <rFont val="宋体"/>
        <family val="3"/>
        <charset val="134"/>
      </rPr>
      <t>战吼：如果你的克苏恩具有至少</t>
    </r>
    <r>
      <rPr>
        <sz val="10"/>
        <color rgb="FF10273F"/>
        <rFont val="Verdana"/>
        <family val="2"/>
      </rPr>
      <t>1</t>
    </r>
    <r>
      <rPr>
        <sz val="10"/>
        <color rgb="FF10273F"/>
        <rFont val="宋体"/>
        <family val="3"/>
        <charset val="134"/>
      </rPr>
      <t>点攻击力，则获得</t>
    </r>
    <r>
      <rPr>
        <sz val="10"/>
        <color rgb="FF10273F"/>
        <rFont val="Verdana"/>
        <family val="2"/>
      </rPr>
      <t>1</t>
    </r>
    <r>
      <rPr>
        <sz val="10"/>
        <color rgb="FF10273F"/>
        <rFont val="宋体"/>
        <family val="3"/>
        <charset val="134"/>
      </rPr>
      <t>点护甲值。</t>
    </r>
  </si>
  <si>
    <t>马尔考罗克</t>
  </si>
  <si>
    <r>
      <rPr>
        <sz val="10"/>
        <color rgb="FF10273F"/>
        <rFont val="Verdana"/>
        <family val="2"/>
      </rPr>
      <t>(</t>
    </r>
    <r>
      <rPr>
        <sz val="10"/>
        <color rgb="FF10273F"/>
        <rFont val="宋体"/>
        <family val="3"/>
        <charset val="134"/>
      </rPr>
      <t>传说</t>
    </r>
    <r>
      <rPr>
        <sz val="10"/>
        <color rgb="FF10273F"/>
        <rFont val="Verdana"/>
        <family val="2"/>
      </rPr>
      <t>) 7</t>
    </r>
    <r>
      <rPr>
        <sz val="10"/>
        <color rgb="FF10273F"/>
        <rFont val="宋体"/>
        <family val="3"/>
        <charset val="134"/>
      </rPr>
      <t>费</t>
    </r>
    <r>
      <rPr>
        <sz val="10"/>
        <color rgb="FF10273F"/>
        <rFont val="Verdana"/>
        <family val="2"/>
      </rPr>
      <t xml:space="preserve"> 6/5 </t>
    </r>
    <r>
      <rPr>
        <sz val="10"/>
        <color rgb="FF10273F"/>
        <rFont val="宋体"/>
        <family val="3"/>
        <charset val="134"/>
      </rPr>
      <t>战吼：装备一把随机武器。</t>
    </r>
  </si>
  <si>
    <t>恩佐斯的触须</t>
  </si>
  <si>
    <t xml:space="preserve"> 1费 0 亡语：对所有随从造成1点伤害。</t>
  </si>
  <si>
    <t>狂热的新兵</t>
  </si>
  <si>
    <t xml:space="preserve"> 1费 0 亡语：使一个随机友方随从获得+1/+1。</t>
  </si>
  <si>
    <t>百变泽鲁斯</t>
  </si>
  <si>
    <t>1费 0 如果这张牌在你的手牌中，每个回合都会变成一张随机随从牌。</t>
  </si>
  <si>
    <t>怒鳍猎潮者</t>
  </si>
  <si>
    <r>
      <rPr>
        <sz val="11"/>
        <color rgb="FF333333"/>
        <rFont val="Tahoma"/>
        <family val="2"/>
      </rPr>
      <t xml:space="preserve"> 2</t>
    </r>
    <r>
      <rPr>
        <sz val="11"/>
        <color rgb="FF333333"/>
        <rFont val="宋体"/>
        <family val="3"/>
        <charset val="134"/>
      </rPr>
      <t>费</t>
    </r>
    <r>
      <rPr>
        <sz val="11"/>
        <color rgb="FF333333"/>
        <rFont val="Tahoma"/>
        <family val="2"/>
      </rPr>
      <t xml:space="preserve"> 2/1 </t>
    </r>
    <r>
      <rPr>
        <sz val="11"/>
        <color rgb="FF333333"/>
        <rFont val="宋体"/>
        <family val="3"/>
        <charset val="134"/>
      </rPr>
      <t>战吼：召唤一个</t>
    </r>
    <r>
      <rPr>
        <sz val="11"/>
        <color rgb="FF333333"/>
        <rFont val="Tahoma"/>
        <family val="2"/>
      </rPr>
      <t>0</t>
    </r>
    <r>
      <rPr>
        <sz val="11"/>
        <color rgb="FF333333"/>
        <rFont val="宋体"/>
        <family val="3"/>
        <charset val="134"/>
      </rPr>
      <t>并具有嘲讽的软泥怪。</t>
    </r>
    <r>
      <rPr>
        <sz val="11"/>
        <color rgb="FF333333"/>
        <rFont val="Tahoma"/>
        <family val="2"/>
      </rPr>
      <t xml:space="preserve"> *</t>
    </r>
    <r>
      <rPr>
        <sz val="11"/>
        <color rgb="FF333333"/>
        <rFont val="宋体"/>
        <family val="3"/>
        <charset val="134"/>
      </rPr>
      <t>鱼人</t>
    </r>
    <r>
      <rPr>
        <sz val="11"/>
        <color rgb="FF333333"/>
        <rFont val="Tahoma"/>
        <family val="2"/>
      </rPr>
      <t>*</t>
    </r>
  </si>
  <si>
    <t>扭曲的狼人</t>
  </si>
  <si>
    <t xml:space="preserve"> 2费 3/1 潜行</t>
  </si>
  <si>
    <t>暮光地卜师</t>
  </si>
  <si>
    <t xml:space="preserve"> 2费 1/4 嘲讽 战吼：使你的克苏恩获得嘲讽。</t>
  </si>
  <si>
    <t>暮色野猪</t>
  </si>
  <si>
    <t xml:space="preserve"> 2费 4/1 *野兽*</t>
  </si>
  <si>
    <t xml:space="preserve"> 2费 2/3 战吼：使你的克苏恩获得+2/+2。</t>
  </si>
  <si>
    <t>阴暗渔夫纳特</t>
  </si>
  <si>
    <t>2费 2/4 在你的对手回合开始时，他有50%的几率额外抽一张牌。</t>
  </si>
  <si>
    <r>
      <rPr>
        <sz val="11"/>
        <color rgb="FF333333"/>
        <rFont val="Tahoma"/>
        <family val="2"/>
      </rPr>
      <t>3</t>
    </r>
    <r>
      <rPr>
        <sz val="11"/>
        <color rgb="FF333333"/>
        <rFont val="宋体"/>
        <family val="3"/>
        <charset val="134"/>
      </rPr>
      <t>费</t>
    </r>
    <r>
      <rPr>
        <sz val="11"/>
        <color rgb="FF333333"/>
        <rFont val="Tahoma"/>
        <family val="2"/>
      </rPr>
      <t xml:space="preserve"> 2/1 </t>
    </r>
    <r>
      <rPr>
        <sz val="11"/>
        <color rgb="FF333333"/>
        <rFont val="宋体"/>
        <family val="3"/>
        <charset val="134"/>
      </rPr>
      <t>战吼：造成</t>
    </r>
    <r>
      <rPr>
        <sz val="11"/>
        <color rgb="FF333333"/>
        <rFont val="Tahoma"/>
        <family val="2"/>
      </rPr>
      <t>2</t>
    </r>
    <r>
      <rPr>
        <sz val="11"/>
        <color rgb="FF333333"/>
        <rFont val="宋体"/>
        <family val="3"/>
        <charset val="134"/>
      </rPr>
      <t>点伤害。使你的克苏恩获得</t>
    </r>
    <r>
      <rPr>
        <sz val="11"/>
        <color rgb="FF333333"/>
        <rFont val="Tahoma"/>
        <family val="2"/>
      </rPr>
      <t>+2/+2</t>
    </r>
  </si>
  <si>
    <t>异种群居蝎</t>
  </si>
  <si>
    <t>3费 3/5 只有在你的英雄在本回合内进行过攻击后，该随从才能攻击。</t>
  </si>
  <si>
    <t xml:space="preserve">怨影狂怒者 </t>
  </si>
  <si>
    <t>3费 1/5</t>
  </si>
  <si>
    <t>恩佐斯的子嗣 3费 0 亡语：使你的所有随从获得+1/+1。</t>
  </si>
  <si>
    <t>暮光尊者</t>
  </si>
  <si>
    <r>
      <rPr>
        <sz val="11"/>
        <color rgb="FF333333"/>
        <rFont val="Tahoma"/>
        <family val="2"/>
      </rPr>
      <t xml:space="preserve"> 3</t>
    </r>
    <r>
      <rPr>
        <sz val="11"/>
        <color rgb="FF333333"/>
        <rFont val="宋体"/>
        <family val="3"/>
        <charset val="134"/>
      </rPr>
      <t>费</t>
    </r>
    <r>
      <rPr>
        <sz val="11"/>
        <color rgb="FF333333"/>
        <rFont val="Tahoma"/>
        <family val="2"/>
      </rPr>
      <t xml:space="preserve"> 3/4 </t>
    </r>
    <r>
      <rPr>
        <sz val="11"/>
        <color rgb="FF333333"/>
        <rFont val="宋体"/>
        <family val="3"/>
        <charset val="134"/>
      </rPr>
      <t>在你的回合结束时，使你的克苏恩获得</t>
    </r>
    <r>
      <rPr>
        <sz val="11"/>
        <color rgb="FF333333"/>
        <rFont val="Tahoma"/>
        <family val="2"/>
      </rPr>
      <t>+1/+1</t>
    </r>
  </si>
  <si>
    <t>裂地触须</t>
  </si>
  <si>
    <t xml:space="preserve"> 3费 2/4 嘲讽</t>
  </si>
  <si>
    <t>克苏恩的侍从</t>
  </si>
  <si>
    <t xml:space="preserve"> 4费 4/2 圣盾 战吼：使你的克苏恩获得+2/+2。</t>
  </si>
  <si>
    <t>午夜噩龙</t>
  </si>
  <si>
    <r>
      <rPr>
        <sz val="11"/>
        <color rgb="FF333333"/>
        <rFont val="Tahoma"/>
        <family val="2"/>
      </rPr>
      <t>4</t>
    </r>
    <r>
      <rPr>
        <sz val="11"/>
        <color rgb="FF333333"/>
        <rFont val="宋体"/>
        <family val="3"/>
        <charset val="134"/>
      </rPr>
      <t>费</t>
    </r>
    <r>
      <rPr>
        <sz val="11"/>
        <color rgb="FF333333"/>
        <rFont val="Tahoma"/>
        <family val="2"/>
      </rPr>
      <t xml:space="preserve"> 1/4 </t>
    </r>
    <r>
      <rPr>
        <sz val="11"/>
        <color rgb="FF333333"/>
        <rFont val="宋体"/>
        <family val="3"/>
        <charset val="134"/>
      </rPr>
      <t>战吼：你的手牌中每有一张其他牌，便获得</t>
    </r>
    <r>
      <rPr>
        <sz val="11"/>
        <color rgb="FF333333"/>
        <rFont val="Tahoma"/>
        <family val="2"/>
      </rPr>
      <t>+1</t>
    </r>
    <r>
      <rPr>
        <sz val="11"/>
        <color rgb="FF333333"/>
        <rFont val="宋体"/>
        <family val="3"/>
        <charset val="134"/>
      </rPr>
      <t>攻击力。</t>
    </r>
    <r>
      <rPr>
        <sz val="11"/>
        <color rgb="FF333333"/>
        <rFont val="Tahoma"/>
        <family val="2"/>
      </rPr>
      <t xml:space="preserve"> *</t>
    </r>
    <r>
      <rPr>
        <sz val="11"/>
        <color rgb="FF333333"/>
        <rFont val="宋体"/>
        <family val="3"/>
        <charset val="134"/>
      </rPr>
      <t>龙</t>
    </r>
    <r>
      <rPr>
        <sz val="11"/>
        <color rgb="FF333333"/>
        <rFont val="Tahoma"/>
        <family val="2"/>
      </rPr>
      <t>*</t>
    </r>
  </si>
  <si>
    <r>
      <rPr>
        <sz val="11"/>
        <color rgb="FF333333"/>
        <rFont val="Tahoma"/>
        <family val="2"/>
      </rPr>
      <t>4</t>
    </r>
    <r>
      <rPr>
        <sz val="11"/>
        <color rgb="FF333333"/>
        <rFont val="宋体"/>
        <family val="3"/>
        <charset val="134"/>
      </rPr>
      <t>费</t>
    </r>
    <r>
      <rPr>
        <sz val="11"/>
        <color rgb="FF333333"/>
        <rFont val="Tahoma"/>
        <family val="2"/>
      </rPr>
      <t xml:space="preserve"> 2/4 </t>
    </r>
    <r>
      <rPr>
        <sz val="11"/>
        <color rgb="FF333333"/>
        <rFont val="宋体"/>
        <family val="3"/>
        <charset val="134"/>
      </rPr>
      <t>战吼：消灭所有敌方奥秘。每消灭一个便获得</t>
    </r>
    <r>
      <rPr>
        <sz val="11"/>
        <color rgb="FF333333"/>
        <rFont val="Tahoma"/>
        <family val="2"/>
      </rPr>
      <t>+1/+1</t>
    </r>
    <r>
      <rPr>
        <sz val="11"/>
        <color rgb="FF333333"/>
        <rFont val="宋体"/>
        <family val="3"/>
        <charset val="134"/>
      </rPr>
      <t>。</t>
    </r>
  </si>
  <si>
    <t>巨型独眼怪</t>
  </si>
  <si>
    <t>(史诗) 4费 3/3 嘲讽 战吼：每有一个敌方随从，便获得+1生命值。</t>
  </si>
  <si>
    <t>无面蹒跚者</t>
  </si>
  <si>
    <t>(史诗) 4费 0 嘲讽 战吼：复制一个友方随从的攻击力和生命值。</t>
  </si>
  <si>
    <t>亡语：召唤一个5/5的无面破坏者。</t>
  </si>
  <si>
    <t>畸变狂战士</t>
  </si>
  <si>
    <t xml:space="preserve"> 4费 3/5 激怒：+2攻击力。</t>
  </si>
  <si>
    <t>被感染的牛头人</t>
  </si>
  <si>
    <t> 4费 2/3 嘲讽 亡语：召唤一个0的泥浆怪。</t>
  </si>
  <si>
    <t>被感染的贮藏者</t>
  </si>
  <si>
    <t xml:space="preserve"> 4费 4/2 亡语：抽一张牌。</t>
  </si>
  <si>
    <t>进化的狗头人</t>
  </si>
  <si>
    <t xml:space="preserve"> 4费 0 法术伤害+2。</t>
  </si>
  <si>
    <t>黑水海盗</t>
  </si>
  <si>
    <r>
      <rPr>
        <sz val="11"/>
        <color rgb="FF333333"/>
        <rFont val="Tahoma"/>
        <family val="2"/>
      </rPr>
      <t>4</t>
    </r>
    <r>
      <rPr>
        <sz val="11"/>
        <color rgb="FF333333"/>
        <rFont val="宋体"/>
        <family val="3"/>
        <charset val="134"/>
      </rPr>
      <t>费</t>
    </r>
    <r>
      <rPr>
        <sz val="11"/>
        <color rgb="FF333333"/>
        <rFont val="Tahoma"/>
        <family val="2"/>
      </rPr>
      <t xml:space="preserve"> 2/5 </t>
    </r>
    <r>
      <rPr>
        <sz val="11"/>
        <color rgb="FF333333"/>
        <rFont val="宋体"/>
        <family val="3"/>
        <charset val="134"/>
      </rPr>
      <t>你的武器牌的法力值消耗减少</t>
    </r>
    <r>
      <rPr>
        <sz val="11"/>
        <color rgb="FF333333"/>
        <rFont val="Tahoma"/>
        <family val="2"/>
      </rPr>
      <t>(2)</t>
    </r>
    <r>
      <rPr>
        <sz val="11"/>
        <color rgb="FF333333"/>
        <rFont val="宋体"/>
        <family val="3"/>
        <charset val="134"/>
      </rPr>
      <t>点。</t>
    </r>
    <r>
      <rPr>
        <sz val="11"/>
        <color rgb="FF333333"/>
        <rFont val="Tahoma"/>
        <family val="2"/>
      </rPr>
      <t xml:space="preserve"> *</t>
    </r>
    <r>
      <rPr>
        <sz val="11"/>
        <color rgb="FF333333"/>
        <rFont val="宋体"/>
        <family val="3"/>
        <charset val="134"/>
      </rPr>
      <t>海盗</t>
    </r>
    <r>
      <rPr>
        <sz val="11"/>
        <color rgb="FF333333"/>
        <rFont val="Tahoma"/>
        <family val="2"/>
      </rPr>
      <t>*</t>
    </r>
  </si>
  <si>
    <t>末日践行者</t>
  </si>
  <si>
    <t>(史诗) 5费 0/7 在你的回合开始时，使该随从的攻击力变为7。</t>
  </si>
  <si>
    <t>疯狂的信徒</t>
  </si>
  <si>
    <r>
      <rPr>
        <sz val="11"/>
        <color rgb="FF333333"/>
        <rFont val="宋体"/>
        <family val="3"/>
        <charset val="134"/>
      </rPr>
      <t>嘲讽。每当该随从受到伤害，使你的克苏恩获得</t>
    </r>
    <r>
      <rPr>
        <sz val="11"/>
        <color rgb="FF333333"/>
        <rFont val="Tahoma"/>
        <family val="2"/>
      </rPr>
      <t>+1/+1</t>
    </r>
  </si>
  <si>
    <t>腐化治疗机器人</t>
  </si>
  <si>
    <r>
      <rPr>
        <sz val="11"/>
        <color rgb="FF333333"/>
        <rFont val="Tahoma"/>
        <family val="2"/>
      </rPr>
      <t>5</t>
    </r>
    <r>
      <rPr>
        <sz val="11"/>
        <color rgb="FF333333"/>
        <rFont val="宋体"/>
        <family val="3"/>
        <charset val="134"/>
      </rPr>
      <t>费</t>
    </r>
    <r>
      <rPr>
        <sz val="11"/>
        <color rgb="FF333333"/>
        <rFont val="Tahoma"/>
        <family val="2"/>
      </rPr>
      <t xml:space="preserve"> 6/6 </t>
    </r>
    <r>
      <rPr>
        <sz val="11"/>
        <color rgb="FF333333"/>
        <rFont val="宋体"/>
        <family val="3"/>
        <charset val="134"/>
      </rPr>
      <t>亡语：为敌方英雄恢复</t>
    </r>
    <r>
      <rPr>
        <sz val="11"/>
        <color rgb="FF333333"/>
        <rFont val="Tahoma"/>
        <family val="2"/>
      </rPr>
      <t>8</t>
    </r>
    <r>
      <rPr>
        <sz val="11"/>
        <color rgb="FF333333"/>
        <rFont val="宋体"/>
        <family val="3"/>
        <charset val="134"/>
      </rPr>
      <t>点生命值。</t>
    </r>
    <r>
      <rPr>
        <sz val="11"/>
        <color rgb="FF333333"/>
        <rFont val="Tahoma"/>
        <family val="2"/>
      </rPr>
      <t xml:space="preserve"> *</t>
    </r>
    <r>
      <rPr>
        <sz val="11"/>
        <color rgb="FF333333"/>
        <rFont val="宋体"/>
        <family val="3"/>
        <charset val="134"/>
      </rPr>
      <t>机械</t>
    </r>
    <r>
      <rPr>
        <sz val="11"/>
        <color rgb="FF333333"/>
        <rFont val="Tahoma"/>
        <family val="2"/>
      </rPr>
      <t>*</t>
    </r>
  </si>
  <si>
    <t>邪教药剂师</t>
  </si>
  <si>
    <t xml:space="preserve"> 5费 4/4 战吼：每有一个敌方随从，便为你的英雄恢复2点生命值。</t>
  </si>
  <si>
    <t>闹闹机器人</t>
  </si>
  <si>
    <t xml:space="preserve"> 5费 3/4 嘲讽 圣盾 *机械*</t>
  </si>
  <si>
    <t>(史诗) 5费 3/6 战吼：与一个友方随从交换攻击力和生命值。</t>
  </si>
  <si>
    <t>上古之神先驱</t>
  </si>
  <si>
    <t>4/6 在你的回合开始时，将一个法力值消耗为(1)点的随从从你的牌库置入你的手牌。</t>
  </si>
  <si>
    <t>山谷之王穆克拉</t>
  </si>
  <si>
    <r>
      <rPr>
        <sz val="11"/>
        <color rgb="FF333333"/>
        <rFont val="Tahoma"/>
        <family val="2"/>
      </rPr>
      <t>(</t>
    </r>
    <r>
      <rPr>
        <sz val="11"/>
        <color rgb="FF333333"/>
        <rFont val="宋体"/>
        <family val="3"/>
        <charset val="134"/>
      </rPr>
      <t>传说</t>
    </r>
    <r>
      <rPr>
        <sz val="11"/>
        <color rgb="FF333333"/>
        <rFont val="Tahoma"/>
        <family val="2"/>
      </rPr>
      <t>) 6</t>
    </r>
    <r>
      <rPr>
        <sz val="11"/>
        <color rgb="FF333333"/>
        <rFont val="宋体"/>
        <family val="3"/>
        <charset val="134"/>
      </rPr>
      <t>费</t>
    </r>
    <r>
      <rPr>
        <sz val="11"/>
        <color rgb="FF333333"/>
        <rFont val="Tahoma"/>
        <family val="2"/>
      </rPr>
      <t xml:space="preserve"> 5/5 </t>
    </r>
    <r>
      <rPr>
        <sz val="11"/>
        <color rgb="FF333333"/>
        <rFont val="宋体"/>
        <family val="3"/>
        <charset val="134"/>
      </rPr>
      <t>战吼：将两个香蕉置入你的手牌。</t>
    </r>
    <r>
      <rPr>
        <sz val="11"/>
        <color rgb="FF333333"/>
        <rFont val="Tahoma"/>
        <family val="2"/>
      </rPr>
      <t xml:space="preserve"> *</t>
    </r>
    <r>
      <rPr>
        <sz val="11"/>
        <color rgb="FF333333"/>
        <rFont val="宋体"/>
        <family val="3"/>
        <charset val="134"/>
      </rPr>
      <t>野兽</t>
    </r>
    <r>
      <rPr>
        <sz val="11"/>
        <color rgb="FF333333"/>
        <rFont val="Tahoma"/>
        <family val="2"/>
      </rPr>
      <t>*</t>
    </r>
  </si>
  <si>
    <t>斯克拉姆狂热者</t>
  </si>
  <si>
    <r>
      <rPr>
        <sz val="11"/>
        <color rgb="FF333333"/>
        <rFont val="宋体"/>
        <family val="3"/>
        <charset val="134"/>
      </rPr>
      <t>斯克拉姆狂热者</t>
    </r>
    <r>
      <rPr>
        <sz val="11"/>
        <color rgb="FF333333"/>
        <rFont val="Tahoma"/>
        <family val="2"/>
      </rPr>
      <t>6</t>
    </r>
    <r>
      <rPr>
        <sz val="11"/>
        <color rgb="FF333333"/>
        <rFont val="宋体"/>
        <family val="3"/>
        <charset val="134"/>
      </rPr>
      <t>费</t>
    </r>
    <r>
      <rPr>
        <sz val="11"/>
        <color rgb="FF333333"/>
        <rFont val="Tahoma"/>
        <family val="2"/>
      </rPr>
      <t xml:space="preserve"> 7/6 </t>
    </r>
    <r>
      <rPr>
        <sz val="11"/>
        <color rgb="FF333333"/>
        <rFont val="宋体"/>
        <family val="3"/>
        <charset val="134"/>
      </rPr>
      <t>战吼：使你的克苏恩获得</t>
    </r>
    <r>
      <rPr>
        <sz val="11"/>
        <color rgb="FF333333"/>
        <rFont val="Tahoma"/>
        <family val="2"/>
      </rPr>
      <t>+2/+2</t>
    </r>
  </si>
  <si>
    <t>梦魇之龙</t>
  </si>
  <si>
    <t>(史诗) 6费 2/8 在你的回合开始时，该随从的攻击力翻倍。 *龙*</t>
  </si>
  <si>
    <t>腐化先知</t>
  </si>
  <si>
    <t>6费 2/3 战吼：对所有非鱼人的随从造成2点伤害。 *鱼人*</t>
  </si>
  <si>
    <t>蛛魔先知</t>
  </si>
  <si>
    <r>
      <rPr>
        <sz val="11"/>
        <color rgb="FF333333"/>
        <rFont val="Tahoma"/>
        <family val="2"/>
      </rPr>
      <t xml:space="preserve"> 6</t>
    </r>
    <r>
      <rPr>
        <sz val="11"/>
        <color rgb="FF333333"/>
        <rFont val="宋体"/>
        <family val="3"/>
        <charset val="134"/>
      </rPr>
      <t>费</t>
    </r>
    <r>
      <rPr>
        <sz val="11"/>
        <color rgb="FF333333"/>
        <rFont val="Tahoma"/>
        <family val="2"/>
      </rPr>
      <t xml:space="preserve"> 4/4 </t>
    </r>
    <r>
      <rPr>
        <sz val="11"/>
        <color rgb="FF333333"/>
        <rFont val="宋体"/>
        <family val="3"/>
        <charset val="134"/>
      </rPr>
      <t>在你的回合开始时，该牌的法力值消耗减少</t>
    </r>
    <r>
      <rPr>
        <sz val="11"/>
        <color rgb="FF333333"/>
        <rFont val="Tahoma"/>
        <family val="2"/>
      </rPr>
      <t>(1)</t>
    </r>
    <r>
      <rPr>
        <sz val="11"/>
        <color rgb="FF333333"/>
        <rFont val="宋体"/>
        <family val="3"/>
        <charset val="134"/>
      </rPr>
      <t>点。</t>
    </r>
  </si>
  <si>
    <t xml:space="preserve">毒沼爬行者 </t>
  </si>
  <si>
    <t>7费 6/8 嘲讽</t>
  </si>
  <si>
    <t>畸变的龙鹰</t>
  </si>
  <si>
    <t xml:space="preserve"> 7费 5/5 风怒 *野兽*</t>
  </si>
  <si>
    <r>
      <rPr>
        <sz val="11"/>
        <color rgb="FF333333"/>
        <rFont val="宋体"/>
        <family val="3"/>
        <charset val="134"/>
      </rPr>
      <t>嘲讽</t>
    </r>
    <r>
      <rPr>
        <sz val="11"/>
        <color rgb="FF333333"/>
        <rFont val="Tahoma"/>
        <family val="2"/>
      </rPr>
      <t> </t>
    </r>
    <r>
      <rPr>
        <sz val="11"/>
        <color rgb="FF333333"/>
        <rFont val="宋体"/>
        <family val="3"/>
        <charset val="134"/>
      </rPr>
      <t>战吼：如果你的克苏恩至少具有</t>
    </r>
    <r>
      <rPr>
        <sz val="11"/>
        <color rgb="FF333333"/>
        <rFont val="Tahoma"/>
        <family val="2"/>
      </rPr>
      <t>1</t>
    </r>
    <r>
      <rPr>
        <sz val="11"/>
        <color rgb="FF333333"/>
        <rFont val="宋体"/>
        <family val="3"/>
        <charset val="134"/>
      </rPr>
      <t>点攻击力，便召唤维克尼拉斯大帝。</t>
    </r>
  </si>
  <si>
    <t>艾尔文灾星霍格</t>
  </si>
  <si>
    <t>7费 6/6 每当该随从受到伤害时，召唤一个0并具有嘲讽的豺狼人。</t>
  </si>
  <si>
    <t>厄运召唤者</t>
  </si>
  <si>
    <t>战吼：使你的克苏恩获得+2/+2。
如果克苏恩死亡，将其洗入你的牌库。</t>
  </si>
  <si>
    <t>惊骇恐魔</t>
  </si>
  <si>
    <r>
      <rPr>
        <sz val="11"/>
        <color rgb="FF333333"/>
        <rFont val="Tahoma"/>
        <family val="2"/>
      </rPr>
      <t xml:space="preserve"> 8</t>
    </r>
    <r>
      <rPr>
        <sz val="11"/>
        <color rgb="FF333333"/>
        <rFont val="宋体"/>
        <family val="3"/>
        <charset val="134"/>
      </rPr>
      <t>费</t>
    </r>
    <r>
      <rPr>
        <sz val="11"/>
        <color rgb="FF333333"/>
        <rFont val="Tahoma"/>
        <family val="2"/>
      </rPr>
      <t xml:space="preserve"> 6/1</t>
    </r>
  </si>
  <si>
    <t>波戈蒙斯塔</t>
  </si>
  <si>
    <t>8费 6/7 每当波戈蒙斯塔攻击并消灭一个随从时，便获得+2/+2。</t>
  </si>
  <si>
    <t>深渊滑行者索苟斯</t>
  </si>
  <si>
    <r>
      <rPr>
        <sz val="11"/>
        <color rgb="FF333333"/>
        <rFont val="Tahoma"/>
        <family val="2"/>
      </rPr>
      <t>(</t>
    </r>
    <r>
      <rPr>
        <sz val="11"/>
        <color rgb="FF333333"/>
        <rFont val="宋体"/>
        <family val="3"/>
        <charset val="134"/>
      </rPr>
      <t>传说</t>
    </r>
    <r>
      <rPr>
        <sz val="11"/>
        <color rgb="FF333333"/>
        <rFont val="Tahoma"/>
        <family val="2"/>
      </rPr>
      <t>) 9</t>
    </r>
    <r>
      <rPr>
        <sz val="11"/>
        <color rgb="FF333333"/>
        <rFont val="宋体"/>
        <family val="3"/>
        <charset val="134"/>
      </rPr>
      <t>费</t>
    </r>
    <r>
      <rPr>
        <sz val="11"/>
        <color rgb="FF333333"/>
        <rFont val="Tahoma"/>
        <family val="2"/>
      </rPr>
      <t xml:space="preserve"> 5/9 </t>
    </r>
    <r>
      <rPr>
        <sz val="11"/>
        <color rgb="FF333333"/>
        <rFont val="宋体"/>
        <family val="3"/>
        <charset val="134"/>
      </rPr>
      <t>嘲讽</t>
    </r>
    <r>
      <rPr>
        <sz val="11"/>
        <color rgb="FF333333"/>
        <rFont val="Tahoma"/>
        <family val="2"/>
      </rPr>
      <t> </t>
    </r>
    <r>
      <rPr>
        <sz val="11"/>
        <color rgb="FF333333"/>
        <rFont val="宋体"/>
        <family val="3"/>
        <charset val="134"/>
      </rPr>
      <t>无法成为法术或英雄技能的目标。</t>
    </r>
  </si>
  <si>
    <t>远古造物之血</t>
  </si>
  <si>
    <r>
      <rPr>
        <sz val="11"/>
        <color rgb="FF333333"/>
        <rFont val="宋体"/>
        <family val="3"/>
        <charset val="134"/>
      </rPr>
      <t>在你的回合结束时，如果你控制两个远古造物之血，
则将其融合成远古造物。</t>
    </r>
    <r>
      <rPr>
        <sz val="11"/>
        <color rgb="FF333333"/>
        <rFont val="Tahoma"/>
        <family val="2"/>
      </rPr>
      <t xml:space="preserve"> (</t>
    </r>
    <r>
      <rPr>
        <sz val="11"/>
        <color rgb="FF333333"/>
        <rFont val="宋体"/>
        <family val="3"/>
        <charset val="134"/>
      </rPr>
      <t>远古造物：</t>
    </r>
    <r>
      <rPr>
        <sz val="11"/>
        <color rgb="FF333333"/>
        <rFont val="Tahoma"/>
        <family val="2"/>
      </rPr>
      <t>9</t>
    </r>
    <r>
      <rPr>
        <sz val="11"/>
        <color rgb="FF333333"/>
        <rFont val="宋体"/>
        <family val="3"/>
        <charset val="134"/>
      </rPr>
      <t>费</t>
    </r>
    <r>
      <rPr>
        <sz val="11"/>
        <color rgb="FF333333"/>
        <rFont val="Tahoma"/>
        <family val="2"/>
      </rPr>
      <t xml:space="preserve"> 30/30)</t>
    </r>
  </si>
  <si>
    <t>(传说) 1费 0 在你的回合结束时，将一个随从从你的牌库置入战场。</t>
  </si>
  <si>
    <r>
      <rPr>
        <sz val="11"/>
        <color rgb="FF333333"/>
        <rFont val="宋体"/>
        <family val="3"/>
        <charset val="134"/>
      </rPr>
      <t>战吼：在本局对战中，你每施放过一个法术，便随机施放一个法术</t>
    </r>
    <r>
      <rPr>
        <sz val="11"/>
        <color rgb="FF333333"/>
        <rFont val="Tahoma"/>
        <family val="2"/>
      </rPr>
      <t>(</t>
    </r>
    <r>
      <rPr>
        <sz val="11"/>
        <color rgb="FF333333"/>
        <rFont val="宋体"/>
        <family val="3"/>
        <charset val="134"/>
      </rPr>
      <t>随机选取目标</t>
    </r>
    <r>
      <rPr>
        <sz val="11"/>
        <color rgb="FF333333"/>
        <rFont val="Tahoma"/>
        <family val="2"/>
      </rPr>
      <t>)</t>
    </r>
    <r>
      <rPr>
        <sz val="11"/>
        <color rgb="FF333333"/>
        <rFont val="宋体"/>
        <family val="3"/>
        <charset val="134"/>
      </rPr>
      <t>。</t>
    </r>
  </si>
  <si>
    <t>(传说) 1费 5/7 战吼：召唤所有你在本局对战中死亡的，并具有亡语的随从。</t>
  </si>
  <si>
    <t xml:space="preserve">无面巨兽 </t>
  </si>
  <si>
    <r>
      <rPr>
        <sz val="11"/>
        <color rgb="FF333333"/>
        <rFont val="Tahoma"/>
        <family val="2"/>
      </rPr>
      <t>1</t>
    </r>
    <r>
      <rPr>
        <sz val="11"/>
        <color rgb="FF333333"/>
        <rFont val="宋体"/>
        <family val="3"/>
        <charset val="134"/>
      </rPr>
      <t>费</t>
    </r>
    <r>
      <rPr>
        <sz val="11"/>
        <color rgb="FF333333"/>
        <rFont val="Tahoma"/>
        <family val="2"/>
      </rPr>
      <t xml:space="preserve"> 0</t>
    </r>
  </si>
  <si>
    <r>
      <rPr>
        <sz val="11"/>
        <color rgb="FF333333"/>
        <rFont val="Tahoma"/>
        <family val="2"/>
      </rPr>
      <t>(</t>
    </r>
    <r>
      <rPr>
        <sz val="11"/>
        <color rgb="FF333333"/>
        <rFont val="宋体"/>
        <family val="3"/>
        <charset val="134"/>
      </rPr>
      <t>传说</t>
    </r>
    <r>
      <rPr>
        <sz val="11"/>
        <color rgb="FF333333"/>
        <rFont val="Tahoma"/>
        <family val="2"/>
      </rPr>
      <t>) 1</t>
    </r>
    <r>
      <rPr>
        <sz val="11"/>
        <color rgb="FF333333"/>
        <rFont val="宋体"/>
        <family val="3"/>
        <charset val="134"/>
      </rPr>
      <t>费</t>
    </r>
    <r>
      <rPr>
        <sz val="11"/>
        <color rgb="FF333333"/>
        <rFont val="Tahoma"/>
        <family val="2"/>
      </rPr>
      <t xml:space="preserve"> 12/12 </t>
    </r>
    <r>
      <rPr>
        <sz val="11"/>
        <color rgb="FF333333"/>
        <rFont val="宋体"/>
        <family val="3"/>
        <charset val="134"/>
      </rPr>
      <t>亡语：将你手牌中的所有龙牌置入战场。</t>
    </r>
    <r>
      <rPr>
        <sz val="11"/>
        <color rgb="FF333333"/>
        <rFont val="Tahoma"/>
        <family val="2"/>
      </rPr>
      <t xml:space="preserve"> *</t>
    </r>
    <r>
      <rPr>
        <sz val="11"/>
        <color rgb="FF333333"/>
        <rFont val="宋体"/>
        <family val="3"/>
        <charset val="134"/>
      </rPr>
      <t>龙</t>
    </r>
    <r>
      <rPr>
        <sz val="11"/>
        <color rgb="FF333333"/>
        <rFont val="Tahoma"/>
        <family val="2"/>
      </rPr>
      <t>*</t>
    </r>
  </si>
  <si>
    <t>(传说) 1费 6/6 战吼：造成等同于该随从攻击力的伤害，随机分配到所有敌人身上。</t>
  </si>
  <si>
    <t>致命餐叉</t>
  </si>
  <si>
    <t>亡语: 将一张3/2的武器牌置入你的手牌。</t>
  </si>
  <si>
    <t>D卡拉赞之夜</t>
  </si>
  <si>
    <t>虚灵商人</t>
  </si>
  <si>
    <t>战吼: 你手牌中其他职业的职业牌法力值消耗减少（2）点。</t>
  </si>
  <si>
    <r>
      <rPr>
        <b/>
        <sz val="7.5"/>
        <color rgb="FF9D9D9D"/>
        <rFont val="Arial"/>
        <family val="2"/>
      </rPr>
      <t>战吼: </t>
    </r>
    <r>
      <rPr>
        <sz val="7.5"/>
        <color rgb="FF9D9D9D"/>
        <rFont val="Arial"/>
        <family val="2"/>
      </rPr>
      <t>随机将一张</t>
    </r>
    <r>
      <rPr>
        <i/>
        <sz val="7.5"/>
        <color rgb="FF9D9D9D"/>
        <rFont val="Arial"/>
        <family val="2"/>
      </rPr>
      <t>（你对手职业的）</t>
    </r>
    <r>
      <rPr>
        <sz val="7.5"/>
        <color rgb="FF9D9D9D"/>
        <rFont val="Arial"/>
        <family val="2"/>
      </rPr>
      <t>职业卡牌置入你的手牌。</t>
    </r>
  </si>
  <si>
    <t>魔法乌鸦</t>
  </si>
  <si>
    <t>月光林地传送门</t>
  </si>
  <si>
    <t>恢复6点生命值。随机召唤一个法力值消耗为（6）点的随从。</t>
  </si>
  <si>
    <t>展览馆守卫</t>
  </si>
  <si>
    <r>
      <rPr>
        <sz val="11"/>
        <color rgb="FF333333"/>
        <rFont val="宋体"/>
        <family val="3"/>
        <charset val="134"/>
      </rPr>
      <t>战吼</t>
    </r>
    <r>
      <rPr>
        <sz val="11"/>
        <color rgb="FF333333"/>
        <rFont val="Tahoma"/>
        <family val="2"/>
      </rPr>
      <t xml:space="preserve">: </t>
    </r>
    <r>
      <rPr>
        <sz val="11"/>
        <color rgb="FF333333"/>
        <rFont val="宋体"/>
        <family val="3"/>
        <charset val="134"/>
      </rPr>
      <t>选择一个友方野兽，召唤一个它的复制。</t>
    </r>
  </si>
  <si>
    <t>麦迪文的男仆</t>
  </si>
  <si>
    <t>战吼: 如果你控制任何奥秘，则造成3点伤害。</t>
  </si>
  <si>
    <t>呓语魔典</t>
  </si>
  <si>
    <r>
      <rPr>
        <b/>
        <sz val="7.5"/>
        <color rgb="FF9D9D9D"/>
        <rFont val="Arial"/>
        <family val="2"/>
      </rPr>
      <t>战吼: </t>
    </r>
    <r>
      <rPr>
        <sz val="7.5"/>
        <color rgb="FF9D9D9D"/>
        <rFont val="Arial"/>
        <family val="2"/>
      </rPr>
      <t>随机将一张法师的法术牌置入你的手牌。</t>
    </r>
  </si>
  <si>
    <t>火焰之地传送门</t>
  </si>
  <si>
    <t>造成5点伤害。随机召唤一个法力值消耗为（5）点的 随从。</t>
  </si>
  <si>
    <t>7</t>
  </si>
  <si>
    <t>豹子戏法</t>
  </si>
  <si>
    <t>奥秘: 在你的对手施放一个法术后，召唤一个4/2并具有潜行的猎豹。</t>
  </si>
  <si>
    <t>亡语: 召唤一只3/2的大灰狼。</t>
  </si>
  <si>
    <t>神秘女猎手</t>
  </si>
  <si>
    <r>
      <rPr>
        <sz val="9"/>
        <color rgb="FF9D9D9D"/>
        <rFont val="Arial"/>
        <family val="2"/>
      </rPr>
      <t>你的</t>
    </r>
    <r>
      <rPr>
        <b/>
        <sz val="9"/>
        <color rgb="FF9D9D9D"/>
        <rFont val="Arial"/>
        <family val="2"/>
      </rPr>
      <t>奥秘</t>
    </r>
    <r>
      <rPr>
        <sz val="9"/>
        <color rgb="FF9D9D9D"/>
        <rFont val="Arial"/>
        <family val="2"/>
      </rPr>
      <t>法力值消耗为（0）点。</t>
    </r>
  </si>
  <si>
    <t>净化</t>
  </si>
  <si>
    <t>沉默一个友方随从，抽一张牌。</t>
  </si>
  <si>
    <t>宴会牧师</t>
  </si>
  <si>
    <t>每当你施放一个法术，为你的英雄恢复3点生命值。</t>
  </si>
  <si>
    <t>玛瑙主教</t>
  </si>
  <si>
    <t>战吼: 召唤一个在本局对战中死亡的友方随从。</t>
  </si>
  <si>
    <t>幽灵之爪</t>
  </si>
  <si>
    <t>当你拥有法术伤害时，获得 +2攻击力。</t>
  </si>
  <si>
    <t>对所有敌方随从造成1点伤害。随机召唤一个法力值消耗为（1）点的随从。</t>
  </si>
  <si>
    <t>邪恶的巫医</t>
  </si>
  <si>
    <t>每当你施放一个法术，召唤一个随机的基础图腾。</t>
  </si>
  <si>
    <t>夜魇骑士</t>
  </si>
  <si>
    <r>
      <rPr>
        <b/>
        <sz val="7.5"/>
        <color rgb="FF9D9D9D"/>
        <rFont val="Arial"/>
        <family val="2"/>
      </rPr>
      <t>战吼: </t>
    </r>
    <r>
      <rPr>
        <sz val="7.5"/>
        <color rgb="FF9D9D9D"/>
        <rFont val="Arial"/>
        <family val="2"/>
      </rPr>
      <t>如果你的手牌中有龙牌，便召唤两个1/1的雏龙。</t>
    </r>
  </si>
  <si>
    <t>银月城传送门</t>
  </si>
  <si>
    <t>使一个随从获得+2/+2。随机召唤一个法力值消耗为（2）点的随从。</t>
  </si>
  <si>
    <t>象牙骑士</t>
  </si>
  <si>
    <r>
      <rPr>
        <b/>
        <sz val="7.5"/>
        <color rgb="FF9D9D9D"/>
        <rFont val="Arial"/>
        <family val="2"/>
      </rPr>
      <t>战吼: 发现</t>
    </r>
    <r>
      <rPr>
        <sz val="7.5"/>
        <color rgb="FF9D9D9D"/>
        <rFont val="Arial"/>
        <family val="2"/>
      </rPr>
      <t>一个法术。 为你的英雄恢复等同于其法力值消耗的生命值。</t>
    </r>
  </si>
  <si>
    <t>镀银魔像</t>
  </si>
  <si>
    <t>如果你弃掉了这张随从牌，则会召唤它。</t>
  </si>
  <si>
    <t>附灵术</t>
  </si>
  <si>
    <t>召唤一个0的蜡烛，2/2的扫帚和3/3的茶壶。</t>
  </si>
  <si>
    <t>玛克扎尔的小鬼</t>
  </si>
  <si>
    <t>每当你弃掉一张牌时，抽一张牌。</t>
  </si>
  <si>
    <t>保卫国王</t>
  </si>
  <si>
    <t>战场上每有一个敌方随从，便召唤一个0并具有嘲讽的 禁卫。</t>
  </si>
  <si>
    <t>获得4点护甲值。随机召唤一个法力值消耗为（4）点的随从。</t>
  </si>
  <si>
    <t>每个回合攻击次数不限，但无法攻击英雄。</t>
  </si>
  <si>
    <t>符文蛋</t>
  </si>
  <si>
    <r>
      <rPr>
        <sz val="11"/>
        <color rgb="FF333333"/>
        <rFont val="Tahoma"/>
        <family val="2"/>
      </rPr>
      <t>亡语: </t>
    </r>
    <r>
      <rPr>
        <sz val="7.5"/>
        <color rgb="FF9D9D9D"/>
        <rFont val="Arial"/>
        <family val="2"/>
      </rPr>
      <t>抽一张牌。</t>
    </r>
  </si>
  <si>
    <t>奥术畸体</t>
  </si>
  <si>
    <t>每当你施放一个法术，该随从便获得 +1生命值。</t>
  </si>
  <si>
    <r>
      <rPr>
        <sz val="11"/>
        <color rgb="FF333333"/>
        <rFont val="Tahoma"/>
        <family val="2"/>
      </rPr>
      <t>战吼: </t>
    </r>
    <r>
      <rPr>
        <sz val="7.5"/>
        <color rgb="FF9D9D9D"/>
        <rFont val="Arial"/>
        <family val="2"/>
      </rPr>
      <t>如果你的手牌中有龙牌，便</t>
    </r>
    <r>
      <rPr>
        <b/>
        <sz val="7.5"/>
        <color rgb="FF9D9D9D"/>
        <rFont val="Arial"/>
        <family val="2"/>
      </rPr>
      <t>发现</t>
    </r>
    <r>
      <rPr>
        <sz val="7.5"/>
        <color rgb="FF9D9D9D"/>
        <rFont val="Arial"/>
        <family val="2"/>
      </rPr>
      <t>一张龙牌。</t>
    </r>
  </si>
  <si>
    <t>自负的演员</t>
  </si>
  <si>
    <t>紫罗兰法师</t>
  </si>
  <si>
    <r>
      <rPr>
        <sz val="11"/>
        <color rgb="FF333333"/>
        <rFont val="Tahoma"/>
        <family val="2"/>
      </rPr>
      <t>在你的回合时，你的英雄会获得</t>
    </r>
    <r>
      <rPr>
        <b/>
        <sz val="7.5"/>
        <color rgb="FF9D9D9D"/>
        <rFont val="Arial"/>
        <family val="2"/>
      </rPr>
      <t>免疫</t>
    </r>
    <r>
      <rPr>
        <sz val="7.5"/>
        <color rgb="FF9D9D9D"/>
        <rFont val="Arial"/>
        <family val="2"/>
      </rPr>
      <t>。</t>
    </r>
  </si>
  <si>
    <t>莫罗斯</t>
  </si>
  <si>
    <t>潜行 在你的回合结束时，召唤一个0的 家仆。</t>
  </si>
  <si>
    <t>机械动物管理员</t>
  </si>
  <si>
    <r>
      <rPr>
        <sz val="11"/>
        <color rgb="FF333333"/>
        <rFont val="Tahoma"/>
        <family val="2"/>
      </rPr>
      <t>战吼: </t>
    </r>
    <r>
      <rPr>
        <sz val="7.5"/>
        <color rgb="FF9D9D9D"/>
        <rFont val="Arial"/>
        <family val="2"/>
      </rPr>
      <t>使一个随机友方野兽，龙和鱼人获得+1/+1。</t>
    </r>
  </si>
  <si>
    <t>橱柜蜘蛛</t>
  </si>
  <si>
    <t>战吼: 召唤一个1/3的蜘蛛。</t>
  </si>
  <si>
    <t>战吼: 随机挑选你牌库里的一个随从，召唤一个0的复制。</t>
  </si>
  <si>
    <t>奥能铁匠</t>
  </si>
  <si>
    <t>战吼: 召唤一个0/5并具有嘲讽的随从。</t>
  </si>
  <si>
    <t>玛克扎尔王子</t>
  </si>
  <si>
    <t>当对战开始时，将五张随机传说随从牌置入你的牌库。</t>
  </si>
  <si>
    <t>鸟禽守护者</t>
  </si>
  <si>
    <r>
      <rPr>
        <sz val="11"/>
        <color rgb="FF333333"/>
        <rFont val="Tahoma"/>
        <family val="2"/>
      </rPr>
      <t>战吼: </t>
    </r>
    <r>
      <rPr>
        <sz val="7.5"/>
        <color rgb="FF9D9D9D"/>
        <rFont val="Arial"/>
        <family val="2"/>
      </rPr>
      <t>如果你控制任何</t>
    </r>
    <r>
      <rPr>
        <b/>
        <sz val="7.5"/>
        <color rgb="FF9D9D9D"/>
        <rFont val="Arial"/>
        <family val="2"/>
      </rPr>
      <t>奥秘</t>
    </r>
    <r>
      <rPr>
        <sz val="7.5"/>
        <color rgb="FF9D9D9D"/>
        <rFont val="Arial"/>
        <family val="2"/>
      </rPr>
      <t>，便获得+1/+1和</t>
    </r>
    <r>
      <rPr>
        <b/>
        <sz val="7.5"/>
        <color rgb="FF9D9D9D"/>
        <rFont val="Arial"/>
        <family val="2"/>
      </rPr>
      <t>嘲讽</t>
    </r>
    <r>
      <rPr>
        <sz val="7.5"/>
        <color rgb="FF9D9D9D"/>
        <rFont val="Arial"/>
        <family val="2"/>
      </rPr>
      <t>。</t>
    </r>
  </si>
  <si>
    <t>展览馆法师</t>
  </si>
  <si>
    <t>战吼: 使一个随机友方野兽，龙和鱼人获得+2/+2。</t>
  </si>
  <si>
    <t>战吼: 如果你的手牌中有龙牌，则消灭一个攻击力小于或等于3的敌方随从。</t>
  </si>
  <si>
    <t>沟渠潜伏者</t>
  </si>
  <si>
    <t>战吼: 消灭一个随从。亡语: 重新召唤被消灭的随从。</t>
  </si>
  <si>
    <r>
      <rPr>
        <sz val="11"/>
        <color rgb="FF333333"/>
        <rFont val="Tahoma"/>
        <family val="2"/>
      </rPr>
      <t>嘲讽，战吼: </t>
    </r>
    <r>
      <rPr>
        <sz val="7.5"/>
        <color rgb="FF9D9D9D"/>
        <rFont val="Arial"/>
        <family val="2"/>
      </rPr>
      <t>从你的牌库中抽一张野兽牌、龙牌和鱼人牌置入你的手牌。</t>
    </r>
  </si>
  <si>
    <r>
      <rPr>
        <sz val="11"/>
        <color rgb="FF333333"/>
        <rFont val="Tahoma"/>
        <family val="2"/>
      </rPr>
      <t>战吼: </t>
    </r>
    <r>
      <rPr>
        <sz val="7.5"/>
        <color rgb="FF9D9D9D"/>
        <rFont val="Arial"/>
        <family val="2"/>
      </rPr>
      <t>装备埃提耶什，守护者的传说之杖。</t>
    </r>
  </si>
  <si>
    <t>奥术巨人</t>
  </si>
  <si>
    <t>在本局对战中，你每施放一个法术就会使 法力值消耗减少（1）点。</t>
  </si>
  <si>
    <t>8</t>
  </si>
  <si>
    <t>暗金教信使</t>
  </si>
  <si>
    <t>战吼：发现一张法师、牧师或术士的职业牌。</t>
  </si>
  <si>
    <t>暗金教</t>
  </si>
  <si>
    <t>J加基森</t>
  </si>
  <si>
    <t>暗金教炼金师</t>
  </si>
  <si>
    <t>战吼：随机将一张药水牌置入你的手牌。</t>
  </si>
  <si>
    <r>
      <rPr>
        <sz val="11"/>
        <color rgb="FF0070C0"/>
        <rFont val="宋体"/>
        <family val="3"/>
        <charset val="134"/>
      </rPr>
      <t>暗</t>
    </r>
    <r>
      <rPr>
        <sz val="11"/>
        <color theme="0" tint="-0.499984740745262"/>
        <rFont val="宋体"/>
        <family val="3"/>
        <charset val="134"/>
      </rPr>
      <t>金</t>
    </r>
    <r>
      <rPr>
        <sz val="11"/>
        <color rgb="FF7030A0"/>
        <rFont val="宋体"/>
        <family val="3"/>
        <charset val="134"/>
      </rPr>
      <t>教</t>
    </r>
  </si>
  <si>
    <t>卡扎库斯</t>
  </si>
  <si>
    <t>战吼：如果你的牌库里没有相同的牌，则为你创建一个自定义法术。</t>
  </si>
  <si>
    <t>玉莲印记</t>
  </si>
  <si>
    <t>使你所有的随从获得+1/+1。</t>
  </si>
  <si>
    <t>青玉护符</t>
  </si>
  <si>
    <t>抉择：召唤一个青玉魔像；或者将该牌的三个复制洗入你的牌库。</t>
  </si>
  <si>
    <t>妙手空空</t>
  </si>
  <si>
    <t>每控制一个友方随从，便获得一个空的法力水晶。</t>
  </si>
  <si>
    <t>青玉绽放</t>
  </si>
  <si>
    <t>召唤一个青玉魔像，获得一个空的法力水晶。</t>
  </si>
  <si>
    <t>天神唤梦者</t>
  </si>
  <si>
    <t>战吼：如果一个友方随从的攻击力大于或等于5点，便获得+2/+2。</t>
  </si>
  <si>
    <t>新月视界</t>
  </si>
  <si>
    <t>抽两张牌，抽到的随从法力值消耗减少(2)点。</t>
  </si>
  <si>
    <t>兔妖教头</t>
  </si>
  <si>
    <t>战吼：使一个友方野兽获得+2/+2。</t>
  </si>
  <si>
    <t>青玉巨兽</t>
  </si>
  <si>
    <t>嘲讽，战吼：召唤一个青玉魔像。</t>
  </si>
  <si>
    <t>抉择：获得10点护甲值；或者复原你的法力水晶。</t>
  </si>
  <si>
    <t>冰冻药水</t>
  </si>
  <si>
    <t>冻结一个敌人。</t>
  </si>
  <si>
    <t>暗金教侍从</t>
  </si>
  <si>
    <t>战吼：在本回合中，你使用的下一个奥秘的法力值消耗为(0)点。</t>
  </si>
  <si>
    <t>狂热铸魂者</t>
  </si>
  <si>
    <t>战吼：选择一个友方随从，复制该牌并洗入你的牌库。</t>
  </si>
  <si>
    <t>火山药水</t>
  </si>
  <si>
    <t>对所有随从造成2点伤害。</t>
  </si>
  <si>
    <t>变形药水</t>
  </si>
  <si>
    <t>奥秘：在你的对手打出一张随从牌后，将其变形成为1/1的绵羊。</t>
  </si>
  <si>
    <t>凛风巫师</t>
  </si>
  <si>
    <t>战吼：如果一个敌人被冻结，获得+2/+2。</t>
  </si>
  <si>
    <t>暗金教水晶侍女</t>
  </si>
  <si>
    <t>在本局对战中，你每使用一个奥秘就会使法力值消耗减少(2)点。</t>
  </si>
  <si>
    <t>墨水大师索莉娅</t>
  </si>
  <si>
    <t>战吼：在本回合中，如果你的牌库里没有相同的牌，
你所施放的下一个法术的法力值消耗为(0)点。</t>
  </si>
  <si>
    <t>强能奥术飞弹</t>
  </si>
  <si>
    <t>随机对敌人发射3枚飞弹，每枚飞弹造成3点伤害。</t>
  </si>
  <si>
    <t>走私货物</t>
  </si>
  <si>
    <t>使你手牌中的一个随机野兽牌获得+2/+2。</t>
  </si>
  <si>
    <t>战吼：召唤一个1/1的雌斑虎。</t>
  </si>
  <si>
    <t>穴居人驯兽师</t>
  </si>
  <si>
    <t>战吼：使你手牌中的一个随机野兽牌获得+1/+1。</t>
  </si>
  <si>
    <t>军备宝箱</t>
  </si>
  <si>
    <t>奥秘：在你的对手打出一张随从牌后，使你手牌中的一个随机随从牌获得+2/+2。</t>
  </si>
  <si>
    <t>豺狼人土枪手</t>
  </si>
  <si>
    <t>亡语：使你手牌中的一个随机随从牌获得+2/+2。</t>
  </si>
  <si>
    <t>亡语：召唤若干个1/1的狂鼠，数量等同于该随从攻击力的伤害。</t>
  </si>
  <si>
    <t>驮运科多兽</t>
  </si>
  <si>
    <t>战吼：造成等同于该随从攻击力的伤害。</t>
  </si>
  <si>
    <t>食人鱼喷枪</t>
  </si>
  <si>
    <t>在你的英雄攻击后，召唤一个1/1的食人鱼</t>
  </si>
  <si>
    <t>金手指卡努克</t>
  </si>
  <si>
    <t>在卡努克攻击一名随从后，还会攻击敌方英雄。</t>
  </si>
  <si>
    <t>疯狂药水</t>
  </si>
  <si>
    <t>直到回合结束，获得一个攻击力小于或等于2的敌方随从的控制权。</t>
  </si>
  <si>
    <t>在本回合中，使所有敌方随从获得-3攻击力。</t>
  </si>
  <si>
    <t>法力晶簇</t>
  </si>
  <si>
    <t>每当该随从受到治疗时，便召唤一颗2/2的水晶。</t>
  </si>
  <si>
    <t>为一个友方角色恢复12点生命值。</t>
  </si>
  <si>
    <t>缚链者拉兹</t>
  </si>
  <si>
    <t>战吼：在本局对战中，如果你的牌库里没有相同的牌，
则你的英雄技能的法力值消耗为(0)点。</t>
  </si>
  <si>
    <t>战吼：如果你的手牌中有龙牌，便发现你对手牌库中的一张牌。</t>
  </si>
  <si>
    <t>暗金教窃歌者</t>
  </si>
  <si>
    <t>对除了龙之外的所有随从造成5点伤害。</t>
  </si>
  <si>
    <t>伪造的幸运币</t>
  </si>
  <si>
    <t>在本回合中，获得一个法力水晶。</t>
  </si>
  <si>
    <t>青玉飞镖</t>
  </si>
  <si>
    <t>造成2点伤害。连击：召唤一个青玉魔像。</t>
  </si>
  <si>
    <t>青玉游荡者</t>
  </si>
  <si>
    <t>潜行，亡语：召唤一个青玉魔像。</t>
  </si>
  <si>
    <t>加基森摆渡人</t>
  </si>
  <si>
    <t>连击：将一个友方随从移回你的手牌。</t>
  </si>
  <si>
    <t>暗影狂怒者</t>
  </si>
  <si>
    <r>
      <rPr>
        <sz val="11"/>
        <color theme="1"/>
        <rFont val="宋体"/>
        <family val="3"/>
        <charset val="134"/>
      </rPr>
      <t>潜行，每当该随从攻击时，随机将一张</t>
    </r>
    <r>
      <rPr>
        <i/>
        <sz val="11"/>
        <color theme="1"/>
        <rFont val="宋体"/>
        <family val="3"/>
        <charset val="134"/>
      </rPr>
      <t>（你对手职业的）</t>
    </r>
    <r>
      <rPr>
        <sz val="11"/>
        <color theme="1"/>
        <rFont val="宋体"/>
        <family val="3"/>
        <charset val="134"/>
      </rPr>
      <t>职业牌置入你的手牌。</t>
    </r>
  </si>
  <si>
    <t>暗影大师</t>
  </si>
  <si>
    <t>战吼：使一个具有潜行的随从获得+2/+2。</t>
  </si>
  <si>
    <t>玉莲帮刺客</t>
  </si>
  <si>
    <t>潜行。每当该随从消灭一个敌方随从时，便获得潜行。</t>
  </si>
  <si>
    <t>土地精海盗</t>
  </si>
  <si>
    <t>战吼：如果你的武器至少具有3点攻击力，便获得+4/+4。</t>
  </si>
  <si>
    <t>先到先得</t>
  </si>
  <si>
    <t>发现一张具有过载的牌。过载：(1)</t>
  </si>
  <si>
    <t>战吼：召唤一个青玉魔像。过载：(1)</t>
  </si>
  <si>
    <t>将所有敌方随从随机变形成为法力值消耗减少(1)点的其他随从。</t>
  </si>
  <si>
    <t>锦鱼人水语者</t>
  </si>
  <si>
    <t>战吼：恢复6点生命值。过载：(1)</t>
  </si>
  <si>
    <t>玉莲帮幻术师</t>
  </si>
  <si>
    <t>在该随从攻击一个英雄后，将其变形成为一个法力值消耗为(6)点的随机随从。</t>
  </si>
  <si>
    <t>神奇四鱼</t>
  </si>
  <si>
    <t>召唤四个1/1的鱼人。</t>
  </si>
  <si>
    <t>造成4点伤害，召唤一个青玉魔像。</t>
  </si>
  <si>
    <t>白眼大侠</t>
  </si>
  <si>
    <t>嘲讽，亡语：将风暴守护者洗入你的牌库。</t>
  </si>
  <si>
    <t>青玉酋长</t>
  </si>
  <si>
    <t>战吼：召唤一个青玉魔像，使其获得嘲讽。</t>
  </si>
  <si>
    <t>海象人警长</t>
  </si>
  <si>
    <t>亡语：如果该随从的攻击力大于或等于2，抽一张牌。</t>
  </si>
  <si>
    <t>战术撤离</t>
  </si>
  <si>
    <t>奥秘：当一个友方随从死亡时，将其移回你的手牌。</t>
  </si>
  <si>
    <t>风驰电掣</t>
  </si>
  <si>
    <t>使你手牌中的所有随从牌获得+1/+1。</t>
  </si>
  <si>
    <t>污鳞劫掠者</t>
  </si>
  <si>
    <t>战吼：使你手牌中的一个随机鱼人牌获得+1/+1。</t>
  </si>
  <si>
    <t>污手街供货商</t>
  </si>
  <si>
    <t>战吼：使你手牌中的所有随从牌获得+1/+1。</t>
  </si>
  <si>
    <t>三教九流</t>
  </si>
  <si>
    <t>从你的拍苦中抽三张法力值消耗为(1)点的随从。</t>
  </si>
  <si>
    <t>燃鬃·自走炮</t>
  </si>
  <si>
    <t>圣盾，嘲讽。该随从造成的伤害还会为</t>
  </si>
  <si>
    <t>污手街惩罚者</t>
  </si>
  <si>
    <t>在你的回合结束时，使你手牌中的所有随从牌获得+1/+1。</t>
  </si>
  <si>
    <t>污手街守护者</t>
  </si>
  <si>
    <t>嘲讽，战吼：使相邻的随从获得圣盾。</t>
  </si>
  <si>
    <t>无证药剂师</t>
  </si>
  <si>
    <t>每当你召唤一个随从，便对你的英雄造成5点伤害。</t>
  </si>
  <si>
    <t>血怒药水</t>
  </si>
  <si>
    <t>使一个随从获得+3攻击力。如果该随从是恶魔，还会获得+3生命值。</t>
  </si>
  <si>
    <t>魔瘾结晶者</t>
  </si>
  <si>
    <t>战吼：使你的所有恶魔获得+1/+1。</t>
  </si>
  <si>
    <t>爆晶药水</t>
  </si>
  <si>
    <t>消灭一个随从，和你的一个法力水晶。</t>
  </si>
  <si>
    <t>海魔钉刺者</t>
  </si>
  <si>
    <t>战吼：在本回合中，你召唤的下一个鱼人不再消耗生命值，转而消耗生命值。</t>
  </si>
  <si>
    <t>暗金教恶魔商贩</t>
  </si>
  <si>
    <t>在你的回合结束时，将一张随机恶魔牌置入你的手牌。</t>
  </si>
  <si>
    <t>邪火药水</t>
  </si>
  <si>
    <t>对所有角色造成5点伤害。</t>
  </si>
  <si>
    <t>渊狱惩击者</t>
  </si>
  <si>
    <t>战吼：对所有其他角色造成3点伤害。</t>
  </si>
  <si>
    <t>唤魔者克鲁尔</t>
  </si>
  <si>
    <t>战吼：如果你的牌库里没有相同的牌，则将你手牌中所有的恶魔牌置入战场。</t>
  </si>
  <si>
    <t>污手街情报员</t>
  </si>
  <si>
    <t>战吼：发现一张猎人、圣骑士或战士的职业牌。</t>
  </si>
  <si>
    <r>
      <rPr>
        <sz val="11"/>
        <color rgb="FF00B050"/>
        <rFont val="宋体"/>
        <family val="3"/>
        <charset val="134"/>
      </rPr>
      <t>污</t>
    </r>
    <r>
      <rPr>
        <sz val="11"/>
        <color rgb="FFFF0000"/>
        <rFont val="宋体"/>
        <family val="3"/>
        <charset val="134"/>
      </rPr>
      <t>手</t>
    </r>
    <r>
      <rPr>
        <sz val="11"/>
        <color rgb="FFEAB200"/>
        <rFont val="宋体"/>
        <family val="3"/>
        <charset val="134"/>
      </rPr>
      <t>党</t>
    </r>
  </si>
  <si>
    <t>污手街走私者</t>
  </si>
  <si>
    <t>战吼：使你手牌中一个随机随从牌获得+1/+1。</t>
  </si>
  <si>
    <t>污手党</t>
  </si>
  <si>
    <t>唐·汉古</t>
  </si>
  <si>
    <t>战吼：使你手牌中一个随机随从牌获得+5/+5。</t>
  </si>
  <si>
    <t>战吼：召唤一个青玉魔像。</t>
  </si>
  <si>
    <r>
      <rPr>
        <sz val="11"/>
        <color theme="9" tint="-0.249977111117893"/>
        <rFont val="宋体"/>
        <family val="3"/>
        <charset val="134"/>
      </rPr>
      <t>玉</t>
    </r>
    <r>
      <rPr>
        <sz val="11"/>
        <color theme="6" tint="-0.499984740745262"/>
        <rFont val="宋体"/>
        <family val="3"/>
        <charset val="134"/>
      </rPr>
      <t>莲</t>
    </r>
    <r>
      <rPr>
        <sz val="11"/>
        <color theme="4" tint="-0.249977111117893"/>
        <rFont val="宋体"/>
        <family val="3"/>
        <charset val="134"/>
      </rPr>
      <t>帮</t>
    </r>
  </si>
  <si>
    <t>玉莲帮密探</t>
  </si>
  <si>
    <t>战吼：发现一张德鲁伊、潜行者或萨满祭司的职业牌。</t>
  </si>
  <si>
    <t>战吼，亡语：召唤一个青玉魔像。</t>
  </si>
  <si>
    <t>盛气凌人</t>
  </si>
  <si>
    <t>发现一个具有嘲讽的随从。</t>
  </si>
  <si>
    <t>对所有受伤的随从造成3点伤害。</t>
  </si>
  <si>
    <t>公辩律师</t>
  </si>
  <si>
    <t>霍巴特·钩锤</t>
  </si>
  <si>
    <t>战吼：使你的手牌和牌库里的所有武器牌获得+1攻击力。</t>
  </si>
  <si>
    <t>失窃物资</t>
  </si>
  <si>
    <t>使你手牌中的一个随机并具有嘲讽的随从牌获得+3/+3。</t>
  </si>
  <si>
    <t>污手街典当师</t>
  </si>
  <si>
    <t>战吼：使你手牌中一个随机武器牌获得+1/+1。</t>
  </si>
  <si>
    <t>污手玩具商</t>
  </si>
  <si>
    <t>在你的回合结束时，使你手牌中一个随机随从牌获得+2/+2。</t>
  </si>
  <si>
    <t>黄铜指虎</t>
  </si>
  <si>
    <t>在你的英雄攻击后，使你手牌中的一个随机随从牌获得+1/+1。</t>
  </si>
  <si>
    <t>嘲讽。每当该随从造成伤害时，获得等量的护甲值。</t>
  </si>
  <si>
    <t>蹩脚海盗</t>
  </si>
  <si>
    <t>当你装备一把武器时，该随从获得+2攻击力。</t>
  </si>
  <si>
    <t>冲锋。在你召唤一个海盗后，从你的牌库中将该随从置入战场。</t>
  </si>
  <si>
    <t>亡语：为每个英雄恢复4点生命值。</t>
  </si>
  <si>
    <t>鼬鼠挖掘工</t>
  </si>
  <si>
    <t>亡语：将该随从洗入你对手的牌库。</t>
  </si>
  <si>
    <t>热心的酒保</t>
  </si>
  <si>
    <t>在你的回合结束时，为你的英雄恢复1点生命值。</t>
  </si>
  <si>
    <t>J加基森名媛</t>
  </si>
  <si>
    <t>嘲讽，战吼：你的对手将一个随机随从从其手牌置入战场。</t>
  </si>
  <si>
    <t>吹箭鱼人</t>
  </si>
  <si>
    <t>杂耍小鬼</t>
  </si>
  <si>
    <t>重装佣兵</t>
  </si>
  <si>
    <t>毒性污水软泥怪</t>
  </si>
  <si>
    <t>后街男巫</t>
  </si>
  <si>
    <t>邪兽人噬魂魔</t>
  </si>
  <si>
    <t>在你的回合开始时，对该随从造成2点伤害。</t>
  </si>
  <si>
    <t>黑金大亨</t>
  </si>
  <si>
    <t>每当你召唤一个具有战吼的随从时，
便使这张牌（在你的手牌中时）获得+1/+1。</t>
  </si>
  <si>
    <t>大富翁比尔杜</t>
  </si>
  <si>
    <t>在你施放一个法术后，复原你的英雄技能。</t>
  </si>
  <si>
    <t>女警萨莉</t>
  </si>
  <si>
    <t>亡语：对所有敌方随从造成等同于该随从攻击力的伤害。</t>
  </si>
  <si>
    <t>战吼：使你的武器获得+1攻击力。</t>
  </si>
  <si>
    <t>化学怪人</t>
  </si>
  <si>
    <t>狼人欺诈者</t>
  </si>
  <si>
    <t>野猪骑士塔纳利</t>
  </si>
  <si>
    <t>战吼：如果你的对手没有手牌，便获得冲锋。</t>
  </si>
  <si>
    <t>猢狲医者</t>
  </si>
  <si>
    <t>战吼：为一个随从恢复所有生命值。</t>
  </si>
  <si>
    <t>勇敢的记者</t>
  </si>
  <si>
    <t>每当你的对手抽一张牌时，便获得+1/+1。</t>
  </si>
  <si>
    <t>后院保镖</t>
  </si>
  <si>
    <t>每当一个友方随从死亡，便获得+1攻击力。</t>
  </si>
  <si>
    <t>“鲨鱼”加佐</t>
  </si>
  <si>
    <t>每当该随从进行攻击时，双方玩家抽若干数量的牌，直到拥有三张手牌。</t>
  </si>
  <si>
    <t>穴居人强盗</t>
  </si>
  <si>
    <t>每当你的对手施放一个法术，会将幸运币置入你的手牌。</t>
  </si>
  <si>
    <t>功夫大师</t>
  </si>
  <si>
    <t>街头调查员</t>
  </si>
  <si>
    <t>战吼：使所有敌方随从失去潜行。</t>
  </si>
  <si>
    <t>猩红法力浮龙</t>
  </si>
  <si>
    <t>每当你施放一个法术，便获得+2攻击力。</t>
  </si>
  <si>
    <t>二流打手</t>
  </si>
  <si>
    <t>嘲讽。如果你的对手控制至少三个随从，则其法力值消耗减少(2)点。</t>
  </si>
  <si>
    <t>战吼：召唤该随从的两个复制。</t>
  </si>
  <si>
    <t>野猪骑士斯派克</t>
  </si>
  <si>
    <t>战吼：如果一个敌方随从具有嘲讽，便获得冲锋。</t>
  </si>
  <si>
    <t>爆破小队</t>
  </si>
  <si>
    <t>战吼：对一个敌方随从造成5点伤害。亡语：对你的英雄造成5点伤害。</t>
  </si>
  <si>
    <t>飞火流星·芬杰</t>
  </si>
  <si>
    <t>潜行。每当该随从攻击并消灭一个随从，便从你的牌库中将两个鱼人置入战场。</t>
  </si>
  <si>
    <t>发条强盗机器人</t>
  </si>
  <si>
    <t>每当该随从攻击另一个随从并存活时，抽一张牌。</t>
  </si>
  <si>
    <t>犯罪高手</t>
  </si>
  <si>
    <t>战吼：召唤一个6/6的食人魔。</t>
  </si>
  <si>
    <t>远古之树</t>
  </si>
  <si>
    <t>野猪骑士蕾瑟兰</t>
  </si>
  <si>
    <t>战吼：如果你的对手拥有6张或者更多的手牌，便获得冲锋。</t>
  </si>
  <si>
    <t>竞技推广员</t>
  </si>
  <si>
    <t>战吼：如果你控制一个生命值大于或等于6的随从，抽两张牌。</t>
  </si>
  <si>
    <t>迪菲亚清道夫</t>
  </si>
  <si>
    <t>战吼：沉默一个具有亡语的随从。</t>
  </si>
  <si>
    <t>郭雅夫人</t>
  </si>
  <si>
    <t>战吼：选择一个友方随从，与你牌库中的一个随从交换。</t>
  </si>
  <si>
    <t>拉希奥</t>
  </si>
  <si>
    <t>嘲讽，战吼：抽若干数量的牌，直到你抽到一张非龙牌。</t>
  </si>
  <si>
    <t>诺格弗格市长</t>
  </si>
  <si>
    <t>所有角色都会随机选择目标。</t>
  </si>
  <si>
    <t>寒冰屏障</t>
  </si>
  <si>
    <t>奥秘：每当你的英雄将要承受致命伤害时，
防止这些伤害，并使其在本回合中获得免疫。</t>
  </si>
  <si>
    <t>古神</t>
  </si>
  <si>
    <t>加基森</t>
  </si>
  <si>
    <t>天梯历史数据（仅记录用户赛季最后使用盒子时的数据）</t>
  </si>
  <si>
    <t>赛季</t>
  </si>
  <si>
    <t>标准战力</t>
  </si>
  <si>
    <t>胜率</t>
  </si>
  <si>
    <t>胜场</t>
  </si>
  <si>
    <t>标准等级</t>
  </si>
  <si>
    <t>详细数据</t>
  </si>
  <si>
    <t>战绩分享</t>
  </si>
  <si>
    <t>查看</t>
  </si>
  <si>
    <t>分享</t>
  </si>
  <si>
    <t>62%(5j)</t>
  </si>
  <si>
    <t>圣骑士-75场(胜率:68%)</t>
  </si>
  <si>
    <t>总:93胜:58负:35</t>
  </si>
  <si>
    <t>胜:51/负:24</t>
  </si>
  <si>
    <t>圣骑士-83场(胜率:60%)</t>
  </si>
  <si>
    <t>对手职业</t>
  </si>
  <si>
    <t>场数</t>
  </si>
  <si>
    <t>胜利</t>
  </si>
  <si>
    <t>失败</t>
  </si>
  <si>
    <t>术士-29场(胜率:48%)</t>
  </si>
  <si>
    <t>潜行者-15场(胜率:47%)</t>
  </si>
  <si>
    <t>总:135胜:77负:58</t>
  </si>
  <si>
    <t>胜:50/负:33</t>
  </si>
  <si>
    <t>胜:14/负:15</t>
  </si>
  <si>
    <t>胜:7/负:8</t>
  </si>
  <si>
    <t>sj_201711数据总览</t>
  </si>
  <si>
    <t>潜行者-64场(胜率:66%)</t>
  </si>
  <si>
    <t>德鲁伊-39场(胜率:49%)</t>
  </si>
  <si>
    <t>总:122胜:73负:49</t>
  </si>
  <si>
    <t>胜:42/负:22</t>
  </si>
  <si>
    <t>胜:19/负:20</t>
  </si>
  <si>
    <t>sj_201710数据总览</t>
  </si>
  <si>
    <t>德鲁伊-53场(胜率:58%)</t>
  </si>
  <si>
    <t>潜行者-50场(胜率:56%)</t>
  </si>
  <si>
    <t>总:125胜:71负:54</t>
  </si>
  <si>
    <t>胜:31/负:22</t>
  </si>
  <si>
    <t>胜:28/负:22</t>
  </si>
  <si>
    <t>sj_201709数据总览</t>
  </si>
  <si>
    <t>萨满-69场(胜率:49%)</t>
  </si>
  <si>
    <t>圣骑士-47场(胜率:57%)</t>
  </si>
  <si>
    <t>总:166胜:90负:76</t>
  </si>
  <si>
    <t>胜:34/负:35</t>
  </si>
  <si>
    <t>胜:27/负:20</t>
  </si>
  <si>
    <t>sj_201708数据总览</t>
  </si>
  <si>
    <t>德鲁伊-26场(胜率:38%)</t>
  </si>
  <si>
    <t>圣骑士-16场(胜率:56%)</t>
  </si>
  <si>
    <r>
      <rPr>
        <sz val="11"/>
        <color rgb="FF5B413C"/>
        <rFont val="Microsoft Sans Serif"/>
        <family val="2"/>
      </rPr>
      <t>总:68</t>
    </r>
    <r>
      <rPr>
        <sz val="9"/>
        <color rgb="FF5B413C"/>
        <rFont val="Microsoft Sans Serif"/>
        <family val="2"/>
      </rPr>
      <t>|</t>
    </r>
    <r>
      <rPr>
        <sz val="11"/>
        <color rgb="FF5B413C"/>
        <rFont val="Microsoft Sans Serif"/>
        <family val="2"/>
      </rPr>
      <t>胜:31</t>
    </r>
    <r>
      <rPr>
        <sz val="9"/>
        <color rgb="FF5B413C"/>
        <rFont val="Microsoft Sans Serif"/>
        <family val="2"/>
      </rPr>
      <t>|</t>
    </r>
    <r>
      <rPr>
        <sz val="11"/>
        <color rgb="FF5B413C"/>
        <rFont val="Microsoft Sans Serif"/>
        <family val="2"/>
      </rPr>
      <t>负:37</t>
    </r>
  </si>
  <si>
    <t>胜:10/负:16</t>
  </si>
  <si>
    <t>胜:9/负:7</t>
  </si>
  <si>
    <t>sj_201707数据总览</t>
  </si>
  <si>
    <t>萨满-48场(胜率:60%)</t>
  </si>
  <si>
    <r>
      <rPr>
        <sz val="11"/>
        <color rgb="FF5B413C"/>
        <rFont val="Microsoft Sans Serif"/>
        <family val="2"/>
      </rPr>
      <t>总:62</t>
    </r>
    <r>
      <rPr>
        <sz val="9"/>
        <color rgb="FF5B413C"/>
        <rFont val="Microsoft Sans Serif"/>
        <family val="2"/>
      </rPr>
      <t>|</t>
    </r>
    <r>
      <rPr>
        <sz val="11"/>
        <color rgb="FF5B413C"/>
        <rFont val="Microsoft Sans Serif"/>
        <family val="2"/>
      </rPr>
      <t>胜:35</t>
    </r>
    <r>
      <rPr>
        <sz val="9"/>
        <color rgb="FF5B413C"/>
        <rFont val="Microsoft Sans Serif"/>
        <family val="2"/>
      </rPr>
      <t>|</t>
    </r>
    <r>
      <rPr>
        <sz val="11"/>
        <color rgb="FF5B413C"/>
        <rFont val="Microsoft Sans Serif"/>
        <family val="2"/>
      </rPr>
      <t>负:27</t>
    </r>
  </si>
  <si>
    <t>胜:29/负:19</t>
  </si>
  <si>
    <t>sj_201706数据总览</t>
  </si>
  <si>
    <t>圣骑士-53场(胜率:58%)</t>
  </si>
  <si>
    <t>德鲁伊-20场(胜率:65%)</t>
  </si>
  <si>
    <r>
      <rPr>
        <sz val="11"/>
        <color rgb="FF5B413C"/>
        <rFont val="Microsoft Sans Serif"/>
        <family val="2"/>
      </rPr>
      <t>总:97</t>
    </r>
    <r>
      <rPr>
        <sz val="9"/>
        <color rgb="FF5B413C"/>
        <rFont val="Microsoft Sans Serif"/>
        <family val="2"/>
      </rPr>
      <t>|</t>
    </r>
    <r>
      <rPr>
        <sz val="11"/>
        <color rgb="FF5B413C"/>
        <rFont val="Microsoft Sans Serif"/>
        <family val="2"/>
      </rPr>
      <t>胜:55</t>
    </r>
    <r>
      <rPr>
        <sz val="9"/>
        <color rgb="FF5B413C"/>
        <rFont val="Microsoft Sans Serif"/>
        <family val="2"/>
      </rPr>
      <t>|</t>
    </r>
    <r>
      <rPr>
        <sz val="11"/>
        <color rgb="FF5B413C"/>
        <rFont val="Microsoft Sans Serif"/>
        <family val="2"/>
      </rPr>
      <t>负:42</t>
    </r>
  </si>
  <si>
    <t>胜:13/负:7</t>
  </si>
  <si>
    <t>sj_201705数据总览</t>
  </si>
  <si>
    <t>圣骑士-53场(胜率:70%)</t>
  </si>
  <si>
    <r>
      <rPr>
        <sz val="11"/>
        <color rgb="FF5B413C"/>
        <rFont val="Microsoft Sans Serif"/>
        <family val="2"/>
      </rPr>
      <t>总:90</t>
    </r>
    <r>
      <rPr>
        <sz val="9"/>
        <color rgb="FF5B413C"/>
        <rFont val="Microsoft Sans Serif"/>
        <family val="2"/>
      </rPr>
      <t>|</t>
    </r>
    <r>
      <rPr>
        <sz val="11"/>
        <color rgb="FF5B413C"/>
        <rFont val="Microsoft Sans Serif"/>
        <family val="2"/>
      </rPr>
      <t>胜:57</t>
    </r>
    <r>
      <rPr>
        <sz val="9"/>
        <color rgb="FF5B413C"/>
        <rFont val="Microsoft Sans Serif"/>
        <family val="2"/>
      </rPr>
      <t>|</t>
    </r>
    <r>
      <rPr>
        <sz val="11"/>
        <color rgb="FF5B413C"/>
        <rFont val="Microsoft Sans Serif"/>
        <family val="2"/>
      </rPr>
      <t>负:33</t>
    </r>
  </si>
  <si>
    <t>胜:37/负:16</t>
  </si>
  <si>
    <t>sj_201704数据总览</t>
  </si>
  <si>
    <t>战士-24场(胜率:71%)</t>
  </si>
  <si>
    <r>
      <rPr>
        <sz val="11"/>
        <color rgb="FF5B413C"/>
        <rFont val="Microsoft Sans Serif"/>
        <family val="2"/>
      </rPr>
      <t>总:64</t>
    </r>
    <r>
      <rPr>
        <sz val="9"/>
        <color rgb="FF5B413C"/>
        <rFont val="Microsoft Sans Serif"/>
        <family val="2"/>
      </rPr>
      <t>|</t>
    </r>
    <r>
      <rPr>
        <sz val="11"/>
        <color rgb="FF5B413C"/>
        <rFont val="Microsoft Sans Serif"/>
        <family val="2"/>
      </rPr>
      <t>胜:40</t>
    </r>
    <r>
      <rPr>
        <sz val="9"/>
        <color rgb="FF5B413C"/>
        <rFont val="Microsoft Sans Serif"/>
        <family val="2"/>
      </rPr>
      <t>|</t>
    </r>
    <r>
      <rPr>
        <sz val="11"/>
        <color rgb="FF5B413C"/>
        <rFont val="Microsoft Sans Serif"/>
        <family val="2"/>
      </rPr>
      <t>负:24</t>
    </r>
  </si>
  <si>
    <t>胜:17/负:7</t>
  </si>
  <si>
    <t>sj_201703数据总览</t>
  </si>
  <si>
    <t>萨满-18场(胜率:72%)</t>
  </si>
  <si>
    <r>
      <rPr>
        <sz val="11"/>
        <color rgb="FF5B413C"/>
        <rFont val="Microsoft Sans Serif"/>
        <family val="2"/>
      </rPr>
      <t>总:26</t>
    </r>
    <r>
      <rPr>
        <sz val="9"/>
        <color rgb="FF5B413C"/>
        <rFont val="Microsoft Sans Serif"/>
        <family val="2"/>
      </rPr>
      <t>|</t>
    </r>
    <r>
      <rPr>
        <sz val="11"/>
        <color rgb="FF5B413C"/>
        <rFont val="Microsoft Sans Serif"/>
        <family val="2"/>
      </rPr>
      <t>胜:17</t>
    </r>
    <r>
      <rPr>
        <sz val="9"/>
        <color rgb="FF5B413C"/>
        <rFont val="Microsoft Sans Serif"/>
        <family val="2"/>
      </rPr>
      <t>|</t>
    </r>
    <r>
      <rPr>
        <sz val="11"/>
        <color rgb="FF5B413C"/>
        <rFont val="Microsoft Sans Serif"/>
        <family val="2"/>
      </rPr>
      <t>负:9</t>
    </r>
  </si>
  <si>
    <t>胜:13/负:5</t>
  </si>
  <si>
    <t>sj_201702数据总览</t>
  </si>
  <si>
    <t>战士-12场(胜率:75%)</t>
  </si>
  <si>
    <r>
      <rPr>
        <sz val="11"/>
        <color rgb="FF5B413C"/>
        <rFont val="Microsoft Sans Serif"/>
        <family val="2"/>
      </rPr>
      <t>总:38</t>
    </r>
    <r>
      <rPr>
        <sz val="9"/>
        <color rgb="FF5B413C"/>
        <rFont val="Microsoft Sans Serif"/>
        <family val="2"/>
      </rPr>
      <t>|</t>
    </r>
    <r>
      <rPr>
        <sz val="11"/>
        <color rgb="FF5B413C"/>
        <rFont val="Microsoft Sans Serif"/>
        <family val="2"/>
      </rPr>
      <t>胜:23</t>
    </r>
    <r>
      <rPr>
        <sz val="9"/>
        <color rgb="FF5B413C"/>
        <rFont val="Microsoft Sans Serif"/>
        <family val="2"/>
      </rPr>
      <t>|</t>
    </r>
    <r>
      <rPr>
        <sz val="11"/>
        <color rgb="FF5B413C"/>
        <rFont val="Microsoft Sans Serif"/>
        <family val="2"/>
      </rPr>
      <t>负:15</t>
    </r>
  </si>
  <si>
    <t>胜:9/负:3</t>
  </si>
  <si>
    <t>sj_201701数据总览</t>
  </si>
  <si>
    <t>萨满-51场(胜率:69%)</t>
  </si>
  <si>
    <r>
      <rPr>
        <sz val="11"/>
        <color rgb="FF5B413C"/>
        <rFont val="Microsoft Sans Serif"/>
        <family val="2"/>
      </rPr>
      <t>总:69</t>
    </r>
    <r>
      <rPr>
        <sz val="9"/>
        <color rgb="FF5B413C"/>
        <rFont val="Microsoft Sans Serif"/>
        <family val="2"/>
      </rPr>
      <t>|</t>
    </r>
    <r>
      <rPr>
        <sz val="11"/>
        <color rgb="FF5B413C"/>
        <rFont val="Microsoft Sans Serif"/>
        <family val="2"/>
      </rPr>
      <t>胜:41</t>
    </r>
    <r>
      <rPr>
        <sz val="9"/>
        <color rgb="FF5B413C"/>
        <rFont val="Microsoft Sans Serif"/>
        <family val="2"/>
      </rPr>
      <t>|</t>
    </r>
    <r>
      <rPr>
        <sz val="11"/>
        <color rgb="FF5B413C"/>
        <rFont val="Microsoft Sans Serif"/>
        <family val="2"/>
      </rPr>
      <t>负:28</t>
    </r>
  </si>
  <si>
    <t>胜:35/负:16</t>
  </si>
  <si>
    <t>sj_201612数据总览</t>
  </si>
  <si>
    <t>萨满-92场(胜率:52%)</t>
  </si>
  <si>
    <t>战士-31场(胜率:65%)</t>
  </si>
  <si>
    <t>术士-18场(胜率:33%)</t>
  </si>
  <si>
    <r>
      <rPr>
        <sz val="11"/>
        <color rgb="FF5B413C"/>
        <rFont val="Microsoft Sans Serif"/>
        <family val="2"/>
      </rPr>
      <t>总:154</t>
    </r>
    <r>
      <rPr>
        <sz val="9"/>
        <color rgb="FF5B413C"/>
        <rFont val="Microsoft Sans Serif"/>
        <family val="2"/>
      </rPr>
      <t>|</t>
    </r>
    <r>
      <rPr>
        <sz val="11"/>
        <color rgb="FF5B413C"/>
        <rFont val="Microsoft Sans Serif"/>
        <family val="2"/>
      </rPr>
      <t>胜:82</t>
    </r>
    <r>
      <rPr>
        <sz val="9"/>
        <color rgb="FF5B413C"/>
        <rFont val="Microsoft Sans Serif"/>
        <family val="2"/>
      </rPr>
      <t>|</t>
    </r>
    <r>
      <rPr>
        <sz val="11"/>
        <color rgb="FF5B413C"/>
        <rFont val="Microsoft Sans Serif"/>
        <family val="2"/>
      </rPr>
      <t>负:72</t>
    </r>
  </si>
  <si>
    <t>胜:48/负:44</t>
  </si>
  <si>
    <t>胜:20/负:11</t>
  </si>
  <si>
    <t>胜:6/负:12</t>
  </si>
  <si>
    <t>sj_201611数据总览</t>
  </si>
  <si>
    <t>萨满-92场(胜率:60%)</t>
  </si>
  <si>
    <r>
      <rPr>
        <sz val="11"/>
        <color rgb="FF5B413C"/>
        <rFont val="Microsoft Sans Serif"/>
        <family val="2"/>
      </rPr>
      <t>总:101</t>
    </r>
    <r>
      <rPr>
        <sz val="9"/>
        <color rgb="FF5B413C"/>
        <rFont val="Microsoft Sans Serif"/>
        <family val="2"/>
      </rPr>
      <t>|</t>
    </r>
    <r>
      <rPr>
        <sz val="11"/>
        <color rgb="FF5B413C"/>
        <rFont val="Microsoft Sans Serif"/>
        <family val="2"/>
      </rPr>
      <t>胜:59</t>
    </r>
    <r>
      <rPr>
        <sz val="9"/>
        <color rgb="FF5B413C"/>
        <rFont val="Microsoft Sans Serif"/>
        <family val="2"/>
      </rPr>
      <t>|</t>
    </r>
    <r>
      <rPr>
        <sz val="11"/>
        <color rgb="FF5B413C"/>
        <rFont val="Microsoft Sans Serif"/>
        <family val="2"/>
      </rPr>
      <t>负:42</t>
    </r>
  </si>
  <si>
    <t>胜:55/负:37</t>
  </si>
  <si>
    <t>凶恶的鳞皮兽</t>
    <phoneticPr fontId="134" type="noConversion"/>
  </si>
  <si>
    <t>暮陨者艾维娜</t>
    <phoneticPr fontId="134" type="noConversion"/>
  </si>
  <si>
    <t>苔丝·格雷迈恩</t>
    <phoneticPr fontId="134" type="noConversion"/>
  </si>
  <si>
    <t>复仇之怒</t>
    <phoneticPr fontId="134" type="noConversion"/>
  </si>
  <si>
    <t>N.女巫森林ok</t>
    <phoneticPr fontId="134" type="noConversion"/>
  </si>
  <si>
    <t>N.女巫森林ok</t>
    <phoneticPr fontId="134" type="noConversion"/>
  </si>
  <si>
    <t>N.女巫森林ok</t>
    <phoneticPr fontId="134" type="noConversion"/>
  </si>
  <si>
    <t>444279218@qq.com</t>
  </si>
  <si>
    <t>czl315315@sina.com</t>
  </si>
  <si>
    <t>czl314@163.com</t>
  </si>
  <si>
    <t>czl315@163.com</t>
  </si>
  <si>
    <t>czl201@126.com</t>
  </si>
  <si>
    <t>N.女巫森林ok</t>
    <phoneticPr fontId="134" type="noConversion"/>
  </si>
  <si>
    <t>N.女巫森林ok</t>
    <phoneticPr fontId="134" type="noConversion"/>
  </si>
  <si>
    <t>斩棘刀</t>
    <phoneticPr fontId="134" type="noConversion"/>
  </si>
  <si>
    <t>N.女巫森林ok</t>
    <phoneticPr fontId="134" type="noConversion"/>
  </si>
  <si>
    <t>首席门徒林恩</t>
    <phoneticPr fontId="134" type="noConversion"/>
  </si>
  <si>
    <t>巫毒娃娃</t>
    <phoneticPr fontId="134" type="noConversion"/>
  </si>
  <si>
    <t>高弗雷勋爵</t>
    <phoneticPr fontId="134" type="noConversion"/>
  </si>
  <si>
    <t>女伯爵阿莎摩尔</t>
    <phoneticPr fontId="134" type="noConversion"/>
  </si>
  <si>
    <t>等级提升！</t>
    <phoneticPr fontId="134" type="noConversion"/>
  </si>
  <si>
    <t>N.女巫森林ok</t>
    <phoneticPr fontId="134" type="noConversion"/>
  </si>
  <si>
    <t>阴燃电鳗</t>
    <phoneticPr fontId="134" type="noConversion"/>
  </si>
  <si>
    <t>哈多诺克斯</t>
    <phoneticPr fontId="134" type="noConversion"/>
  </si>
  <si>
    <t>驯龙师</t>
    <phoneticPr fontId="134" type="noConversion"/>
  </si>
  <si>
    <t>吉恩·格雷迈恩</t>
    <phoneticPr fontId="134" type="noConversion"/>
  </si>
  <si>
    <t>N.女巫森林ok</t>
    <phoneticPr fontId="134" type="noConversion"/>
  </si>
  <si>
    <t>N.女巫森林ok</t>
    <phoneticPr fontId="134" type="noConversion"/>
  </si>
  <si>
    <t>N.女巫森林ok</t>
    <phoneticPr fontId="134" type="noConversion"/>
  </si>
  <si>
    <t>N.女巫森林ok</t>
    <phoneticPr fontId="134" type="noConversion"/>
  </si>
  <si>
    <t>N.女巫森林ok</t>
    <phoneticPr fontId="134" type="noConversion"/>
  </si>
  <si>
    <t>始生幼龙</t>
    <phoneticPr fontId="134" type="noConversion"/>
  </si>
  <si>
    <t>N.女巫森林ok</t>
    <phoneticPr fontId="134" type="noConversion"/>
  </si>
  <si>
    <t>末日预言者</t>
    <phoneticPr fontId="134" type="noConversion"/>
  </si>
  <si>
    <t>山岭巨人</t>
    <phoneticPr fontId="134" type="noConversion"/>
  </si>
  <si>
    <t>火羽之心</t>
    <phoneticPr fontId="134" type="noConversion"/>
  </si>
  <si>
    <t>身陷绝境的哨卫</t>
    <phoneticPr fontId="134" type="noConversion"/>
  </si>
  <si>
    <t>天灾领主加尔鲁什</t>
    <phoneticPr fontId="134" type="noConversion"/>
  </si>
  <si>
    <t>战路</t>
    <phoneticPr fontId="134" type="noConversion"/>
  </si>
  <si>
    <t>魅影民兵</t>
    <phoneticPr fontId="134" type="noConversion"/>
  </si>
  <si>
    <t>卡瑟娜·冬灵</t>
    <phoneticPr fontId="134" type="noConversion"/>
  </si>
  <si>
    <t>女巫森林灰熊</t>
    <phoneticPr fontId="134" type="noConversion"/>
  </si>
  <si>
    <t>N.女巫森林ok</t>
    <phoneticPr fontId="134" type="noConversion"/>
  </si>
  <si>
    <t>狂奔的魔暴龙</t>
    <phoneticPr fontId="134" type="noConversion"/>
  </si>
  <si>
    <t>血法师萨尔诺斯斯</t>
    <phoneticPr fontId="134" type="noConversion"/>
  </si>
  <si>
    <t>玛里苟斯</t>
    <phoneticPr fontId="134" type="noConversion"/>
  </si>
  <si>
    <t>N.女巫森林ok</t>
    <phoneticPr fontId="134" type="noConversion"/>
  </si>
  <si>
    <t>人偶大师多里安</t>
    <phoneticPr fontId="134" type="noConversion"/>
  </si>
  <si>
    <t>N.女巫森林ok</t>
    <phoneticPr fontId="134" type="noConversion"/>
  </si>
  <si>
    <t>巫术时刻</t>
    <phoneticPr fontId="134" type="noConversion"/>
  </si>
  <si>
    <t>N.女巫森林ok</t>
    <phoneticPr fontId="134" type="noConversion"/>
  </si>
  <si>
    <t>吸血蚊</t>
    <phoneticPr fontId="134" type="noConversion"/>
  </si>
  <si>
    <t>游荡恶鬼</t>
    <phoneticPr fontId="134" type="noConversion"/>
  </si>
  <si>
    <t>游学者周卓</t>
    <phoneticPr fontId="134" type="noConversion"/>
  </si>
  <si>
    <t>N.女巫森林ok</t>
    <phoneticPr fontId="134" type="noConversion"/>
  </si>
  <si>
    <t>N.女巫森林ok</t>
    <phoneticPr fontId="134" type="noConversion"/>
  </si>
  <si>
    <t>N.女巫森林ok</t>
    <phoneticPr fontId="134" type="noConversion"/>
  </si>
  <si>
    <t>碎枝</t>
    <phoneticPr fontId="134" type="noConversion"/>
  </si>
  <si>
    <t>狩猎犬</t>
    <phoneticPr fontId="134" type="noConversion"/>
  </si>
  <si>
    <t>捕鼠陷阱</t>
    <phoneticPr fontId="134" type="noConversion"/>
  </si>
  <si>
    <t>暮湾镇猎手</t>
    <phoneticPr fontId="134" type="noConversion"/>
  </si>
  <si>
    <t>飞翼冲击</t>
    <phoneticPr fontId="134" type="noConversion"/>
  </si>
  <si>
    <t>毒药贩子</t>
    <phoneticPr fontId="134" type="noConversion"/>
  </si>
  <si>
    <t>驯犬大师肖尔</t>
    <phoneticPr fontId="134" type="noConversion"/>
  </si>
  <si>
    <t>邪巢诱捕蛛</t>
    <phoneticPr fontId="134" type="noConversion"/>
  </si>
  <si>
    <t>食腐飞龙</t>
    <phoneticPr fontId="134" type="noConversion"/>
  </si>
  <si>
    <t>艾莫莉丝</t>
    <phoneticPr fontId="134" type="noConversion"/>
  </si>
  <si>
    <t>急速冷冻</t>
    <phoneticPr fontId="134" type="noConversion"/>
  </si>
  <si>
    <t>怨灵之书</t>
    <phoneticPr fontId="134" type="noConversion"/>
  </si>
  <si>
    <t>大法师阿鲁高</t>
    <phoneticPr fontId="134" type="noConversion"/>
  </si>
  <si>
    <t>黑猫</t>
    <phoneticPr fontId="134" type="noConversion"/>
  </si>
  <si>
    <t>燃烬风暴</t>
    <phoneticPr fontId="134" type="noConversion"/>
  </si>
  <si>
    <t>三眼乌鸦</t>
    <phoneticPr fontId="134" type="noConversion"/>
  </si>
  <si>
    <t>奥术锁师</t>
    <phoneticPr fontId="134" type="noConversion"/>
  </si>
  <si>
    <t>篝火元素</t>
    <phoneticPr fontId="134" type="noConversion"/>
  </si>
  <si>
    <t>古董收藏家</t>
    <phoneticPr fontId="134" type="noConversion"/>
  </si>
  <si>
    <t>时光修补匠托奇</t>
    <phoneticPr fontId="134" type="noConversion"/>
  </si>
  <si>
    <t>隐秘的智慧</t>
    <phoneticPr fontId="134" type="noConversion"/>
  </si>
  <si>
    <t>责难</t>
    <phoneticPr fontId="134" type="noConversion"/>
  </si>
  <si>
    <t>敲响警钟</t>
    <phoneticPr fontId="134" type="noConversion"/>
  </si>
  <si>
    <t>教堂石像兽</t>
    <phoneticPr fontId="134" type="noConversion"/>
  </si>
  <si>
    <t>圣光楷模</t>
    <phoneticPr fontId="134" type="noConversion"/>
  </si>
  <si>
    <t>警钟哨卫</t>
    <phoneticPr fontId="134" type="noConversion"/>
  </si>
  <si>
    <t>玻璃骑士</t>
    <phoneticPr fontId="134" type="noConversion"/>
  </si>
  <si>
    <t>幽灵战马</t>
    <phoneticPr fontId="134" type="noConversion"/>
  </si>
  <si>
    <t>利亚姆王子</t>
    <phoneticPr fontId="134" type="noConversion"/>
  </si>
  <si>
    <t>银剑</t>
    <phoneticPr fontId="134" type="noConversion"/>
  </si>
  <si>
    <t>变色龙卡米洛斯</t>
    <phoneticPr fontId="134" type="noConversion"/>
  </si>
  <si>
    <t>南瓜娃娃</t>
    <phoneticPr fontId="134" type="noConversion"/>
  </si>
  <si>
    <t>神圣赞美诗</t>
    <phoneticPr fontId="134" type="noConversion"/>
  </si>
  <si>
    <t>鲜活梦魇</t>
    <phoneticPr fontId="134" type="noConversion"/>
  </si>
  <si>
    <t>石英元素</t>
    <phoneticPr fontId="134" type="noConversion"/>
  </si>
  <si>
    <t>圣水</t>
    <phoneticPr fontId="134" type="noConversion"/>
  </si>
  <si>
    <t>闪光飞蛾</t>
    <phoneticPr fontId="134" type="noConversion"/>
  </si>
  <si>
    <t>破棺者</t>
    <phoneticPr fontId="134" type="noConversion"/>
  </si>
  <si>
    <t>白衣幽魂</t>
    <phoneticPr fontId="134" type="noConversion"/>
  </si>
  <si>
    <t>夜鳞龙后</t>
    <phoneticPr fontId="134" type="noConversion"/>
  </si>
  <si>
    <t>偷袭</t>
    <phoneticPr fontId="134" type="noConversion"/>
  </si>
  <si>
    <t>搜索</t>
    <phoneticPr fontId="134" type="noConversion"/>
  </si>
  <si>
    <t>闪狐</t>
    <phoneticPr fontId="134" type="noConversion"/>
  </si>
  <si>
    <t>刺喉海盗</t>
    <phoneticPr fontId="134" type="noConversion"/>
  </si>
  <si>
    <t>面具收集者</t>
    <phoneticPr fontId="134" type="noConversion"/>
  </si>
  <si>
    <t>迷雾幽灵</t>
    <phoneticPr fontId="134" type="noConversion"/>
  </si>
  <si>
    <t>通缉令</t>
    <phoneticPr fontId="134" type="noConversion"/>
  </si>
  <si>
    <t>幽灵弯刀</t>
    <phoneticPr fontId="134" type="noConversion"/>
  </si>
  <si>
    <t>被诅咒的海盗</t>
    <phoneticPr fontId="134" type="noConversion"/>
  </si>
  <si>
    <t>静电震击</t>
    <phoneticPr fontId="134" type="noConversion"/>
  </si>
  <si>
    <t>女巫的学徒</t>
    <phoneticPr fontId="134" type="noConversion"/>
  </si>
  <si>
    <t>烬燃祈咒</t>
    <phoneticPr fontId="134" type="noConversion"/>
  </si>
  <si>
    <t>冥光鱼人</t>
    <phoneticPr fontId="134" type="noConversion"/>
  </si>
  <si>
    <t>大地之力</t>
    <phoneticPr fontId="134" type="noConversion"/>
  </si>
  <si>
    <t>图腾啃食者</t>
    <phoneticPr fontId="134" type="noConversion"/>
  </si>
  <si>
    <t>塑沼者</t>
    <phoneticPr fontId="134" type="noConversion"/>
  </si>
  <si>
    <t>女巫森林的小鬼</t>
    <phoneticPr fontId="134" type="noConversion"/>
  </si>
  <si>
    <t>黑暗附体</t>
    <phoneticPr fontId="134" type="noConversion"/>
  </si>
  <si>
    <t>虚弱诅咒</t>
    <phoneticPr fontId="134" type="noConversion"/>
  </si>
  <si>
    <t>夜行蝙蝠</t>
    <phoneticPr fontId="134" type="noConversion"/>
  </si>
  <si>
    <t>捕鼠人</t>
    <phoneticPr fontId="134" type="noConversion"/>
  </si>
  <si>
    <t>恶魔法阵</t>
    <phoneticPr fontId="134" type="noConversion"/>
  </si>
  <si>
    <t>鲜血女巫</t>
    <phoneticPr fontId="134" type="noConversion"/>
  </si>
  <si>
    <t>逝网蜘蛛</t>
    <phoneticPr fontId="134" type="noConversion"/>
  </si>
  <si>
    <t>格林达·鸦羽</t>
    <phoneticPr fontId="134" type="noConversion"/>
  </si>
  <si>
    <t>城镇公告员</t>
    <phoneticPr fontId="134" type="noConversion"/>
  </si>
  <si>
    <t>樵夫之斧</t>
    <phoneticPr fontId="134" type="noConversion"/>
  </si>
  <si>
    <t>赤环蜂</t>
    <phoneticPr fontId="134" type="noConversion"/>
  </si>
  <si>
    <t>狂暴的狼人</t>
    <phoneticPr fontId="134" type="noConversion"/>
  </si>
  <si>
    <t>民兵指挥官</t>
    <phoneticPr fontId="134" type="noConversion"/>
  </si>
  <si>
    <t>腐树巨人</t>
    <phoneticPr fontId="134" type="noConversion"/>
  </si>
  <si>
    <t>达利乌斯·克罗雷</t>
    <phoneticPr fontId="134" type="noConversion"/>
  </si>
  <si>
    <t>致命武装</t>
    <phoneticPr fontId="134" type="noConversion"/>
  </si>
  <si>
    <t>黑嚎炮塔</t>
    <phoneticPr fontId="134" type="noConversion"/>
  </si>
  <si>
    <t>沼泽水蛭</t>
    <phoneticPr fontId="134" type="noConversion"/>
  </si>
  <si>
    <t>沼泽龙蛋</t>
    <phoneticPr fontId="134" type="noConversion"/>
  </si>
  <si>
    <t>幻术士</t>
    <phoneticPr fontId="134" type="noConversion"/>
  </si>
  <si>
    <t>恶毒的银行家</t>
    <phoneticPr fontId="134" type="noConversion"/>
  </si>
  <si>
    <t>迷失的幽魂</t>
    <phoneticPr fontId="134" type="noConversion"/>
  </si>
  <si>
    <t>梦魇融合怪</t>
    <phoneticPr fontId="134" type="noConversion"/>
  </si>
  <si>
    <t>女巫的坩埚</t>
    <phoneticPr fontId="134" type="noConversion"/>
  </si>
  <si>
    <t>南瓜农夫</t>
    <phoneticPr fontId="134" type="noConversion"/>
  </si>
  <si>
    <t>唤鸦者</t>
    <phoneticPr fontId="134" type="noConversion"/>
  </si>
  <si>
    <t>杂毛秘术师</t>
    <phoneticPr fontId="134" type="noConversion"/>
  </si>
  <si>
    <t>荆棘帮暴徒</t>
    <phoneticPr fontId="134" type="noConversion"/>
  </si>
  <si>
    <t>胡桃精</t>
    <phoneticPr fontId="134" type="noConversion"/>
  </si>
  <si>
    <t>沼泽飞龙</t>
    <phoneticPr fontId="134" type="noConversion"/>
  </si>
  <si>
    <t>黑樟林树精</t>
    <phoneticPr fontId="134" type="noConversion"/>
  </si>
  <si>
    <t>巨鳞沙虫</t>
    <phoneticPr fontId="134" type="noConversion"/>
  </si>
  <si>
    <t>女巫森林吹笛人</t>
    <phoneticPr fontId="134" type="noConversion"/>
  </si>
  <si>
    <t>疯帽客</t>
    <phoneticPr fontId="134" type="noConversion"/>
  </si>
  <si>
    <t>暗夜徘徊者</t>
    <phoneticPr fontId="134" type="noConversion"/>
  </si>
  <si>
    <t>破铜烂铁机器人</t>
    <phoneticPr fontId="134" type="noConversion"/>
  </si>
  <si>
    <t>迅捷的信使</t>
    <phoneticPr fontId="134" type="noConversion"/>
  </si>
  <si>
    <t>邪魂审判官</t>
    <phoneticPr fontId="134" type="noConversion"/>
  </si>
  <si>
    <t>泥沼狩猎者</t>
    <phoneticPr fontId="134" type="noConversion"/>
  </si>
  <si>
    <t>总督察</t>
    <phoneticPr fontId="134" type="noConversion"/>
  </si>
  <si>
    <t>发条机器人</t>
    <phoneticPr fontId="134" type="noConversion"/>
  </si>
  <si>
    <t>腐烂的苹果树</t>
    <phoneticPr fontId="134" type="noConversion"/>
  </si>
  <si>
    <t>苔藓恐魔</t>
    <phoneticPr fontId="134" type="noConversion"/>
  </si>
  <si>
    <t>在每个玩家的回合中，使用的第一张牌法力值消耗为(0)点。</t>
    <phoneticPr fontId="134" type="noConversion"/>
  </si>
  <si>
    <t>随从</t>
    <phoneticPr fontId="134" type="noConversion"/>
  </si>
  <si>
    <t>传说</t>
    <phoneticPr fontId="134" type="noConversion"/>
  </si>
  <si>
    <t>战吼：选择一个友方随从。将它的一个10/10复制置入你的手牌，其法力值消耗为(10)点。</t>
    <phoneticPr fontId="134" type="noConversion"/>
  </si>
  <si>
    <t>回响，突袭</t>
    <phoneticPr fontId="134" type="noConversion"/>
  </si>
  <si>
    <t>野兽</t>
    <phoneticPr fontId="134" type="noConversion"/>
  </si>
  <si>
    <t>猎人</t>
    <phoneticPr fontId="134" type="noConversion"/>
  </si>
  <si>
    <t>普通</t>
    <phoneticPr fontId="134" type="noConversion"/>
  </si>
  <si>
    <t>奥秘：当你的对手在一回合中使用三张牌后，召唤一只6/6的老鼠。(老鼠，随从，6/6，野兽)</t>
    <phoneticPr fontId="134" type="noConversion"/>
  </si>
  <si>
    <t>法术</t>
    <phoneticPr fontId="134" type="noConversion"/>
  </si>
  <si>
    <t>史诗</t>
    <phoneticPr fontId="134" type="noConversion"/>
  </si>
  <si>
    <t>潜行。如果这张牌在你的手牌中，每个回合使其攻击力和生命值互换。</t>
    <phoneticPr fontId="134" type="noConversion"/>
  </si>
  <si>
    <t>稀有</t>
    <phoneticPr fontId="134" type="noConversion"/>
  </si>
  <si>
    <t>使一个野兽获得+3/+3。将它的三个复制洗入你的牌库，且这些复制都具有+3/+3。</t>
    <phoneticPr fontId="134" type="noConversion"/>
  </si>
  <si>
    <t>对一个随从造成4点伤害。如果在本回合中有一个随从死亡，该牌的法力值消耗为(1)点。</t>
    <phoneticPr fontId="134" type="noConversion"/>
  </si>
  <si>
    <t>每当你使用一张法力值消耗为(1)的随从牌，使其获得剧毒。</t>
    <phoneticPr fontId="134" type="noConversion"/>
  </si>
  <si>
    <t>你的其他随从获得突袭。</t>
    <phoneticPr fontId="134" type="noConversion"/>
  </si>
  <si>
    <t>剧毒，突袭</t>
    <phoneticPr fontId="134" type="noConversion"/>
  </si>
  <si>
    <t>战吼：使你手牌中所有随从牌的攻击力和生命值翻倍</t>
    <phoneticPr fontId="134" type="noConversion"/>
  </si>
  <si>
    <t>龙</t>
    <phoneticPr fontId="134" type="noConversion"/>
  </si>
  <si>
    <t>法师</t>
    <phoneticPr fontId="134" type="noConversion"/>
  </si>
  <si>
    <t>抽三张牌。弃掉抽到的所有法术牌。</t>
    <phoneticPr fontId="134" type="noConversion"/>
  </si>
  <si>
    <t>每当你抽到一张随从牌，将它的复制置入你的手牌。</t>
    <phoneticPr fontId="134" type="noConversion"/>
  </si>
  <si>
    <t>法术伤害+1，战吼：如果你的牌库中只有法力值消耗为奇数的牌，抽一张牌。</t>
    <phoneticPr fontId="134" type="noConversion"/>
  </si>
  <si>
    <t>每当你施放一个法术，召唤一个法术值消耗为(2)的随机随从。</t>
    <phoneticPr fontId="134" type="noConversion"/>
  </si>
  <si>
    <t>战吼：发现一张奥秘牌，并将其置入战场。</t>
    <phoneticPr fontId="134" type="noConversion"/>
  </si>
  <si>
    <t>战吼：如果你在上个回合使用过元素牌，抽一张牌。</t>
    <phoneticPr fontId="134" type="noConversion"/>
  </si>
  <si>
    <t>元素</t>
    <phoneticPr fontId="134" type="noConversion"/>
  </si>
  <si>
    <t>战吼：随机将一张狂野传说随从牌置入你的手牌。</t>
    <phoneticPr fontId="134" type="noConversion"/>
  </si>
  <si>
    <t>圣骑士</t>
    <phoneticPr fontId="134" type="noConversion"/>
  </si>
  <si>
    <t>下个回合敌方法术的法力值消耗增加(5)点。</t>
    <phoneticPr fontId="134" type="noConversion"/>
  </si>
  <si>
    <t>回响。使一个随从获得+1/+2。</t>
    <phoneticPr fontId="134" type="noConversion"/>
  </si>
  <si>
    <t>战吼：如果你的手牌中有龙牌，则获得嘲讽和圣盾。</t>
    <phoneticPr fontId="134" type="noConversion"/>
  </si>
  <si>
    <t>战吼，亡语：将一个奥秘从你的牌库中置入战场。</t>
    <phoneticPr fontId="134" type="noConversion"/>
  </si>
  <si>
    <t>圣盾。每当你恢复生命值时，获得圣盾。</t>
    <phoneticPr fontId="134" type="noConversion"/>
  </si>
  <si>
    <t>武器</t>
    <phoneticPr fontId="134" type="noConversion"/>
  </si>
  <si>
    <t>如果这张牌在你的手牌中，每个回合都会变成你对手手牌中的一张牌。</t>
    <phoneticPr fontId="134" type="noConversion"/>
  </si>
  <si>
    <t>牧师</t>
    <phoneticPr fontId="134" type="noConversion"/>
  </si>
  <si>
    <t>选择一个友方随从，召唤一个该随从的复制，且剩余生命值为1点。</t>
    <phoneticPr fontId="134" type="noConversion"/>
  </si>
  <si>
    <t>对一个随从造成4点伤害。如果“圣水”杀死该随从，将它的复制置入你的手牌。</t>
    <phoneticPr fontId="134" type="noConversion"/>
  </si>
  <si>
    <t>战吼：如果牌库中只有法力值消耗为奇数的牌，使你其他所有随从的生命值翻倍。</t>
    <phoneticPr fontId="134" type="noConversion"/>
  </si>
  <si>
    <t>亡语：从你的手牌中召唤一个亡语随从。</t>
    <phoneticPr fontId="134" type="noConversion"/>
  </si>
  <si>
    <t>战吼：对你牌库中的所有随从施放“心灵之火”(使其攻击力等同于生命值)。</t>
    <phoneticPr fontId="134" type="noConversion"/>
  </si>
  <si>
    <t>回响。对一个随从造成2点伤害。</t>
    <phoneticPr fontId="134" type="noConversion"/>
  </si>
  <si>
    <t>盗贼</t>
    <phoneticPr fontId="134" type="noConversion"/>
  </si>
  <si>
    <t>回响。将一张(你对手职业的)随机职业牌置入你的手牌。</t>
    <phoneticPr fontId="134" type="noConversion"/>
  </si>
  <si>
    <t>战吼：将一张(你对手职业的)随机职业牌置入你的手牌。</t>
    <phoneticPr fontId="134" type="noConversion"/>
  </si>
  <si>
    <t>回响，战吼：将一张随机传说随从牌置入你的手牌。</t>
    <phoneticPr fontId="134" type="noConversion"/>
  </si>
  <si>
    <t>每当你使用一张回响牌时，获得+1/+1。</t>
    <phoneticPr fontId="134" type="noConversion"/>
  </si>
  <si>
    <t>对一个随从造成3点伤害。如果“通缉令”杀死该随从，将一个幸运币置入你的手牌。</t>
    <phoneticPr fontId="134" type="noConversion"/>
  </si>
  <si>
    <t>突袭，亡语：从你的牌库中抽一张连击牌。</t>
    <phoneticPr fontId="134" type="noConversion"/>
  </si>
  <si>
    <t>海盗</t>
    <phoneticPr fontId="134" type="noConversion"/>
  </si>
  <si>
    <t>战吼：重新打出在本局对战中你所使用过的其他职业的卡牌(目标随机而定)。</t>
    <phoneticPr fontId="134" type="noConversion"/>
  </si>
  <si>
    <t>萨满祭司</t>
    <phoneticPr fontId="134" type="noConversion"/>
  </si>
  <si>
    <t>嘲讽，战吼：随机将一张萨满法术牌置入你的手牌。</t>
    <phoneticPr fontId="134" type="noConversion"/>
  </si>
  <si>
    <t>战吼：如果牌库中只有法力值消耗为偶数的牌，造成2点伤害。</t>
    <phoneticPr fontId="134" type="noConversion"/>
  </si>
  <si>
    <t>嘲讽，战吼：摧毁你的所有图腾。每摧毁一个图腾，便获得+2/+2。</t>
    <phoneticPr fontId="134" type="noConversion"/>
  </si>
  <si>
    <t>每当你施放一个法术，从你的牌库中抽一张随从牌。</t>
    <phoneticPr fontId="134" type="noConversion"/>
  </si>
  <si>
    <t>术士</t>
    <phoneticPr fontId="134" type="noConversion"/>
  </si>
  <si>
    <t>战吼：如果你的英雄在本回合受到过伤害，召唤两只1/1的蝙蝠。(蝙蝠，随从，1费1/1，野兽)</t>
    <phoneticPr fontId="134" type="noConversion"/>
  </si>
  <si>
    <t>在你的回合开始时，对你的英雄造成1点伤害。</t>
    <phoneticPr fontId="134" type="noConversion"/>
  </si>
  <si>
    <t>战吼：如果你的英雄在本回合受到过伤害，获得吸血。</t>
    <phoneticPr fontId="134" type="noConversion"/>
  </si>
  <si>
    <t>你的手牌中的所有随从牌获得回响。</t>
    <phoneticPr fontId="134" type="noConversion"/>
  </si>
  <si>
    <t>战吼：对所有其他随从造成2点伤害。如果有随从死亡，则重复些战吼效果。</t>
    <phoneticPr fontId="134" type="noConversion"/>
  </si>
  <si>
    <t>战吼：从你的牌库中抽一张具有突袭的随从牌。</t>
    <phoneticPr fontId="134" type="noConversion"/>
  </si>
  <si>
    <t>战士</t>
    <phoneticPr fontId="134" type="noConversion"/>
  </si>
  <si>
    <t>回响。对所有随从造成1点伤害。</t>
    <phoneticPr fontId="134" type="noConversion"/>
  </si>
  <si>
    <t>亡语：使一个随机友方突袭随从获得+2/+1。</t>
    <phoneticPr fontId="134" type="noConversion"/>
  </si>
  <si>
    <t>突袭。受伤时获得+3攻击力。</t>
    <phoneticPr fontId="134" type="noConversion"/>
  </si>
  <si>
    <t>突袭，战吼：在本回合获得+3攻击力。</t>
    <phoneticPr fontId="134" type="noConversion"/>
  </si>
  <si>
    <t>在一个友方随从攻击后，获得+1攻击力。</t>
    <phoneticPr fontId="134" type="noConversion"/>
  </si>
  <si>
    <t>突袭。在克罗雷攻击并消灭一个随从后，获得+2/+2。</t>
    <phoneticPr fontId="134" type="noConversion"/>
  </si>
  <si>
    <t>揭示你牌库中的一张武器牌。对所有随从造成等同于其攻击力的伤害。</t>
    <phoneticPr fontId="134" type="noConversion"/>
  </si>
  <si>
    <t>无法攻击。每当该随从受到伤害时，对一个随机敌人造成3点伤害。</t>
    <phoneticPr fontId="134" type="noConversion"/>
  </si>
  <si>
    <t>中立</t>
    <phoneticPr fontId="134" type="noConversion"/>
  </si>
  <si>
    <t>法术伤害+1。如果这张牌在你的手牌中，每个回合使其攻击力和生命值互换。</t>
    <phoneticPr fontId="134" type="noConversion"/>
  </si>
  <si>
    <t>这张牌是元素，机械，恶魔，鱼人，龙，野兽，海盗和图腾。</t>
    <phoneticPr fontId="134" type="noConversion"/>
  </si>
  <si>
    <t>全部</t>
    <phoneticPr fontId="134" type="noConversion"/>
  </si>
  <si>
    <t>在一个友方随从死亡后，随机将一张萨满法术牌置入你的手牌。</t>
    <phoneticPr fontId="134" type="noConversion"/>
  </si>
  <si>
    <t>战吼：选择一个随从。亡语：消灭选择的随从。</t>
    <phoneticPr fontId="134" type="noConversion"/>
  </si>
  <si>
    <t>回响，嘲讽。</t>
    <phoneticPr fontId="134" type="noConversion"/>
  </si>
  <si>
    <t>吸血。如果这张牌在你的手牌中，每个回合使其攻击力和生命值互换。</t>
    <phoneticPr fontId="134" type="noConversion"/>
  </si>
  <si>
    <t>战吼：将两张法力值消耗为(1)的随机随从牌置入你的手牌。</t>
    <phoneticPr fontId="134" type="noConversion"/>
  </si>
  <si>
    <t>战吼：复原你的英雄技能。</t>
    <phoneticPr fontId="134" type="noConversion"/>
  </si>
  <si>
    <t>战吼：对敌方英雄造成3点伤害</t>
    <phoneticPr fontId="134" type="noConversion"/>
  </si>
  <si>
    <t>战吼：如果你的手牌中有龙牌，便获得+1攻击力和突袭。</t>
    <phoneticPr fontId="134" type="noConversion"/>
  </si>
  <si>
    <t>战吼：从你的牌库中抽一张法力值消耗最低的随从牌。</t>
    <phoneticPr fontId="134" type="noConversion"/>
  </si>
  <si>
    <t>突袭。如果这张牌在你的手牌中，每个回合使其攻击力和生命值互换。</t>
    <phoneticPr fontId="134" type="noConversion"/>
  </si>
  <si>
    <t>每当你抽到一张随从牌，召唤一个它的1/1的复制。</t>
    <phoneticPr fontId="134" type="noConversion"/>
  </si>
  <si>
    <t>突袭，战吼：为你的对手召唤两个2/1的泥沼怪。(泥沼怪，随从，1费2/1)</t>
    <phoneticPr fontId="134" type="noConversion"/>
  </si>
  <si>
    <t>嘲讽，战吼：你的对手每有一张手牌，该随从便失去1点生命值。</t>
    <phoneticPr fontId="134" type="noConversion"/>
  </si>
  <si>
    <t>使你的英雄技能的伤害和治疗效果翻倍。</t>
    <phoneticPr fontId="134" type="noConversion"/>
  </si>
  <si>
    <t>机械</t>
    <phoneticPr fontId="134" type="noConversion"/>
  </si>
  <si>
    <t>嘲讽，亡语：为你的英雄恢复4点生命值。</t>
    <phoneticPr fontId="134" type="noConversion"/>
  </si>
  <si>
    <t>对战开始时：如果你的套牌中只有法力值消耗为偶数的牌，你的初始英雄技能的法力值消耗变为(1)点。</t>
    <phoneticPr fontId="134" type="noConversion"/>
  </si>
  <si>
    <t>战吼：消灭其他所有攻击力小于或等于2的随从。</t>
    <phoneticPr fontId="134" type="noConversion"/>
  </si>
  <si>
    <t>战吼：从你的牌库中抽一张突袭牌、吸血牌和亡语牌。</t>
    <phoneticPr fontId="134" type="noConversion"/>
  </si>
  <si>
    <t>N.女巫森林</t>
    <phoneticPr fontId="134" type="noConversion"/>
  </si>
  <si>
    <t>森林向导</t>
    <phoneticPr fontId="134" type="noConversion"/>
  </si>
  <si>
    <t>失魂的守卫</t>
    <phoneticPr fontId="134" type="noConversion"/>
  </si>
  <si>
    <t>阴郁的牡鹿</t>
    <phoneticPr fontId="134" type="noConversion"/>
  </si>
  <si>
    <t>在你的回合结束时，双方玩家各抽一张牌。</t>
    <phoneticPr fontId="134" type="noConversion"/>
  </si>
  <si>
    <t>你每有一张手牌，便召唤一个1/1的小精灵。(小精灵，随从，0费1/1)</t>
    <phoneticPr fontId="134" type="noConversion"/>
  </si>
  <si>
    <t>嘲讽。战吼：你每有一张手牌，便获得+1生命值。</t>
    <phoneticPr fontId="134" type="noConversion"/>
  </si>
  <si>
    <t>嘲讽，战吼：如果你的牌库中只有法力值消耗为奇数的牌，则获得+2/+2。</t>
    <phoneticPr fontId="134" type="noConversion"/>
  </si>
  <si>
    <t>品质</t>
    <phoneticPr fontId="134" type="noConversion"/>
  </si>
  <si>
    <t>N.女巫森林ok</t>
    <phoneticPr fontId="134" type="noConversion"/>
  </si>
  <si>
    <t>M.狗头人</t>
    <phoneticPr fontId="134" type="noConversion"/>
  </si>
  <si>
    <t>安古洛</t>
    <phoneticPr fontId="134" type="noConversion"/>
  </si>
  <si>
    <t>经典月</t>
    <phoneticPr fontId="134" type="noConversion"/>
  </si>
  <si>
    <t>经典</t>
    <phoneticPr fontId="134" type="noConversion"/>
  </si>
  <si>
    <t>女巫</t>
    <phoneticPr fontId="134" type="noConversion"/>
  </si>
  <si>
    <t>女巫</t>
    <phoneticPr fontId="134" type="noConversion"/>
  </si>
  <si>
    <t>冰封</t>
    <phoneticPr fontId="134" type="noConversion"/>
  </si>
  <si>
    <t>在你的英雄攻击后，你的所有随从获得+1/+1。</t>
    <phoneticPr fontId="134" type="noConversion"/>
  </si>
  <si>
    <t>窃魂者阿扎莉娜</t>
    <phoneticPr fontId="134" type="noConversion"/>
  </si>
  <si>
    <t>战吼：将你的手牌替换成对手手牌的复制。</t>
    <phoneticPr fontId="134" type="noConversion"/>
  </si>
  <si>
    <t>随从</t>
    <phoneticPr fontId="134" type="noConversion"/>
  </si>
  <si>
    <t>中立</t>
    <phoneticPr fontId="134" type="noConversion"/>
  </si>
  <si>
    <t>狼人憎恶</t>
    <phoneticPr fontId="134" type="noConversion"/>
  </si>
  <si>
    <t>在你的回合结束时，对所有其他受伤的随从造成2点伤害。</t>
    <phoneticPr fontId="134" type="noConversion"/>
  </si>
  <si>
    <t>暴怒的双头巨人</t>
    <phoneticPr fontId="134" type="noConversion"/>
  </si>
  <si>
    <t>黑沼枭兽</t>
    <phoneticPr fontId="134" type="noConversion"/>
  </si>
  <si>
    <t>龙骨卫士</t>
    <phoneticPr fontId="134" type="noConversion"/>
  </si>
  <si>
    <t>吉尔尼斯皇家卫兵</t>
    <phoneticPr fontId="134" type="noConversion"/>
  </si>
  <si>
    <t>圣盾，突袭。如果这张牌在你的手牌中，每个回合使其攻击力和生命值互换。</t>
    <phoneticPr fontId="134" type="noConversion"/>
  </si>
  <si>
    <t>坩埚元素</t>
    <phoneticPr fontId="134" type="noConversion"/>
  </si>
  <si>
    <t>癫狂的医生</t>
    <phoneticPr fontId="134" type="noConversion"/>
  </si>
  <si>
    <t>分裂腐树</t>
    <phoneticPr fontId="134" type="noConversion"/>
  </si>
  <si>
    <t>亡语：召唤两个2/2的分裂树苗。(分裂树苗，随从，3费2/2，亡语：召唤两个1/1的碎木片。碎木片，随从，1费1/1)</t>
    <phoneticPr fontId="134" type="noConversion"/>
  </si>
  <si>
    <t>攻</t>
    <phoneticPr fontId="134" type="noConversion"/>
  </si>
  <si>
    <t>凶猛狂暴</t>
    <phoneticPr fontId="134" type="noConversion"/>
  </si>
  <si>
    <t>工匠大师欧沃斯巴克</t>
    <phoneticPr fontId="134" type="noConversion"/>
  </si>
  <si>
    <t>渗水的软泥怪</t>
    <phoneticPr fontId="134" type="noConversion"/>
  </si>
  <si>
    <t>N.女巫森林ok</t>
    <phoneticPr fontId="134" type="noConversion"/>
  </si>
  <si>
    <t>N.女巫森林ok</t>
    <phoneticPr fontId="134" type="noConversion"/>
  </si>
  <si>
    <t>荒蛮之主卡利莫斯</t>
    <phoneticPr fontId="134" type="noConversion"/>
  </si>
  <si>
    <t>N.女巫森林ok</t>
    <phoneticPr fontId="134" type="noConversion"/>
  </si>
  <si>
    <t>亡语者</t>
    <phoneticPr fontId="134" type="noConversion"/>
  </si>
  <si>
    <t>绿皮船长</t>
    <phoneticPr fontId="134" type="noConversion"/>
  </si>
  <si>
    <t>圣光护卫者</t>
    <phoneticPr fontId="134" type="noConversion"/>
  </si>
  <si>
    <t>虚空撕裂者</t>
    <phoneticPr fontId="134" type="noConversion"/>
  </si>
  <si>
    <t>丛林之魂</t>
    <phoneticPr fontId="134" type="noConversion"/>
  </si>
  <si>
    <t>来我身边！</t>
    <phoneticPr fontId="134" type="noConversion"/>
  </si>
  <si>
    <t>蛇发女妖佐拉</t>
    <phoneticPr fontId="134" type="noConversion"/>
  </si>
  <si>
    <t>沙德沃克</t>
    <phoneticPr fontId="134" type="noConversion"/>
  </si>
  <si>
    <t>“丛林猎人”赫米特</t>
    <phoneticPr fontId="134" type="noConversion"/>
  </si>
  <si>
    <t>精灵之森</t>
    <phoneticPr fontId="134" type="noConversion"/>
  </si>
  <si>
    <t>奥术统御者</t>
    <phoneticPr fontId="134" type="noConversion"/>
  </si>
  <si>
    <t>负伤剑圣</t>
    <phoneticPr fontId="134" type="noConversion"/>
  </si>
  <si>
    <t>暴龙王克鲁什</t>
    <phoneticPr fontId="134" type="noConversion"/>
  </si>
  <si>
    <t>小型法术珍珠</t>
    <phoneticPr fontId="134" type="noConversion"/>
  </si>
  <si>
    <t>弗洛普的神奇黏液</t>
    <phoneticPr fontId="148" type="noConversion"/>
  </si>
  <si>
    <t>Floop's Glorious Gloop</t>
  </si>
  <si>
    <t>在本回合中，每当一个随从死亡，便获得一个仅限本回合可用的法力水晶。</t>
    <phoneticPr fontId="148" type="noConversion"/>
  </si>
  <si>
    <t>德鲁伊</t>
    <phoneticPr fontId="148" type="noConversion"/>
  </si>
  <si>
    <t>法术</t>
    <phoneticPr fontId="148" type="noConversion"/>
  </si>
  <si>
    <t>传说</t>
    <phoneticPr fontId="148" type="noConversion"/>
  </si>
  <si>
    <t>O.砰砰计划</t>
    <phoneticPr fontId="148" type="noConversion"/>
  </si>
  <si>
    <t>生物计划</t>
    <phoneticPr fontId="148" type="noConversion"/>
  </si>
  <si>
    <t>Biology Project</t>
  </si>
  <si>
    <t>每个玩家获得两个法力水晶。</t>
    <phoneticPr fontId="148" type="noConversion"/>
  </si>
  <si>
    <t>普通</t>
    <phoneticPr fontId="148" type="noConversion"/>
  </si>
  <si>
    <t>树木学家</t>
    <phoneticPr fontId="148" type="noConversion"/>
  </si>
  <si>
    <t>Dendrologist</t>
  </si>
  <si>
    <t>战吼：如果你控制一个树人，发现一张法术。</t>
    <phoneticPr fontId="148" type="noConversion"/>
  </si>
  <si>
    <t>随从</t>
    <phoneticPr fontId="148" type="noConversion"/>
  </si>
  <si>
    <t>稀有</t>
    <phoneticPr fontId="148" type="noConversion"/>
  </si>
  <si>
    <t>植树造林</t>
    <phoneticPr fontId="148" type="noConversion"/>
  </si>
  <si>
    <t>Landscaping</t>
  </si>
  <si>
    <t>召唤两个2/2的树人。</t>
    <phoneticPr fontId="148" type="noConversion"/>
  </si>
  <si>
    <t>德鲁伊</t>
    <phoneticPr fontId="148" type="noConversion"/>
  </si>
  <si>
    <t>软泥教授弗洛普</t>
    <phoneticPr fontId="148" type="noConversion"/>
  </si>
  <si>
    <t>Flobbidinous Floop</t>
  </si>
  <si>
    <t>史诗</t>
    <phoneticPr fontId="148" type="noConversion"/>
  </si>
  <si>
    <t>Tending Tauren</t>
  </si>
  <si>
    <t>Dreampetal Florist</t>
  </si>
  <si>
    <t>黏液喷射者</t>
    <phoneticPr fontId="148" type="noConversion"/>
  </si>
  <si>
    <t>Gloop Sprayer</t>
    <phoneticPr fontId="148" type="noConversion"/>
  </si>
  <si>
    <t>战吼：为相邻的随从各召唤一个复制。</t>
    <phoneticPr fontId="148" type="noConversion"/>
  </si>
  <si>
    <t>Mulchmuncher</t>
  </si>
  <si>
    <t>机械</t>
    <phoneticPr fontId="148" type="noConversion"/>
  </si>
  <si>
    <t>迸射流星</t>
    <phoneticPr fontId="148" type="noConversion"/>
  </si>
  <si>
    <t>Shooting Star</t>
  </si>
  <si>
    <t>对一个随从及其相邻的随从造成1点伤害。</t>
    <phoneticPr fontId="148" type="noConversion"/>
  </si>
  <si>
    <t>法师</t>
    <phoneticPr fontId="148" type="noConversion"/>
  </si>
  <si>
    <t>Celestial Emissary</t>
  </si>
  <si>
    <t>元素</t>
    <phoneticPr fontId="148" type="noConversion"/>
  </si>
  <si>
    <t>研发计划</t>
    <phoneticPr fontId="148" type="noConversion"/>
  </si>
  <si>
    <t>Research Project</t>
  </si>
  <si>
    <t>每个玩家抽两张牌。</t>
    <phoneticPr fontId="148" type="noConversion"/>
  </si>
  <si>
    <t>观星者露娜</t>
    <phoneticPr fontId="148" type="noConversion"/>
  </si>
  <si>
    <t>Stargazer Luna</t>
  </si>
  <si>
    <t>Cosmic Anomaly</t>
  </si>
  <si>
    <t>Meteorologist</t>
  </si>
  <si>
    <t>Astromancer</t>
  </si>
  <si>
    <t>露娜的口袋银河</t>
    <phoneticPr fontId="148" type="noConversion"/>
  </si>
  <si>
    <t>Luna's Pocket Galaxy</t>
  </si>
  <si>
    <t>Secret Plan</t>
  </si>
  <si>
    <t>猎人</t>
    <phoneticPr fontId="148" type="noConversion"/>
  </si>
  <si>
    <t>Fireworks Tech</t>
  </si>
  <si>
    <t>Venomizer</t>
  </si>
  <si>
    <t>Goblin Prank</t>
  </si>
  <si>
    <t>Cybertech Chip</t>
  </si>
  <si>
    <t>Bomb Toss</t>
  </si>
  <si>
    <t>Spider Bomb</t>
  </si>
  <si>
    <t>Goblin Necrologist</t>
  </si>
  <si>
    <t>爆破大师弗拉克</t>
    <phoneticPr fontId="148" type="noConversion"/>
  </si>
  <si>
    <t>Boommaster Flark</t>
  </si>
  <si>
    <t>弗拉克的火箭炮</t>
    <phoneticPr fontId="148" type="noConversion"/>
  </si>
  <si>
    <t>Flark's Boom-Zooka</t>
  </si>
  <si>
    <t>Topsy Turvy</t>
  </si>
  <si>
    <t>牧师</t>
    <phoneticPr fontId="148" type="noConversion"/>
  </si>
  <si>
    <t>Test Subject</t>
  </si>
  <si>
    <t>Dead Ringer</t>
  </si>
  <si>
    <t>Cloning Device</t>
  </si>
  <si>
    <t>Omega Medic</t>
  </si>
  <si>
    <t>Extra Arms</t>
  </si>
  <si>
    <t>Reckless Experimenter</t>
  </si>
  <si>
    <t>Power Word: Replicate</t>
  </si>
  <si>
    <t>克隆大师泽里克</t>
    <phoneticPr fontId="148" type="noConversion"/>
  </si>
  <si>
    <t>Clone Master Zerek</t>
  </si>
  <si>
    <t>Zerek's Cloning Gallery</t>
  </si>
  <si>
    <t>Pogo-Hopper</t>
  </si>
  <si>
    <t>潜行者</t>
    <phoneticPr fontId="148" type="noConversion"/>
  </si>
  <si>
    <t>Lab Recruiter</t>
  </si>
  <si>
    <t>死金匕首</t>
    <phoneticPr fontId="148" type="noConversion"/>
  </si>
  <si>
    <t>Necrium Blade</t>
  </si>
  <si>
    <t>武器</t>
    <phoneticPr fontId="148" type="noConversion"/>
  </si>
  <si>
    <t>紫色烟雾</t>
    <phoneticPr fontId="148" type="noConversion"/>
  </si>
  <si>
    <t>Violet Haze</t>
    <phoneticPr fontId="148" type="noConversion"/>
  </si>
  <si>
    <t>随机将两张亡语牌置入你的手牌。</t>
    <phoneticPr fontId="148" type="noConversion"/>
  </si>
  <si>
    <t>Blightnozzle Crawler</t>
  </si>
  <si>
    <t>学术剽窃</t>
    <phoneticPr fontId="148" type="noConversion"/>
  </si>
  <si>
    <t>Academic Espionage</t>
  </si>
  <si>
    <t>Myra Rotspring</t>
  </si>
  <si>
    <t>Crazed Chemist</t>
  </si>
  <si>
    <t>Myra's Unstable Element</t>
  </si>
  <si>
    <t>Necrium Vial</t>
  </si>
  <si>
    <t>瓶装闪电</t>
    <phoneticPr fontId="148" type="noConversion"/>
  </si>
  <si>
    <t>Beakered Lightning</t>
  </si>
  <si>
    <t>对所有随从造成1点伤害。过载：(2)</t>
    <phoneticPr fontId="148" type="noConversion"/>
  </si>
  <si>
    <t>萨满</t>
    <phoneticPr fontId="148" type="noConversion"/>
  </si>
  <si>
    <t>Voltaic Burst</t>
  </si>
  <si>
    <t>凶恶的雨云</t>
    <phoneticPr fontId="148" type="noConversion"/>
  </si>
  <si>
    <t>Menacing Nimbus</t>
  </si>
  <si>
    <t>战吼：将一张随机元素牌置入你的手牌。</t>
    <phoneticPr fontId="148" type="noConversion"/>
  </si>
  <si>
    <t>Omega Mind</t>
  </si>
  <si>
    <t>战吼：如果你有十个法力水晶，在本回合中你的所有法术具有吸血。</t>
    <phoneticPr fontId="148" type="noConversion"/>
  </si>
  <si>
    <t>Elementary Reaction</t>
  </si>
  <si>
    <t>伊莱克特拉·风潮</t>
    <phoneticPr fontId="148" type="noConversion"/>
  </si>
  <si>
    <t>Electra Stormsurge</t>
  </si>
  <si>
    <t>Storm Chaser</t>
  </si>
  <si>
    <t>Thunderhead</t>
  </si>
  <si>
    <t>Eureka!</t>
  </si>
  <si>
    <t>The Storm Bringer</t>
  </si>
  <si>
    <t>Glow-Tron</t>
  </si>
  <si>
    <t>圣骑士</t>
    <phoneticPr fontId="148" type="noConversion"/>
  </si>
  <si>
    <t>Autodefense Matrix</t>
  </si>
  <si>
    <t>水晶工匠坎格尔</t>
    <phoneticPr fontId="148" type="noConversion"/>
  </si>
  <si>
    <t>Crystalsmith Kangor</t>
  </si>
  <si>
    <t>Crystology</t>
  </si>
  <si>
    <t>Annoy-o-Module</t>
  </si>
  <si>
    <t>棱彩透镜</t>
    <phoneticPr fontId="148" type="noConversion"/>
  </si>
  <si>
    <t>Prismatic Lens</t>
  </si>
  <si>
    <t>机械蛋</t>
    <phoneticPr fontId="148" type="noConversion"/>
  </si>
  <si>
    <t>Mechano-Egg</t>
  </si>
  <si>
    <t>Shrink Ray</t>
  </si>
  <si>
    <t>亮石技师</t>
    <phoneticPr fontId="148" type="noConversion"/>
  </si>
  <si>
    <t>Glowstone Technician</t>
  </si>
  <si>
    <t>坎格尔的无尽大军</t>
    <phoneticPr fontId="148" type="noConversion"/>
  </si>
  <si>
    <t>Kangor's Endless Army</t>
  </si>
  <si>
    <t>灵魂灌注</t>
    <phoneticPr fontId="148" type="noConversion"/>
  </si>
  <si>
    <t>Soul Infusion</t>
  </si>
  <si>
    <t>术士</t>
    <phoneticPr fontId="148" type="noConversion"/>
  </si>
  <si>
    <t>莫瑞甘的灵界</t>
    <phoneticPr fontId="148" type="noConversion"/>
  </si>
  <si>
    <t>The Soularium</t>
  </si>
  <si>
    <t>恶魔</t>
    <phoneticPr fontId="148" type="noConversion"/>
  </si>
  <si>
    <t>Demonic Project</t>
  </si>
  <si>
    <t>Spirit Bomb</t>
  </si>
  <si>
    <t>Nethersoul Buster</t>
  </si>
  <si>
    <t>Doubling Imp</t>
  </si>
  <si>
    <t>Omega Agent</t>
  </si>
  <si>
    <t>战吼：如果你有十个法力水晶，召唤该随从的两个复制。</t>
    <phoneticPr fontId="148" type="noConversion"/>
  </si>
  <si>
    <t>Ectomancy</t>
  </si>
  <si>
    <t>召唤你控制的所有恶魔的复制。</t>
    <phoneticPr fontId="148" type="noConversion"/>
  </si>
  <si>
    <t>莫瑞甘博士</t>
    <phoneticPr fontId="148" type="noConversion"/>
  </si>
  <si>
    <t>Dr. Morrigan</t>
  </si>
  <si>
    <t>战士</t>
    <phoneticPr fontId="148" type="noConversion"/>
  </si>
  <si>
    <t>恒金巡游者</t>
    <phoneticPr fontId="148" type="noConversion"/>
  </si>
  <si>
    <t>Eternium Rover</t>
  </si>
  <si>
    <t>Omega Assembly</t>
  </si>
  <si>
    <t>火箭靴</t>
    <phoneticPr fontId="148" type="noConversion"/>
  </si>
  <si>
    <t>Rocket Boots</t>
  </si>
  <si>
    <t>使一个随从获得突袭。抽一张牌。</t>
    <phoneticPr fontId="148" type="noConversion"/>
  </si>
  <si>
    <t>Weapons Project</t>
  </si>
  <si>
    <t>超级对撞机</t>
    <phoneticPr fontId="148" type="noConversion"/>
  </si>
  <si>
    <t>Supercollider</t>
  </si>
  <si>
    <t>掷弹机器人</t>
    <phoneticPr fontId="148" type="noConversion"/>
  </si>
  <si>
    <t>Dyn-o-matic</t>
  </si>
  <si>
    <t>Security Rover</t>
  </si>
  <si>
    <t>Berylium Nullifier</t>
  </si>
  <si>
    <t>“科学狂人”砰砰博士</t>
    <phoneticPr fontId="148" type="noConversion"/>
  </si>
  <si>
    <t>The Boomship</t>
  </si>
  <si>
    <t>Goblin Bomb</t>
  </si>
  <si>
    <t>中立</t>
    <phoneticPr fontId="148" type="noConversion"/>
  </si>
  <si>
    <t>Skaterbot</t>
  </si>
  <si>
    <t>Mecharoo</t>
  </si>
  <si>
    <t>可靠的灯泡</t>
    <phoneticPr fontId="148" type="noConversion"/>
  </si>
  <si>
    <t>Faithful Lumi</t>
  </si>
  <si>
    <t>战吼：使一个友方机械获得+1/+1。</t>
    <phoneticPr fontId="148" type="noConversion"/>
  </si>
  <si>
    <t>晶化师</t>
    <phoneticPr fontId="148" type="noConversion"/>
  </si>
  <si>
    <t>Galvanizer</t>
  </si>
  <si>
    <t>隐鳞药剂师</t>
    <phoneticPr fontId="148" type="noConversion"/>
  </si>
  <si>
    <t>Cloakscale Chemist</t>
  </si>
  <si>
    <t>潜行，圣盾。</t>
    <phoneticPr fontId="148" type="noConversion"/>
  </si>
  <si>
    <t>Upgradeable Framebot</t>
  </si>
  <si>
    <t>Spark Engine</t>
  </si>
  <si>
    <t>Toxicologist</t>
  </si>
  <si>
    <t>Unpowered Mauler</t>
  </si>
  <si>
    <t>Bronze Gatekeeper</t>
  </si>
  <si>
    <t>弹簧火箭犬</t>
    <phoneticPr fontId="148" type="noConversion"/>
  </si>
  <si>
    <t>Spring Rocket</t>
  </si>
  <si>
    <t>战吼：造成2点伤害。</t>
    <phoneticPr fontId="148" type="noConversion"/>
  </si>
  <si>
    <t>Microtech Controller</t>
  </si>
  <si>
    <t>Kaboom Bot</t>
  </si>
  <si>
    <t>强能雷象</t>
    <phoneticPr fontId="148" type="noConversion"/>
  </si>
  <si>
    <t>Augmented Elekk</t>
  </si>
  <si>
    <t>野兽</t>
    <phoneticPr fontId="148" type="noConversion"/>
  </si>
  <si>
    <t>Omega Defender</t>
  </si>
  <si>
    <t>量产型恐吓机</t>
    <phoneticPr fontId="148" type="noConversion"/>
  </si>
  <si>
    <t>Replicating Menace</t>
  </si>
  <si>
    <t>Weaponized Piñata</t>
  </si>
  <si>
    <t>Piloted Reaper</t>
  </si>
  <si>
    <t>Coppertail Imposter</t>
  </si>
  <si>
    <t>神奇的威兹班</t>
    <phoneticPr fontId="148" type="noConversion"/>
  </si>
  <si>
    <t>Steel Rager</t>
  </si>
  <si>
    <t>突袭</t>
    <phoneticPr fontId="148" type="noConversion"/>
  </si>
  <si>
    <t>星界使者塞雷西亚</t>
    <phoneticPr fontId="148" type="noConversion"/>
  </si>
  <si>
    <t>Harbinger Celestia</t>
  </si>
  <si>
    <t>欢乐的发明家</t>
    <phoneticPr fontId="148" type="noConversion"/>
  </si>
  <si>
    <t>Giggling Inventor</t>
  </si>
  <si>
    <t>Zilliax</t>
  </si>
  <si>
    <t>E.M.P. Operative</t>
  </si>
  <si>
    <t>Holomancer</t>
  </si>
  <si>
    <t>在你的对手使用一张随从牌后，召唤一个该随从的1/1复制。</t>
    <phoneticPr fontId="148" type="noConversion"/>
  </si>
  <si>
    <t>实验体9号</t>
    <phoneticPr fontId="148" type="noConversion"/>
  </si>
  <si>
    <t>Subject 9</t>
  </si>
  <si>
    <t>Seaforium Bomber</t>
  </si>
  <si>
    <t>战吼：将一张“炸弹”牌洗入你的对手的牌库。当你的对手抽到该牌，便对其造成5点伤害。</t>
    <phoneticPr fontId="148" type="noConversion"/>
  </si>
  <si>
    <t>Wargear</t>
  </si>
  <si>
    <t>Loose Specimen</t>
  </si>
  <si>
    <t>机械雏龙</t>
    <phoneticPr fontId="148" type="noConversion"/>
  </si>
  <si>
    <t>Mechanical Whelp</t>
  </si>
  <si>
    <t>Arcane Dynamo</t>
  </si>
  <si>
    <t>Missile Launcher</t>
  </si>
  <si>
    <t>Spark Drill</t>
  </si>
  <si>
    <t>Damaged Stegatron</t>
  </si>
  <si>
    <t>Star Aligner</t>
  </si>
  <si>
    <t>Bull Dozer</t>
  </si>
  <si>
    <t>圣盾</t>
    <phoneticPr fontId="148" type="noConversion"/>
  </si>
  <si>
    <t>机械克苏恩</t>
    <phoneticPr fontId="148" type="noConversion"/>
  </si>
  <si>
    <t>Mecha'thun</t>
  </si>
  <si>
    <t>战吼：在本局对战的剩余时间内，你的所有机械获得突袭。</t>
    <phoneticPr fontId="148" type="noConversion"/>
  </si>
  <si>
    <t>你改用威兹班的一副梦幻套牌来开始比赛！</t>
    <phoneticPr fontId="148" type="noConversion"/>
  </si>
  <si>
    <t>英文</t>
    <phoneticPr fontId="134" type="noConversion"/>
  </si>
  <si>
    <t>稀有</t>
    <phoneticPr fontId="148" type="noConversion"/>
  </si>
  <si>
    <t>如果这张牌在你的手牌中，变成你使用的最后一张随从牌的3/4复制。</t>
    <phoneticPr fontId="148" type="noConversion"/>
  </si>
  <si>
    <t>香甜的灵力瓜</t>
    <phoneticPr fontId="148" type="noConversion"/>
  </si>
  <si>
    <t>从你的牌库中抽取法力值消耗为(7)，(8)，(9)和(10)的随从牌各一张。</t>
    <phoneticPr fontId="148" type="noConversion"/>
  </si>
  <si>
    <t>史诗</t>
    <phoneticPr fontId="148" type="noConversion"/>
  </si>
  <si>
    <t>牛头人园丁</t>
    <phoneticPr fontId="148" type="noConversion"/>
  </si>
  <si>
    <t>抉择：使你的所有其他随从获得+1/+1；或者召唤两个2/2的树人。</t>
    <phoneticPr fontId="148" type="noConversion"/>
  </si>
  <si>
    <t>梦境花栽种者</t>
    <phoneticPr fontId="148" type="noConversion"/>
  </si>
  <si>
    <t>在你的回合结束时，使你手牌中一张随机随从牌的法力值消耗减少(7)点。</t>
    <phoneticPr fontId="148" type="noConversion"/>
  </si>
  <si>
    <t>植被破碎机</t>
    <phoneticPr fontId="148" type="noConversion"/>
  </si>
  <si>
    <t>突袭。在本局对战中，每有一个友方树人死亡，该牌的法力值消耗便减少(1)点。</t>
    <phoneticPr fontId="148" type="noConversion"/>
  </si>
  <si>
    <t>机械</t>
    <phoneticPr fontId="148" type="noConversion"/>
  </si>
  <si>
    <t>法师</t>
    <phoneticPr fontId="148" type="noConversion"/>
  </si>
  <si>
    <t>星界密使</t>
    <phoneticPr fontId="148" type="noConversion"/>
  </si>
  <si>
    <t>战吼：在本回合中，你的下一个法术将获得法术伤害+2。</t>
    <phoneticPr fontId="148" type="noConversion"/>
  </si>
  <si>
    <t>元素</t>
    <phoneticPr fontId="148" type="noConversion"/>
  </si>
  <si>
    <t>星界裂隙</t>
    <phoneticPr fontId="148" type="noConversion"/>
  </si>
  <si>
    <t>Astral Rift</t>
    <phoneticPr fontId="148" type="noConversion"/>
  </si>
  <si>
    <t>随从将两张随从牌置入你的手牌。</t>
    <phoneticPr fontId="148" type="noConversion"/>
  </si>
  <si>
    <t>在你使用最右边的一张手牌后，抽一张牌。</t>
    <phoneticPr fontId="148" type="noConversion"/>
  </si>
  <si>
    <t>宇宙异象</t>
    <phoneticPr fontId="148" type="noConversion"/>
  </si>
  <si>
    <t>法术伤害+2</t>
    <phoneticPr fontId="148" type="noConversion"/>
  </si>
  <si>
    <t>鲁莽试验</t>
    <phoneticPr fontId="148" type="noConversion"/>
  </si>
  <si>
    <t>Unexpected Results</t>
    <phoneticPr fontId="148" type="noConversion"/>
  </si>
  <si>
    <r>
      <t>召唤两个法力值消耗为(2)点的随机随从</t>
    </r>
    <r>
      <rPr>
        <i/>
        <sz val="11"/>
        <rFont val="宋体"/>
        <family val="3"/>
        <charset val="134"/>
        <scheme val="minor"/>
      </rPr>
      <t>（受法术伤害加成影响）</t>
    </r>
    <r>
      <rPr>
        <sz val="11"/>
        <rFont val="宋体"/>
        <family val="3"/>
        <charset val="134"/>
        <scheme val="minor"/>
      </rPr>
      <t>。</t>
    </r>
    <phoneticPr fontId="148" type="noConversion"/>
  </si>
  <si>
    <t>气象学家</t>
    <phoneticPr fontId="148" type="noConversion"/>
  </si>
  <si>
    <t>战吼：你每有一张手牌，便对一个随机敌人造成1点伤害。</t>
    <phoneticPr fontId="148" type="noConversion"/>
  </si>
  <si>
    <t>星术师</t>
    <phoneticPr fontId="148" type="noConversion"/>
  </si>
  <si>
    <t>战吼：召唤一个法力值消耗等同于你手牌数量的随机随从。</t>
    <phoneticPr fontId="148" type="noConversion"/>
  </si>
  <si>
    <t>使你牌库中所有随从牌的法力值消耗变为(1)。</t>
    <phoneticPr fontId="148" type="noConversion"/>
  </si>
  <si>
    <t>奥秘图纸</t>
    <phoneticPr fontId="148" type="noConversion"/>
  </si>
  <si>
    <t>发现一张奥秘牌。</t>
    <phoneticPr fontId="148" type="noConversion"/>
  </si>
  <si>
    <t>猎人</t>
    <phoneticPr fontId="148" type="noConversion"/>
  </si>
  <si>
    <t>战吼：使一个友方机械获得+1/+1。如果它具有亡语，则将其触发。</t>
    <phoneticPr fontId="148" type="noConversion"/>
  </si>
  <si>
    <t>毒箭机器人</t>
    <phoneticPr fontId="148" type="noConversion"/>
  </si>
  <si>
    <t>磁力，剧毒。</t>
    <phoneticPr fontId="148" type="noConversion"/>
  </si>
  <si>
    <t>地精的把戏</t>
    <phoneticPr fontId="148" type="noConversion"/>
  </si>
  <si>
    <t>使一个友方随从获得+3/+3和突袭，该随从会在回合结束时死亡。</t>
    <phoneticPr fontId="148" type="noConversion"/>
  </si>
  <si>
    <t>机核芯片</t>
    <phoneticPr fontId="148" type="noConversion"/>
  </si>
  <si>
    <t>使你的所有随从获得“亡语：随机将一张机械牌置入你的手牌。”</t>
    <phoneticPr fontId="148" type="noConversion"/>
  </si>
  <si>
    <t>投掷炸弹</t>
    <phoneticPr fontId="148" type="noConversion"/>
  </si>
  <si>
    <t>造成2点伤害。召唤一个0/2的地精炸弹。</t>
    <phoneticPr fontId="148" type="noConversion"/>
  </si>
  <si>
    <t>蜘蛛炸弹</t>
    <phoneticPr fontId="148" type="noConversion"/>
  </si>
  <si>
    <t>磁力，亡语：随机消灭一个敌方随从。</t>
    <phoneticPr fontId="148" type="noConversion"/>
  </si>
  <si>
    <t>死灵机械师</t>
    <phoneticPr fontId="148" type="noConversion"/>
  </si>
  <si>
    <t>你的亡语会触发两次。</t>
    <phoneticPr fontId="148" type="noConversion"/>
  </si>
  <si>
    <t>战吼：召唤四个0/2的地精炸弹。</t>
    <phoneticPr fontId="148" type="noConversion"/>
  </si>
  <si>
    <t>从你的牌库中召唤三个随从。他们会攻击敌方随从，然后死亡。</t>
    <phoneticPr fontId="148" type="noConversion"/>
  </si>
  <si>
    <t>引力翻转</t>
    <phoneticPr fontId="148" type="noConversion"/>
  </si>
  <si>
    <t>使一个随从的攻击力和生命值互换。</t>
    <phoneticPr fontId="148" type="noConversion"/>
  </si>
  <si>
    <t>牧师</t>
    <phoneticPr fontId="148" type="noConversion"/>
  </si>
  <si>
    <t>实验体</t>
    <phoneticPr fontId="148" type="noConversion"/>
  </si>
  <si>
    <t>亡语：将你施放在该随从身上的所有法术移回你的手牌。</t>
    <phoneticPr fontId="148" type="noConversion"/>
  </si>
  <si>
    <t>丧钟机器人</t>
    <phoneticPr fontId="148" type="noConversion"/>
  </si>
  <si>
    <t>亡语：从你的牌库中抽一张具有亡语的随从牌。</t>
    <phoneticPr fontId="148" type="noConversion"/>
  </si>
  <si>
    <t>克隆装置</t>
    <phoneticPr fontId="148" type="noConversion"/>
  </si>
  <si>
    <t>从你对手的牌库中发现一张随从牌，复制该随从牌并置入你的手牌。</t>
    <phoneticPr fontId="148" type="noConversion"/>
  </si>
  <si>
    <t>欧米茄医护兵</t>
    <phoneticPr fontId="148" type="noConversion"/>
  </si>
  <si>
    <t>战吼：如果你有十个法力水晶，为你的英雄恢复10点生命值。</t>
    <phoneticPr fontId="148" type="noConversion"/>
  </si>
  <si>
    <t>增生手臂</t>
    <phoneticPr fontId="148" type="noConversion"/>
  </si>
  <si>
    <t>使一个随从获得+2/+2。将一张可使一个随从获得+2/+2的“更多手臂”置入你的手牌。</t>
    <phoneticPr fontId="148" type="noConversion"/>
  </si>
  <si>
    <t>鲁莽的实验者</t>
    <phoneticPr fontId="148" type="noConversion"/>
  </si>
  <si>
    <t>你使用的亡语随从牌的法力值消耗减少(3)点，但会在回合结束时死亡。</t>
    <phoneticPr fontId="148" type="noConversion"/>
  </si>
  <si>
    <t>真言术·仿</t>
    <phoneticPr fontId="148" type="noConversion"/>
  </si>
  <si>
    <t>选择一个友方随从，召唤一个该随从的5/5复制。</t>
    <phoneticPr fontId="148" type="noConversion"/>
  </si>
  <si>
    <t>亡语：如果你对该随从施放过任意法术，再次召唤该随从。</t>
    <phoneticPr fontId="148" type="noConversion"/>
  </si>
  <si>
    <t>召唤你的牌库中每一个随从的1/1复制。</t>
    <phoneticPr fontId="148" type="noConversion"/>
  </si>
  <si>
    <t>蹦蹦兔</t>
    <phoneticPr fontId="148" type="noConversion"/>
  </si>
  <si>
    <t>战吼：在本局对战中，你每使用一张蹦蹦兔就会使其获得+2/+2。</t>
    <phoneticPr fontId="148" type="noConversion"/>
  </si>
  <si>
    <t>潜行者</t>
    <phoneticPr fontId="148" type="noConversion"/>
  </si>
  <si>
    <t>实验室招募员</t>
    <phoneticPr fontId="148" type="noConversion"/>
  </si>
  <si>
    <t>战吼：将一个友方随从的三个复制洗入你的牌库。</t>
    <phoneticPr fontId="148" type="noConversion"/>
  </si>
  <si>
    <t>亡语：触发一个随机友方随从的亡语。</t>
    <phoneticPr fontId="148" type="noConversion"/>
  </si>
  <si>
    <t>武器</t>
    <phoneticPr fontId="148" type="noConversion"/>
  </si>
  <si>
    <t>荒疫爬行者</t>
    <phoneticPr fontId="148" type="noConversion"/>
  </si>
  <si>
    <t>亡语：召唤1/1并具有剧毒和突袭的软泥怪。</t>
    <phoneticPr fontId="148" type="noConversion"/>
  </si>
  <si>
    <t>将十张你对手的职业牌洗入你的牌库，其法力值消耗为(1)点。</t>
    <phoneticPr fontId="148" type="noConversion"/>
  </si>
  <si>
    <t>战吼：发现一张亡语随从牌，并获得其亡语。</t>
    <phoneticPr fontId="148" type="noConversion"/>
  </si>
  <si>
    <t>疯狂的药剂师</t>
    <phoneticPr fontId="148" type="noConversion"/>
  </si>
  <si>
    <t>连击：使一个友方随从获得+4攻击力。</t>
    <phoneticPr fontId="148" type="noConversion"/>
  </si>
  <si>
    <t>抽取你牌库剩下的牌。</t>
    <phoneticPr fontId="148" type="noConversion"/>
  </si>
  <si>
    <t>死金药剂</t>
    <phoneticPr fontId="148" type="noConversion"/>
  </si>
  <si>
    <t>触发一个友方随从的亡语两次。</t>
    <phoneticPr fontId="148" type="noConversion"/>
  </si>
  <si>
    <t>萨满</t>
    <phoneticPr fontId="148" type="noConversion"/>
  </si>
  <si>
    <t>流电爆裂</t>
    <phoneticPr fontId="148" type="noConversion"/>
  </si>
  <si>
    <t>召唤两个1/1并具有突袭的“火花”。过载：(1)</t>
    <phoneticPr fontId="148" type="noConversion"/>
  </si>
  <si>
    <t>欧米茄灵能者</t>
    <phoneticPr fontId="148" type="noConversion"/>
  </si>
  <si>
    <t>元素反应</t>
    <phoneticPr fontId="148" type="noConversion"/>
  </si>
  <si>
    <t>抽一张牌。如果你在上个回合使用过元素牌，则复制抽到的牌。</t>
    <phoneticPr fontId="148" type="noConversion"/>
  </si>
  <si>
    <t>战吼：在本回合中，你的下一个法术将施放两次。</t>
    <phoneticPr fontId="148" type="noConversion"/>
  </si>
  <si>
    <t>风暴追逐者</t>
    <phoneticPr fontId="148" type="noConversion"/>
  </si>
  <si>
    <t>战吼：从你的牌库中抽一张法力值消耗大于或等于(5)的法术牌。</t>
    <phoneticPr fontId="148" type="noConversion"/>
  </si>
  <si>
    <t>雷云元素</t>
    <phoneticPr fontId="148" type="noConversion"/>
  </si>
  <si>
    <t>在你使用一张过载牌后，召唤两个1/1并具有突袭的“火花”。</t>
    <phoneticPr fontId="148" type="noConversion"/>
  </si>
  <si>
    <t>我找到了！</t>
    <phoneticPr fontId="148" type="noConversion"/>
  </si>
  <si>
    <t>随机挑选你手牌里的一个随从，召唤一个复制。</t>
    <phoneticPr fontId="148" type="noConversion"/>
  </si>
  <si>
    <t>风暴聚合器</t>
    <phoneticPr fontId="148" type="noConversion"/>
  </si>
  <si>
    <t>将你所有的随从随机变形成为传说随从。</t>
    <phoneticPr fontId="148" type="noConversion"/>
  </si>
  <si>
    <t>格洛顿</t>
    <phoneticPr fontId="148" type="noConversion"/>
  </si>
  <si>
    <t>磁力</t>
    <phoneticPr fontId="148" type="noConversion"/>
  </si>
  <si>
    <t>圣骑士</t>
    <phoneticPr fontId="148" type="noConversion"/>
  </si>
  <si>
    <t>自动防御矩阵</t>
    <phoneticPr fontId="148" type="noConversion"/>
  </si>
  <si>
    <t>奥秘：当你的随从受到攻击时，使其获得圣盾。</t>
    <phoneticPr fontId="148" type="noConversion"/>
  </si>
  <si>
    <t>圣盾，吸血。你的治疗效果翻倍。</t>
    <phoneticPr fontId="148" type="noConversion"/>
  </si>
  <si>
    <t>水晶学</t>
    <phoneticPr fontId="148" type="noConversion"/>
  </si>
  <si>
    <t>从你的拍苦中抽两张攻击力为1的随从牌。</t>
    <phoneticPr fontId="148" type="noConversion"/>
  </si>
  <si>
    <t>磁力，圣盾，嘲讽</t>
    <phoneticPr fontId="148" type="noConversion"/>
  </si>
  <si>
    <t>从你的牌库中抽一张随从牌和法术牌，并使其法力值消耗互换。</t>
    <phoneticPr fontId="148" type="noConversion"/>
  </si>
  <si>
    <t>亡语：召唤一个8/8的机械暴龙。</t>
    <phoneticPr fontId="148" type="noConversion"/>
  </si>
  <si>
    <t>萎缩射线</t>
    <phoneticPr fontId="148" type="noConversion"/>
  </si>
  <si>
    <t>将所有随从的攻击力和生命值变为1。</t>
    <phoneticPr fontId="148" type="noConversion"/>
  </si>
  <si>
    <t>战吼：使你手牌中的所有随从牌获得+2/+2。</t>
    <phoneticPr fontId="148" type="noConversion"/>
  </si>
  <si>
    <t>复活三个友方机械，它们会保留所有磁力升级。</t>
    <phoneticPr fontId="148" type="noConversion"/>
  </si>
  <si>
    <t>使你手牌中最左边的随从牌获得+2/+2。</t>
    <phoneticPr fontId="148" type="noConversion"/>
  </si>
  <si>
    <t>术士</t>
    <phoneticPr fontId="148" type="noConversion"/>
  </si>
  <si>
    <t>抽三张牌。在你的回合结束时，弃掉它们。</t>
    <phoneticPr fontId="148" type="noConversion"/>
  </si>
  <si>
    <t>虚空分析师</t>
    <phoneticPr fontId="148" type="noConversion"/>
  </si>
  <si>
    <t>Void Analyst</t>
    <phoneticPr fontId="148" type="noConversion"/>
  </si>
  <si>
    <t>亡语：使你手牌中所有恶魔牌获得+1/+1。</t>
    <phoneticPr fontId="148" type="noConversion"/>
  </si>
  <si>
    <t>恶魔</t>
    <phoneticPr fontId="148" type="noConversion"/>
  </si>
  <si>
    <t>恶魔计划</t>
    <phoneticPr fontId="148" type="noConversion"/>
  </si>
  <si>
    <t>每个玩家将其手牌中的一张随机随从牌变形成为一张恶魔牌。</t>
    <phoneticPr fontId="148" type="noConversion"/>
  </si>
  <si>
    <t>灵魂炸弹</t>
    <phoneticPr fontId="148" type="noConversion"/>
  </si>
  <si>
    <t>对一个随从和你的英雄各造成4点伤害。</t>
    <phoneticPr fontId="148" type="noConversion"/>
  </si>
  <si>
    <t>虚魂破坏者</t>
    <phoneticPr fontId="148" type="noConversion"/>
  </si>
  <si>
    <t>战吼：在本回合中，你的英雄每受到一点伤害，便获得+1攻击力。</t>
    <phoneticPr fontId="148" type="noConversion"/>
  </si>
  <si>
    <t>双生小鬼</t>
    <phoneticPr fontId="148" type="noConversion"/>
  </si>
  <si>
    <t>战吼：召唤该随从的一个复制。</t>
    <phoneticPr fontId="148" type="noConversion"/>
  </si>
  <si>
    <t>欧米茄探员</t>
    <phoneticPr fontId="148" type="noConversion"/>
  </si>
  <si>
    <t>炼魂术</t>
    <phoneticPr fontId="148" type="noConversion"/>
  </si>
  <si>
    <t>亡语：将该随从与你牌库中的一个随从互换。</t>
    <phoneticPr fontId="148" type="noConversion"/>
  </si>
  <si>
    <t>每当该随从抽到伤害，便获得2点护甲值。</t>
    <phoneticPr fontId="148" type="noConversion"/>
  </si>
  <si>
    <t>战士</t>
    <phoneticPr fontId="148" type="noConversion"/>
  </si>
  <si>
    <t>欧米茄装配</t>
    <phoneticPr fontId="148" type="noConversion"/>
  </si>
  <si>
    <t>发现一张机械牌。如果你有十个法力水晶，保留全部三张牌。</t>
    <phoneticPr fontId="148" type="noConversion"/>
  </si>
  <si>
    <t>武器计划</t>
    <phoneticPr fontId="148" type="noConversion"/>
  </si>
  <si>
    <t>每个玩家装备一把2/3的武器，并获得6点护甲值。</t>
    <phoneticPr fontId="148" type="noConversion"/>
  </si>
  <si>
    <t>在你攻击一个随从后，迫使其攻击相邻的一个随从。</t>
    <phoneticPr fontId="148" type="noConversion"/>
  </si>
  <si>
    <t>战吼：造成5点伤害，随机分配到所有非机械随从身上。</t>
    <phoneticPr fontId="148" type="noConversion"/>
  </si>
  <si>
    <t>安保巡游者</t>
    <phoneticPr fontId="148" type="noConversion"/>
  </si>
  <si>
    <t>每当该随从受到伤害，召唤一个2/3并具有嘲讽的机械。</t>
    <phoneticPr fontId="148" type="noConversion"/>
  </si>
  <si>
    <t>铍金毁灭者</t>
    <phoneticPr fontId="148" type="noConversion"/>
  </si>
  <si>
    <t>磁力。无法成为法术或英雄技能的目标。</t>
    <phoneticPr fontId="148" type="noConversion"/>
  </si>
  <si>
    <t>Dr. Boom, Mad Genius</t>
    <phoneticPr fontId="148" type="noConversion"/>
  </si>
  <si>
    <t>英雄</t>
    <phoneticPr fontId="148" type="noConversion"/>
  </si>
  <si>
    <t>从你的手牌中召唤三个随机随从，并使其获得突袭。</t>
    <phoneticPr fontId="148" type="noConversion"/>
  </si>
  <si>
    <t>地精炸弹</t>
    <phoneticPr fontId="148" type="noConversion"/>
  </si>
  <si>
    <t>亡语：对敌方英雄造成2点伤害。</t>
    <phoneticPr fontId="148" type="noConversion"/>
  </si>
  <si>
    <t>中立</t>
    <phoneticPr fontId="148" type="noConversion"/>
  </si>
  <si>
    <t>滑板机器人</t>
    <phoneticPr fontId="148" type="noConversion"/>
  </si>
  <si>
    <t>磁力，突袭。</t>
    <phoneticPr fontId="148" type="noConversion"/>
  </si>
  <si>
    <t>机械袋鼠</t>
    <phoneticPr fontId="148" type="noConversion"/>
  </si>
  <si>
    <t>亡语：召唤一个1/1的机械袋鼠宝宝。</t>
    <phoneticPr fontId="148" type="noConversion"/>
  </si>
  <si>
    <t>Crystallizer</t>
    <phoneticPr fontId="148" type="noConversion"/>
  </si>
  <si>
    <t>战吼：对你的英雄造成5点伤害。获得5点护甲值。</t>
    <phoneticPr fontId="148" type="noConversion"/>
  </si>
  <si>
    <t>通电机器人</t>
    <phoneticPr fontId="148" type="noConversion"/>
  </si>
  <si>
    <t>战吼：使你手牌中所有机械牌的法力值消耗减少(1)点。</t>
    <phoneticPr fontId="148" type="noConversion"/>
  </si>
  <si>
    <t>可升级机器人</t>
    <phoneticPr fontId="148" type="noConversion"/>
  </si>
  <si>
    <t>火花引擎</t>
    <phoneticPr fontId="148" type="noConversion"/>
  </si>
  <si>
    <t>战吼：将一张1/1并具有突袭的火花置入你的手牌。</t>
    <phoneticPr fontId="148" type="noConversion"/>
  </si>
  <si>
    <t>旋翼滑翔者</t>
    <phoneticPr fontId="148" type="noConversion"/>
  </si>
  <si>
    <t>Whirliglider</t>
    <phoneticPr fontId="148" type="noConversion"/>
  </si>
  <si>
    <t>战吼：召唤一个0/2的地精炸弹。</t>
    <phoneticPr fontId="148" type="noConversion"/>
  </si>
  <si>
    <t>毒物学家</t>
    <phoneticPr fontId="148" type="noConversion"/>
  </si>
  <si>
    <t>战吼：使你的武器获得+1攻击力。</t>
    <phoneticPr fontId="148" type="noConversion"/>
  </si>
  <si>
    <t>没电的铁皮人</t>
    <phoneticPr fontId="148" type="noConversion"/>
  </si>
  <si>
    <t>在本回合中，除非你施放过法术，否则无法进行攻击。</t>
    <phoneticPr fontId="148" type="noConversion"/>
  </si>
  <si>
    <t>青铜门卫</t>
    <phoneticPr fontId="148" type="noConversion"/>
  </si>
  <si>
    <t>磁力，嘲讽。</t>
    <phoneticPr fontId="148" type="noConversion"/>
  </si>
  <si>
    <t>微机操控者</t>
    <phoneticPr fontId="148" type="noConversion"/>
  </si>
  <si>
    <t>战吼：召唤两个1/1的微型机器人。</t>
    <phoneticPr fontId="148" type="noConversion"/>
  </si>
  <si>
    <t>爆爆机器人</t>
    <phoneticPr fontId="148" type="noConversion"/>
  </si>
  <si>
    <t>亡语：对一个随机敌方随从造成4点伤害。</t>
    <phoneticPr fontId="148" type="noConversion"/>
  </si>
  <si>
    <t>脑力激荡者</t>
    <phoneticPr fontId="148" type="noConversion"/>
  </si>
  <si>
    <t>Brainstormer</t>
    <phoneticPr fontId="148" type="noConversion"/>
  </si>
  <si>
    <t>战吼：你手牌中每有一张法术牌，便获得+1生命值。</t>
    <phoneticPr fontId="148" type="noConversion"/>
  </si>
  <si>
    <t>电能工匠</t>
    <phoneticPr fontId="148" type="noConversion"/>
  </si>
  <si>
    <t>Cavern Dreamer</t>
    <phoneticPr fontId="148" type="noConversion"/>
  </si>
  <si>
    <t>战吼：如果你的手牌中有法力值消耗大于或等于(5)的法术牌，便获得+1/+1。</t>
    <phoneticPr fontId="148" type="noConversion"/>
  </si>
  <si>
    <t>每当你将一张牌洗入牌库，额外洗入一张相同的牌。</t>
    <phoneticPr fontId="148" type="noConversion"/>
  </si>
  <si>
    <t>野兽</t>
    <phoneticPr fontId="148" type="noConversion"/>
  </si>
  <si>
    <t>欧米茄防御者</t>
    <phoneticPr fontId="148" type="noConversion"/>
  </si>
  <si>
    <t>嘲讽，战吼：如果你有十个法力水晶，获得+10攻击力。</t>
    <phoneticPr fontId="148" type="noConversion"/>
  </si>
  <si>
    <t>磁力，亡语：召唤三个1/1的微型机器人。</t>
    <phoneticPr fontId="148" type="noConversion"/>
  </si>
  <si>
    <t>投弹机器人</t>
    <phoneticPr fontId="148" type="noConversion"/>
  </si>
  <si>
    <t>Explodinator</t>
    <phoneticPr fontId="148" type="noConversion"/>
  </si>
  <si>
    <t>战吼：召唤两个0/2的地精炸弹。</t>
    <phoneticPr fontId="148" type="noConversion"/>
  </si>
  <si>
    <t>武装皮纳塔</t>
    <phoneticPr fontId="148" type="noConversion"/>
  </si>
  <si>
    <t>亡语：随机将一个传说随从置入你的手牌。</t>
    <phoneticPr fontId="148" type="noConversion"/>
  </si>
  <si>
    <t>载人毁灭机</t>
    <phoneticPr fontId="148" type="noConversion"/>
  </si>
  <si>
    <t>亡语：从你的手牌中召唤一个法力值消耗小于或等于(2)的随机随从。</t>
    <phoneticPr fontId="148" type="noConversion"/>
  </si>
  <si>
    <t>伪装机器人</t>
    <phoneticPr fontId="148" type="noConversion"/>
  </si>
  <si>
    <t>战吼：获得潜行直到你的下个回合。</t>
    <phoneticPr fontId="148" type="noConversion"/>
  </si>
  <si>
    <t>Whizbang the Wonderful</t>
    <phoneticPr fontId="148" type="noConversion"/>
  </si>
  <si>
    <t>钢铁暴怒者</t>
    <phoneticPr fontId="148" type="noConversion"/>
  </si>
  <si>
    <t>突袭</t>
    <phoneticPr fontId="148" type="noConversion"/>
  </si>
  <si>
    <t>潜行。在你的对手使用一张随从牌，变成该随从的复制。</t>
    <phoneticPr fontId="148" type="noConversion"/>
  </si>
  <si>
    <t>战吼：召唤两个1/2并具有嘲讽和圣盾的机械。</t>
    <phoneticPr fontId="148" type="noConversion"/>
  </si>
  <si>
    <t>生锈的回收机器人</t>
    <phoneticPr fontId="148" type="noConversion"/>
  </si>
  <si>
    <t>Rusty Recycler</t>
    <phoneticPr fontId="148" type="noConversion"/>
  </si>
  <si>
    <t>嘲讽，吸血。</t>
    <phoneticPr fontId="148" type="noConversion"/>
  </si>
  <si>
    <t>磁力，圣盾，嘲讽，吸血，突袭</t>
    <phoneticPr fontId="148" type="noConversion"/>
  </si>
  <si>
    <t>电磁脉冲特工</t>
    <phoneticPr fontId="148" type="noConversion"/>
  </si>
  <si>
    <t>战吼：消灭一个机械。</t>
    <phoneticPr fontId="148" type="noConversion"/>
  </si>
  <si>
    <t>全息术士</t>
    <phoneticPr fontId="148" type="noConversion"/>
  </si>
  <si>
    <t>战吼：从你的牌库中抽五张不同的奥秘牌。</t>
    <phoneticPr fontId="148" type="noConversion"/>
  </si>
  <si>
    <t>爆盐投弹手</t>
    <phoneticPr fontId="148" type="noConversion"/>
  </si>
  <si>
    <t>战争机兵</t>
    <phoneticPr fontId="148" type="noConversion"/>
  </si>
  <si>
    <t>脱逃的样本</t>
    <phoneticPr fontId="148" type="noConversion"/>
  </si>
  <si>
    <t>战吼：造成6点伤害，随机分配于所有其他友方随从身上。</t>
    <phoneticPr fontId="148" type="noConversion"/>
  </si>
  <si>
    <t>亡语：召唤一个7/7的机械巨龙。</t>
    <phoneticPr fontId="148" type="noConversion"/>
  </si>
  <si>
    <t>奥能水母</t>
    <phoneticPr fontId="148" type="noConversion"/>
  </si>
  <si>
    <t>战吼：发现一张法力值消耗大于或等于(5)的法术牌。</t>
    <phoneticPr fontId="148" type="noConversion"/>
  </si>
  <si>
    <t>飞弹机器人</t>
    <phoneticPr fontId="148" type="noConversion"/>
  </si>
  <si>
    <t>磁力。在你的回合结束时，对所有其他角色造成1点伤害。</t>
    <phoneticPr fontId="148" type="noConversion"/>
  </si>
  <si>
    <t>火花钻机</t>
    <phoneticPr fontId="148" type="noConversion"/>
  </si>
  <si>
    <t>突袭，亡语：将两张1/1并具有突袭的“火花”置入你的手牌。</t>
    <phoneticPr fontId="148" type="noConversion"/>
  </si>
  <si>
    <t>受损的机械剑龙</t>
    <phoneticPr fontId="148" type="noConversion"/>
  </si>
  <si>
    <t>嘲讽，战吼：对该随从造成6点伤害。</t>
    <phoneticPr fontId="148" type="noConversion"/>
  </si>
  <si>
    <t>群星罗列者</t>
    <phoneticPr fontId="148" type="noConversion"/>
  </si>
  <si>
    <t>战吼：如果你控制三个生命值为7的随从，对所有敌人造成7点伤害。</t>
    <phoneticPr fontId="148" type="noConversion"/>
  </si>
  <si>
    <t>机械推土牛</t>
    <phoneticPr fontId="148" type="noConversion"/>
  </si>
  <si>
    <t>圣盾</t>
    <phoneticPr fontId="148" type="noConversion"/>
  </si>
  <si>
    <t>亡语：如果你的牌库、手牌和站场没有任何牌，消灭敌方英雄。</t>
    <phoneticPr fontId="148" type="noConversion"/>
  </si>
  <si>
    <t>砰砰</t>
    <phoneticPr fontId="134" type="noConversion"/>
  </si>
  <si>
    <r>
      <t>战吼：重复在本局对战中你所使用过的所有卡牌的战吼</t>
    </r>
    <r>
      <rPr>
        <i/>
        <sz val="11"/>
        <color theme="1"/>
        <rFont val="宋体"/>
        <family val="3"/>
        <charset val="134"/>
        <scheme val="minor"/>
      </rPr>
      <t>（目标随机而定）</t>
    </r>
    <r>
      <rPr>
        <sz val="11"/>
        <color theme="1"/>
        <rFont val="宋体"/>
        <family val="3"/>
        <charset val="134"/>
        <scheme val="minor"/>
      </rPr>
      <t>。</t>
    </r>
    <phoneticPr fontId="134" type="noConversion"/>
  </si>
  <si>
    <t>战吼：将你牌库中所有法力值消耗为(1)的牌变为传说随从牌。</t>
    <phoneticPr fontId="134" type="noConversion"/>
  </si>
  <si>
    <t>对战开始时：如果你的套牌中只有法力值消耗为奇数的牌，升级你的(初始)英雄技能。</t>
    <phoneticPr fontId="134" type="noConversion"/>
  </si>
  <si>
    <t>女巫哈加莎</t>
    <phoneticPr fontId="134" type="noConversion"/>
  </si>
  <si>
    <t>战吼：对所有随从造成3点伤害。(蛊惑，被动英雄技能，在你使用一张随从牌后，随机将一张萨满法术牌置入你的手牌。)</t>
    <phoneticPr fontId="134" type="noConversion"/>
  </si>
  <si>
    <t>英雄</t>
    <phoneticPr fontId="134" type="noConversion"/>
  </si>
  <si>
    <t>萨满祭司</t>
    <phoneticPr fontId="134" type="noConversion"/>
  </si>
  <si>
    <t>传说</t>
    <phoneticPr fontId="134" type="noConversion"/>
  </si>
  <si>
    <t>N.女巫森林ok</t>
    <phoneticPr fontId="134" type="noConversion"/>
  </si>
  <si>
    <t>撼世者格朗勃尔</t>
    <phoneticPr fontId="134" type="noConversion"/>
  </si>
  <si>
    <r>
      <rPr>
        <sz val="11"/>
        <color theme="0" tint="-0.14999847407452621"/>
        <rFont val="宋体"/>
        <family val="3"/>
        <charset val="134"/>
      </rPr>
      <t>战吼：为你的对手召唤一个0/8的宝箱。</t>
    </r>
    <r>
      <rPr>
        <i/>
        <sz val="11"/>
        <color theme="0" tint="-0.14999847407452621"/>
        <rFont val="宋体"/>
        <family val="3"/>
        <charset val="134"/>
      </rPr>
      <t>（打破宝箱可以获得惊人的战利品！）</t>
    </r>
  </si>
  <si>
    <t>迈拉·腐泉</t>
    <phoneticPr fontId="148" type="noConversion"/>
  </si>
  <si>
    <t>O.砰砰计划ok</t>
    <phoneticPr fontId="148" type="noConversion"/>
  </si>
  <si>
    <t>Juicy Psychmelon</t>
    <phoneticPr fontId="148" type="noConversion"/>
  </si>
  <si>
    <t>砰砰飞艇</t>
    <phoneticPr fontId="148" type="noConversion"/>
  </si>
  <si>
    <t>游荡怪物</t>
    <phoneticPr fontId="148" type="noConversion"/>
  </si>
  <si>
    <t>血骑士</t>
    <phoneticPr fontId="148" type="noConversion"/>
  </si>
  <si>
    <t>小型法术玉石</t>
    <phoneticPr fontId="148" type="noConversion"/>
  </si>
  <si>
    <t>吵吵模组</t>
    <phoneticPr fontId="148" type="noConversion"/>
  </si>
  <si>
    <t>德鲁伊</t>
    <phoneticPr fontId="148" type="noConversion"/>
  </si>
  <si>
    <t>星辰坠落</t>
    <phoneticPr fontId="148" type="noConversion"/>
  </si>
  <si>
    <t>恐鳞追猎者</t>
    <phoneticPr fontId="148" type="noConversion"/>
  </si>
  <si>
    <t>奇利亚斯</t>
    <phoneticPr fontId="148" type="noConversion"/>
  </si>
  <si>
    <t>N.女巫森林ok</t>
    <phoneticPr fontId="148" type="noConversion"/>
  </si>
  <si>
    <t>冰锥术</t>
    <phoneticPr fontId="148" type="noConversion"/>
  </si>
  <si>
    <t>虚灵奥术师</t>
    <phoneticPr fontId="148" type="noConversion"/>
  </si>
  <si>
    <t>暴风雪</t>
    <phoneticPr fontId="148" type="noConversion"/>
  </si>
  <si>
    <t>智慧秘典</t>
    <phoneticPr fontId="148" type="noConversion"/>
  </si>
  <si>
    <t>战吼：使一个敌方随从的攻击力变为1。</t>
    <phoneticPr fontId="148" type="noConversion"/>
  </si>
  <si>
    <t>冲锋，战吼：使你的对手获得一个法力水晶。</t>
    <phoneticPr fontId="148" type="noConversion"/>
  </si>
  <si>
    <t>chenzhilong315315@163.com</t>
  </si>
  <si>
    <t>lianglu19840120@163.com</t>
  </si>
  <si>
    <t>444279218@qq.com</t>
    <phoneticPr fontId="134" type="noConversion"/>
  </si>
  <si>
    <t>czl315315@sina.com</t>
    <phoneticPr fontId="134" type="noConversion"/>
  </si>
  <si>
    <t>随机将一张恶魔牌置入你的手牌</t>
    <phoneticPr fontId="148" type="noConversion"/>
  </si>
  <si>
    <t>德鲁伊</t>
    <phoneticPr fontId="148" type="noConversion"/>
  </si>
  <si>
    <t>猎人</t>
    <phoneticPr fontId="148" type="noConversion"/>
  </si>
  <si>
    <t>法师</t>
    <phoneticPr fontId="148" type="noConversion"/>
  </si>
  <si>
    <t>牧师</t>
    <phoneticPr fontId="148" type="noConversion"/>
  </si>
  <si>
    <t>潜行者</t>
    <phoneticPr fontId="148" type="noConversion"/>
  </si>
  <si>
    <t>萨满</t>
    <phoneticPr fontId="148" type="noConversion"/>
  </si>
  <si>
    <t>术士</t>
    <phoneticPr fontId="148" type="noConversion"/>
  </si>
  <si>
    <t>圣骑士</t>
    <phoneticPr fontId="148" type="noConversion"/>
  </si>
  <si>
    <t>战士</t>
    <phoneticPr fontId="148" type="noConversion"/>
  </si>
  <si>
    <t>中立</t>
    <phoneticPr fontId="148" type="noConversion"/>
  </si>
  <si>
    <t>飞扑</t>
    <phoneticPr fontId="148" type="noConversion"/>
  </si>
  <si>
    <t>在本回合中，使你的英雄获得+2攻击力。</t>
    <phoneticPr fontId="148" type="noConversion"/>
  </si>
  <si>
    <t>P.拉斯塔哈的大乱斗</t>
    <phoneticPr fontId="148" type="noConversion"/>
  </si>
  <si>
    <t>迅猛龙之灵</t>
    <phoneticPr fontId="148" type="noConversion"/>
  </si>
  <si>
    <t>潜行一回合。在你的英雄攻击并消灭一个随从后，抽一张牌。</t>
    <phoneticPr fontId="148" type="noConversion"/>
  </si>
  <si>
    <t>野蛮先锋</t>
    <phoneticPr fontId="148" type="noConversion"/>
  </si>
  <si>
    <t>战吼：对一个敌方随从造成等同于你的英雄攻击力的伤害。</t>
    <phoneticPr fontId="148" type="noConversion"/>
  </si>
  <si>
    <t>战争德鲁伊罗缇</t>
    <phoneticPr fontId="148" type="noConversion"/>
  </si>
  <si>
    <t>抉择：将该随从变形成为罗缇的四种恐龙形态之一。</t>
    <phoneticPr fontId="148" type="noConversion"/>
  </si>
  <si>
    <t>掠食本能</t>
    <phoneticPr fontId="148" type="noConversion"/>
  </si>
  <si>
    <t>从你的牌库中抽一张野兽牌。将其生命值翻倍。</t>
    <phoneticPr fontId="148" type="noConversion"/>
  </si>
  <si>
    <t>神灵印记</t>
    <phoneticPr fontId="148" type="noConversion"/>
  </si>
  <si>
    <t>抉择：使一个随从获得+2/+4并具有嘲讽；或者召唤两个3/2的迅猛龙。</t>
    <phoneticPr fontId="148" type="noConversion"/>
  </si>
  <si>
    <t>树语者</t>
    <phoneticPr fontId="148" type="noConversion"/>
  </si>
  <si>
    <t>战吼：将你的所有树人变形成为5/5的古树。</t>
    <phoneticPr fontId="148" type="noConversion"/>
  </si>
  <si>
    <t>狂奔怒吼</t>
    <phoneticPr fontId="148" type="noConversion"/>
  </si>
  <si>
    <t>随机从你的手牌中召唤一个野兽，并使其获得突袭。</t>
    <phoneticPr fontId="148" type="noConversion"/>
  </si>
  <si>
    <t>贡克，迅猛龙之神</t>
    <phoneticPr fontId="148" type="noConversion"/>
  </si>
  <si>
    <t>在你的英雄攻击并消灭一个随从后，便可再次攻击。</t>
    <phoneticPr fontId="148" type="noConversion"/>
  </si>
  <si>
    <t>铁皮恐角龙</t>
    <phoneticPr fontId="148" type="noConversion"/>
  </si>
  <si>
    <t>超杀：召唤一个5/5的铁皮小恐龙。</t>
    <phoneticPr fontId="148" type="noConversion"/>
  </si>
  <si>
    <t>元素唤醒</t>
    <phoneticPr fontId="148" type="noConversion"/>
  </si>
  <si>
    <t>在本回合中，你使用的下一张元素牌的法力值消耗减少(2)点。</t>
    <phoneticPr fontId="148" type="noConversion"/>
  </si>
  <si>
    <t>大胆的吞火者</t>
    <phoneticPr fontId="148" type="noConversion"/>
  </si>
  <si>
    <t>战吼：在本回合中，你的下一个英雄技能会额外造成2点伤害。</t>
    <phoneticPr fontId="148" type="noConversion"/>
  </si>
  <si>
    <t>龙鹰之灵</t>
    <phoneticPr fontId="148" type="noConversion"/>
  </si>
  <si>
    <t>潜行一回合。你的英雄技能会对目标及相邻随从造成伤害。</t>
    <phoneticPr fontId="148" type="noConversion"/>
  </si>
  <si>
    <t>火焰狂人</t>
    <phoneticPr fontId="148" type="noConversion"/>
  </si>
  <si>
    <t>每当你的英雄技能消灭一个随从，抽一张牌。</t>
    <phoneticPr fontId="148" type="noConversion"/>
  </si>
  <si>
    <t>裂魂残像</t>
    <phoneticPr fontId="148" type="noConversion"/>
  </si>
  <si>
    <t>奥秘：当你的随从受到攻击时，召唤一个该随从的复制。</t>
    <phoneticPr fontId="148" type="noConversion"/>
  </si>
  <si>
    <t>灼烧</t>
    <phoneticPr fontId="148" type="noConversion"/>
  </si>
  <si>
    <t>对一个随从造成4点伤害。如果你在上个回合使用过元素牌，则法力值消耗变为(1)点。</t>
    <phoneticPr fontId="148" type="noConversion"/>
  </si>
  <si>
    <t>冲击波</t>
    <phoneticPr fontId="148" type="noConversion"/>
  </si>
  <si>
    <t>对所有随从造成2点伤害。超杀：随机将一张法师法术牌置入你的手牌。</t>
    <phoneticPr fontId="148" type="noConversion"/>
  </si>
  <si>
    <t>奥术暴龙</t>
    <phoneticPr fontId="148" type="noConversion"/>
  </si>
  <si>
    <t>战吼：如果你在上个回合使用过元素牌，则对所有其他随从造成3点伤害。</t>
    <phoneticPr fontId="148" type="noConversion"/>
  </si>
  <si>
    <t>加亚莱，龙鹰之神</t>
    <phoneticPr fontId="148" type="noConversion"/>
  </si>
  <si>
    <t>战吼：在本局对战中，如果你的英雄技能累计造成了8点伤害，则召唤炎魔之王拉格纳罗斯。</t>
    <phoneticPr fontId="148" type="noConversion"/>
  </si>
  <si>
    <t>妖术领主玛拉卡斯</t>
    <phoneticPr fontId="148" type="noConversion"/>
  </si>
  <si>
    <r>
      <t>战吼：将你的起始手牌的复制置入手牌</t>
    </r>
    <r>
      <rPr>
        <i/>
        <sz val="11"/>
        <color theme="1"/>
        <rFont val="宋体"/>
        <family val="3"/>
        <charset val="134"/>
        <scheme val="minor"/>
      </rPr>
      <t>（不包括这张牌）</t>
    </r>
    <r>
      <rPr>
        <sz val="11"/>
        <color theme="1"/>
        <rFont val="宋体"/>
        <family val="3"/>
        <charset val="134"/>
        <scheme val="minor"/>
      </rPr>
      <t>。</t>
    </r>
    <phoneticPr fontId="148" type="noConversion"/>
  </si>
  <si>
    <t>魔泉山猫</t>
    <phoneticPr fontId="148" type="noConversion"/>
  </si>
  <si>
    <t>突袭，战吼：将一张1/1并具有突袭的山猫置入你的手牌。</t>
    <phoneticPr fontId="148" type="noConversion"/>
  </si>
  <si>
    <t>猎人</t>
    <phoneticPr fontId="148" type="noConversion"/>
  </si>
  <si>
    <t>随从</t>
    <phoneticPr fontId="148" type="noConversion"/>
  </si>
  <si>
    <t>野兽</t>
    <phoneticPr fontId="148" type="noConversion"/>
  </si>
  <si>
    <t>普通</t>
    <phoneticPr fontId="148" type="noConversion"/>
  </si>
  <si>
    <t>P.拉斯塔哈的大乱斗</t>
    <phoneticPr fontId="148" type="noConversion"/>
  </si>
  <si>
    <t>野兽之心</t>
    <phoneticPr fontId="148" type="noConversion"/>
  </si>
  <si>
    <t>使一个友方野兽获得+1/+1，使其随机攻击一个敌方随从。</t>
    <phoneticPr fontId="148" type="noConversion"/>
  </si>
  <si>
    <t>猎头者之斧</t>
    <phoneticPr fontId="148" type="noConversion"/>
  </si>
  <si>
    <t>战吼：如果你控制一个野兽，便获得+1耐久度。</t>
    <phoneticPr fontId="148" type="noConversion"/>
  </si>
  <si>
    <t>荒野的复仇</t>
    <phoneticPr fontId="148" type="noConversion"/>
  </si>
  <si>
    <t>召唤本回合中死亡的友方野兽。</t>
    <phoneticPr fontId="148" type="noConversion"/>
  </si>
  <si>
    <t>山猫之灵</t>
    <phoneticPr fontId="148" type="noConversion"/>
  </si>
  <si>
    <t>潜行一回合。每当你召唤一个野兽时，使其获得+1/+1。</t>
    <phoneticPr fontId="148" type="noConversion"/>
  </si>
  <si>
    <t>血顶战略家</t>
    <phoneticPr fontId="148" type="noConversion"/>
  </si>
  <si>
    <t>战吼：如果你装备着武器，发现一张法术牌。</t>
    <phoneticPr fontId="148" type="noConversion"/>
  </si>
  <si>
    <t>从你的牌库中发现一张随从牌。如果三张牌都是野兽，则改为抽取全部三张牌。</t>
    <phoneticPr fontId="148" type="noConversion"/>
  </si>
  <si>
    <t>哈尔拉兹，山猫之神</t>
    <phoneticPr fontId="148" type="noConversion"/>
  </si>
  <si>
    <t>战吼：将1/1并具有突袭的山猫置入你的手牌，直到你的手牌数量达到上限。</t>
    <phoneticPr fontId="148" type="noConversion"/>
  </si>
  <si>
    <t>诱饵射击</t>
    <phoneticPr fontId="148" type="noConversion"/>
  </si>
  <si>
    <t>造成3点伤害。超杀：召唤一个5/5的魔暴龙。</t>
    <phoneticPr fontId="148" type="noConversion"/>
  </si>
  <si>
    <t>祖尔金</t>
    <phoneticPr fontId="148" type="noConversion"/>
  </si>
  <si>
    <r>
      <t>战吼：施放你在本局对战中使用过的所有法术</t>
    </r>
    <r>
      <rPr>
        <i/>
        <sz val="11"/>
        <color theme="1"/>
        <rFont val="宋体"/>
        <family val="3"/>
        <charset val="134"/>
        <scheme val="minor"/>
      </rPr>
      <t>（目标随机而定）</t>
    </r>
    <r>
      <rPr>
        <sz val="11"/>
        <color theme="1"/>
        <rFont val="宋体"/>
        <family val="3"/>
        <charset val="134"/>
        <scheme val="minor"/>
      </rPr>
      <t>。</t>
    </r>
    <phoneticPr fontId="148" type="noConversion"/>
  </si>
  <si>
    <t>再生</t>
    <phoneticPr fontId="148" type="noConversion"/>
  </si>
  <si>
    <t>恢复3点生命值。</t>
    <phoneticPr fontId="148" type="noConversion"/>
  </si>
  <si>
    <t>亡者之灵</t>
    <phoneticPr fontId="148" type="noConversion"/>
  </si>
  <si>
    <t>潜行一回合。在一个友方随从死亡后，将它的一个复制洗入你的牌库，其法力值消耗为(1)点。</t>
    <phoneticPr fontId="148" type="noConversion"/>
  </si>
  <si>
    <t>奥金尼幻象</t>
    <phoneticPr fontId="148" type="noConversion"/>
  </si>
  <si>
    <t>战吼：在本回合中，你的治疗效果转而造成等量的伤害。</t>
    <phoneticPr fontId="148" type="noConversion"/>
  </si>
  <si>
    <t>灵媒术</t>
    <phoneticPr fontId="148" type="noConversion"/>
  </si>
  <si>
    <t>选择一个随从，将它的复制置入你的手牌。</t>
    <phoneticPr fontId="148" type="noConversion"/>
  </si>
  <si>
    <t>沙地苦工</t>
    <phoneticPr fontId="148" type="noConversion"/>
  </si>
  <si>
    <t>每当你施放一个法术，召唤一个1/1并具有嘲讽的僵尸。</t>
    <phoneticPr fontId="148" type="noConversion"/>
  </si>
  <si>
    <t>疯入膏肓</t>
    <phoneticPr fontId="148" type="noConversion"/>
  </si>
  <si>
    <t>摧毁你的三个法力水晶。使你牌库中的所有随从获得+2/+2。</t>
    <phoneticPr fontId="148" type="noConversion"/>
  </si>
  <si>
    <t>群体狂乱</t>
    <phoneticPr fontId="148" type="noConversion"/>
  </si>
  <si>
    <t>使每个随从随机攻击其他随从。</t>
    <phoneticPr fontId="148" type="noConversion"/>
  </si>
  <si>
    <t>邦桑迪，死亡之神</t>
    <phoneticPr fontId="148" type="noConversion"/>
  </si>
  <si>
    <t>战吼：从你的牌库中抽取法力值消耗为(1)点的随从，直到达到你的手牌上限。</t>
    <phoneticPr fontId="148" type="noConversion"/>
  </si>
  <si>
    <t>塔兰吉公主</t>
    <phoneticPr fontId="148" type="noConversion"/>
  </si>
  <si>
    <t>战吼：召唤你的手牌中所有你的套牌之外的随从。</t>
    <phoneticPr fontId="148" type="noConversion"/>
  </si>
  <si>
    <t>墓园恐魔</t>
    <phoneticPr fontId="148" type="noConversion"/>
  </si>
  <si>
    <t>嘲讽。在本局对战中，你每施放一个法术，该牌的法力值消耗减少(1)点。</t>
    <phoneticPr fontId="148" type="noConversion"/>
  </si>
  <si>
    <t>锯刃齿</t>
    <phoneticPr fontId="148" type="noConversion"/>
  </si>
  <si>
    <t>亡语：使你的随从获得突袭。</t>
    <phoneticPr fontId="148" type="noConversion"/>
  </si>
  <si>
    <t>血帆啸猴</t>
    <phoneticPr fontId="148" type="noConversion"/>
  </si>
  <si>
    <t>突袭，战吼：你每控制一个其他海盗，便获得+1/+1。</t>
    <phoneticPr fontId="148" type="noConversion"/>
  </si>
  <si>
    <t>海盗</t>
    <phoneticPr fontId="148" type="noConversion"/>
  </si>
  <si>
    <t>盗取武器</t>
    <phoneticPr fontId="148" type="noConversion"/>
  </si>
  <si>
    <r>
      <t>发现一张</t>
    </r>
    <r>
      <rPr>
        <i/>
        <sz val="11"/>
        <color theme="1"/>
        <rFont val="宋体"/>
        <family val="3"/>
        <charset val="134"/>
        <scheme val="minor"/>
      </rPr>
      <t>（其他职业的）</t>
    </r>
    <r>
      <rPr>
        <sz val="11"/>
        <color theme="1"/>
        <rFont val="宋体"/>
        <family val="3"/>
        <charset val="134"/>
        <scheme val="minor"/>
      </rPr>
      <t>武器牌。</t>
    </r>
    <phoneticPr fontId="148" type="noConversion"/>
  </si>
  <si>
    <t>团伙劫掠</t>
    <phoneticPr fontId="148" type="noConversion"/>
  </si>
  <si>
    <t>从你的牌库中抽两张海盗牌。连击：并抽一张武器牌。</t>
    <phoneticPr fontId="148" type="noConversion"/>
  </si>
  <si>
    <t>鲨鱼之灵</t>
    <phoneticPr fontId="148" type="noConversion"/>
  </si>
  <si>
    <t>潜行一回合。你的随从的战吼和连击触发两次。</t>
    <phoneticPr fontId="148" type="noConversion"/>
  </si>
  <si>
    <t>走跳板</t>
    <phoneticPr fontId="148" type="noConversion"/>
  </si>
  <si>
    <t>消灭一个未受伤的随从。</t>
    <phoneticPr fontId="148" type="noConversion"/>
  </si>
  <si>
    <t>格罗尔，鲨鱼之神</t>
    <phoneticPr fontId="148" type="noConversion"/>
  </si>
  <si>
    <t>战吼：吞食一个你的牌库中的随从，并获得其属性值。亡语：将吞食的随从置入手牌。</t>
    <phoneticPr fontId="148" type="noConversion"/>
  </si>
  <si>
    <t>火炮弹幕</t>
    <phoneticPr fontId="148" type="noConversion"/>
  </si>
  <si>
    <t>你每控制一个海盗，便随机对一个敌人造成3点伤害。</t>
    <phoneticPr fontId="148" type="noConversion"/>
  </si>
  <si>
    <t>古拉巴什宣传员</t>
    <phoneticPr fontId="148" type="noConversion"/>
  </si>
  <si>
    <t>战吼：发现一个具有战吼的随从的1/1复制，其法力值消耗为(1)点。</t>
    <phoneticPr fontId="148" type="noConversion"/>
  </si>
  <si>
    <t>钩牙船长</t>
    <phoneticPr fontId="148" type="noConversion"/>
  </si>
  <si>
    <t>战吼：从你的牌库中召唤三个海盗，并使其获得突袭。</t>
    <phoneticPr fontId="148" type="noConversion"/>
  </si>
  <si>
    <t>疾疫使者</t>
    <phoneticPr fontId="148" type="noConversion"/>
  </si>
  <si>
    <t>战吼：如果你在本回合施放了两个法术，则造成2点伤害。</t>
    <phoneticPr fontId="148" type="noConversion"/>
  </si>
  <si>
    <t>图腾重击</t>
    <phoneticPr fontId="148" type="noConversion"/>
  </si>
  <si>
    <t>造成2点伤害。超杀：召唤一个基础图腾。</t>
    <phoneticPr fontId="148" type="noConversion"/>
  </si>
  <si>
    <t>舔舔魔杖</t>
    <phoneticPr fontId="148" type="noConversion"/>
  </si>
  <si>
    <t>当你有过载的法力水晶时，获得+2攻击力。</t>
    <phoneticPr fontId="148" type="noConversion"/>
  </si>
  <si>
    <t>终极巫毒</t>
    <phoneticPr fontId="148" type="noConversion"/>
  </si>
  <si>
    <t>使一个友方随从获得“亡语：随机召唤一个法力值消耗增加(1)点的随从。”</t>
    <phoneticPr fontId="148" type="noConversion"/>
  </si>
  <si>
    <t>青蛙之灵</t>
    <phoneticPr fontId="148" type="noConversion"/>
  </si>
  <si>
    <t>潜行一回合。每当你施放一个法术，从你的牌库中抽取一张法力值消耗增加(1)点的法术牌。</t>
    <phoneticPr fontId="148" type="noConversion"/>
  </si>
  <si>
    <t>泽蒂摩</t>
    <phoneticPr fontId="148" type="noConversion"/>
  </si>
  <si>
    <t>每当你以一个随从为目标施放法术时，该随从相邻的随从同时成为法术的目标。</t>
    <phoneticPr fontId="148" type="noConversion"/>
  </si>
  <si>
    <t>沼泽游荡者</t>
    <phoneticPr fontId="148" type="noConversion"/>
  </si>
  <si>
    <t>战吼：将一个友方随从移回你的手牌，并使其获得+2/+2。</t>
    <phoneticPr fontId="148" type="noConversion"/>
  </si>
  <si>
    <t>亡鬼幻象</t>
    <phoneticPr fontId="148" type="noConversion"/>
  </si>
  <si>
    <t>在本回合中，你所施放的下一个法术的法力值消耗减少(3)点。发现一张法术牌。</t>
    <phoneticPr fontId="148" type="noConversion"/>
  </si>
  <si>
    <t>卡格瓦，青蛙之神</t>
    <phoneticPr fontId="148" type="noConversion"/>
  </si>
  <si>
    <t>战吼：将你上回合使用的所有法术牌移回你的手牌。</t>
    <phoneticPr fontId="148" type="noConversion"/>
  </si>
  <si>
    <t>蟾蜍雨</t>
    <phoneticPr fontId="148" type="noConversion"/>
  </si>
  <si>
    <t>召唤三个2/4并具有嘲讽的蟾蜍。过载：(3)</t>
    <phoneticPr fontId="148" type="noConversion"/>
  </si>
  <si>
    <t>血爪</t>
    <phoneticPr fontId="148" type="noConversion"/>
  </si>
  <si>
    <t>战吼：对你的英雄造成5点伤害。</t>
    <phoneticPr fontId="148" type="noConversion"/>
  </si>
  <si>
    <t>永恒祭司</t>
    <phoneticPr fontId="148" type="noConversion"/>
  </si>
  <si>
    <t>亡语：将该随从洗入你的牌库。保留所有强化效果。</t>
    <phoneticPr fontId="148" type="noConversion"/>
  </si>
  <si>
    <t>圣光闪现</t>
    <phoneticPr fontId="148" type="noConversion"/>
  </si>
  <si>
    <t>恢复4点生命值。抽一张牌。</t>
    <phoneticPr fontId="148" type="noConversion"/>
  </si>
  <si>
    <t>高阶祭司赛卡尔</t>
    <phoneticPr fontId="148" type="noConversion"/>
  </si>
  <si>
    <t>战吼：保留英雄的1点生命值，将其余部分转化为护甲值。</t>
    <phoneticPr fontId="148" type="noConversion"/>
  </si>
  <si>
    <t>暂避锋芒</t>
    <phoneticPr fontId="148" type="noConversion"/>
  </si>
  <si>
    <t>你的英雄获得免疫，直到你的下一回合。</t>
    <phoneticPr fontId="148" type="noConversion"/>
  </si>
  <si>
    <t>猛虎之灵</t>
    <phoneticPr fontId="148" type="noConversion"/>
  </si>
  <si>
    <t>潜行一回合。在你施放一个法术后，召唤一只属性值等于其法力值消耗的老虎。</t>
    <phoneticPr fontId="148" type="noConversion"/>
  </si>
  <si>
    <t>赞达拉武士</t>
    <phoneticPr fontId="148" type="noConversion"/>
  </si>
  <si>
    <t>战吼：在本局对战中，如果你累计恢复了10点生命值，则获得+4/+4和嘲讽。</t>
    <phoneticPr fontId="148" type="noConversion"/>
  </si>
  <si>
    <t>法拉基战斧</t>
    <phoneticPr fontId="148" type="noConversion"/>
  </si>
  <si>
    <t>超杀：使你手牌中的一张随从牌获得+2/+2。</t>
    <phoneticPr fontId="148" type="noConversion"/>
  </si>
  <si>
    <t>新人登场</t>
    <phoneticPr fontId="148" type="noConversion"/>
  </si>
  <si>
    <t>发现一个法力值消耗为(6)的随从牌。召唤该随从并使其获得嘲讽和圣盾。</t>
    <phoneticPr fontId="148" type="noConversion"/>
  </si>
  <si>
    <t>圣盾，突袭，吸血。每当你消耗1点法力值用于法术牌上，这张牌的法力值消耗减少(1)点。</t>
    <phoneticPr fontId="148" type="noConversion"/>
  </si>
  <si>
    <t>消灭一个友方随从。使你的随从获得+1/+1。</t>
    <phoneticPr fontId="148" type="noConversion"/>
  </si>
  <si>
    <t>尖啸</t>
    <phoneticPr fontId="148" type="noConversion"/>
  </si>
  <si>
    <t>弃掉你手牌中法力值消耗最低的牌。对所有随从造成2点伤害。</t>
    <phoneticPr fontId="148" type="noConversion"/>
  </si>
  <si>
    <t>蝙蝠之灵</t>
    <phoneticPr fontId="148" type="noConversion"/>
  </si>
  <si>
    <t>潜行一回合。在一个友方随从死亡后，使你的手牌中的一张随从牌获得+1/+1。</t>
    <phoneticPr fontId="148" type="noConversion"/>
  </si>
  <si>
    <t>粗暴的恐怖巨魔</t>
    <phoneticPr fontId="148" type="noConversion"/>
  </si>
  <si>
    <t>嘲讽，战吼：弃掉你手牌中法力值消耗最低的牌。</t>
    <phoneticPr fontId="148" type="noConversion"/>
  </si>
  <si>
    <t>高阶祭司耶克里克</t>
    <phoneticPr fontId="148" type="noConversion"/>
  </si>
  <si>
    <t>嘲讽，吸血。当你弃掉这张牌时，将这张牌的两张复制置入你的手牌。</t>
    <phoneticPr fontId="148" type="noConversion"/>
  </si>
  <si>
    <t>护魂者</t>
    <phoneticPr fontId="148" type="noConversion"/>
  </si>
  <si>
    <t>战吼：随机将三张你在本局对战中弃掉的牌置入你的手牌。</t>
    <phoneticPr fontId="148" type="noConversion"/>
  </si>
  <si>
    <t>鲜血巨魔工兵</t>
    <phoneticPr fontId="148" type="noConversion"/>
  </si>
  <si>
    <t>在一个友方随从死亡后，对敌方英雄造成2点伤害。</t>
    <phoneticPr fontId="148" type="noConversion"/>
  </si>
  <si>
    <t>希里克，蝙蝠之神</t>
    <phoneticPr fontId="148" type="noConversion"/>
  </si>
  <si>
    <t>战吼：召唤此随从的复制，直到你的随从数量达到上限。</t>
    <phoneticPr fontId="148" type="noConversion"/>
  </si>
  <si>
    <t>恶魔之箭</t>
    <phoneticPr fontId="148" type="noConversion"/>
  </si>
  <si>
    <t>消灭一个随从。你每有一个随从，该牌的法力值消耗便减少(1)点。</t>
    <phoneticPr fontId="148" type="noConversion"/>
  </si>
  <si>
    <t>术士</t>
    <phoneticPr fontId="148" type="noConversion"/>
  </si>
  <si>
    <t>法术</t>
    <phoneticPr fontId="148" type="noConversion"/>
  </si>
  <si>
    <t>虚空契约</t>
    <phoneticPr fontId="148" type="noConversion"/>
  </si>
  <si>
    <t>摧毁双方牌库中一半的牌。</t>
    <phoneticPr fontId="148" type="noConversion"/>
  </si>
  <si>
    <t>史诗</t>
    <phoneticPr fontId="148" type="noConversion"/>
  </si>
  <si>
    <t>犀牛之灵</t>
    <phoneticPr fontId="148" type="noConversion"/>
  </si>
  <si>
    <t>潜行一回合。你的具有突袭的随从在它被召唤的回合获得免疫。</t>
    <phoneticPr fontId="148" type="noConversion"/>
  </si>
  <si>
    <t>战士</t>
    <phoneticPr fontId="148" type="noConversion"/>
  </si>
  <si>
    <t>稀有</t>
    <phoneticPr fontId="148" type="noConversion"/>
  </si>
  <si>
    <t>毁灭打击</t>
    <phoneticPr fontId="148" type="noConversion"/>
  </si>
  <si>
    <t>对一个受伤的随从造成4点伤害。</t>
    <phoneticPr fontId="148" type="noConversion"/>
  </si>
  <si>
    <t>巨龙怒吼</t>
    <phoneticPr fontId="148" type="noConversion"/>
  </si>
  <si>
    <t>随机将两张龙牌置入你的手牌。</t>
    <phoneticPr fontId="148" type="noConversion"/>
  </si>
  <si>
    <t>领主之鞭</t>
    <phoneticPr fontId="148" type="noConversion"/>
  </si>
  <si>
    <t>在你使用一张随从牌后，对被召唤的随从造成1点伤害。</t>
    <phoneticPr fontId="148" type="noConversion"/>
  </si>
  <si>
    <t>武器</t>
    <phoneticPr fontId="148" type="noConversion"/>
  </si>
  <si>
    <t>燃棘枪兵</t>
    <phoneticPr fontId="148" type="noConversion"/>
  </si>
  <si>
    <t>战吼：如果你的手牌中有龙牌，则消灭一个受伤的敌方随从。</t>
    <phoneticPr fontId="148" type="noConversion"/>
  </si>
  <si>
    <t>指挥官沃恩</t>
    <phoneticPr fontId="148" type="noConversion"/>
  </si>
  <si>
    <t>战吼：复制你手牌中的所有龙牌。</t>
    <phoneticPr fontId="148" type="noConversion"/>
  </si>
  <si>
    <t>传说</t>
    <phoneticPr fontId="148" type="noConversion"/>
  </si>
  <si>
    <t>烬鳞幼龙</t>
    <phoneticPr fontId="148" type="noConversion"/>
  </si>
  <si>
    <t>战吼：如果你的手牌中有龙牌，便获得5点护甲值。</t>
    <phoneticPr fontId="148" type="noConversion"/>
  </si>
  <si>
    <t>龙</t>
    <phoneticPr fontId="148" type="noConversion"/>
  </si>
  <si>
    <t>鞭笞者苏萨斯</t>
    <phoneticPr fontId="148" type="noConversion"/>
  </si>
  <si>
    <t>超杀：你可以再次攻击。</t>
    <phoneticPr fontId="148" type="noConversion"/>
  </si>
  <si>
    <r>
      <t>随机召唤一个法力值消耗等同于你的护甲值</t>
    </r>
    <r>
      <rPr>
        <i/>
        <sz val="11"/>
        <color theme="1"/>
        <rFont val="宋体"/>
        <family val="3"/>
        <charset val="134"/>
        <scheme val="minor"/>
      </rPr>
      <t>（最高不超过十点）</t>
    </r>
    <r>
      <rPr>
        <sz val="11"/>
        <color theme="1"/>
        <rFont val="宋体"/>
        <family val="3"/>
        <charset val="134"/>
        <scheme val="minor"/>
      </rPr>
      <t>的随从。</t>
    </r>
    <phoneticPr fontId="148" type="noConversion"/>
  </si>
  <si>
    <t>阿卡里，犀牛之神</t>
    <phoneticPr fontId="148" type="noConversion"/>
  </si>
  <si>
    <t>突袭，超杀：从你的牌库中抽一张具有突袭的随从牌，并使其获得+5/+5。</t>
    <phoneticPr fontId="148" type="noConversion"/>
  </si>
  <si>
    <t>古拉巴什贡品</t>
    <phoneticPr fontId="148" type="noConversion"/>
  </si>
  <si>
    <t>在你的回合开始时，消灭该随从，并获得8点护甲值。</t>
    <phoneticPr fontId="148" type="noConversion"/>
  </si>
  <si>
    <t>中立</t>
    <phoneticPr fontId="148" type="noConversion"/>
  </si>
  <si>
    <t>古拉巴什小鸡</t>
    <phoneticPr fontId="148" type="noConversion"/>
  </si>
  <si>
    <t>超杀：获得+5攻击力。</t>
    <phoneticPr fontId="148" type="noConversion"/>
  </si>
  <si>
    <t>无助的幼雏</t>
    <phoneticPr fontId="148" type="noConversion"/>
  </si>
  <si>
    <t>亡语：使你手牌中的一张野兽牌法力值消耗减少(1)点。</t>
    <phoneticPr fontId="148" type="noConversion"/>
  </si>
  <si>
    <t>萨隆铁矿监工</t>
    <phoneticPr fontId="148" type="noConversion"/>
  </si>
  <si>
    <t>亡语：为你的对手召唤一个0/3并具有嘲讽的自由的矿工。</t>
    <phoneticPr fontId="148" type="noConversion"/>
  </si>
  <si>
    <t>毒蛇守卫</t>
    <phoneticPr fontId="148" type="noConversion"/>
  </si>
  <si>
    <t>在你的回合结束时，对敌方英雄造成2点伤害。</t>
    <phoneticPr fontId="148" type="noConversion"/>
  </si>
  <si>
    <t>图腾</t>
    <phoneticPr fontId="148" type="noConversion"/>
  </si>
  <si>
    <t>甲虫卵</t>
    <phoneticPr fontId="148" type="noConversion"/>
  </si>
  <si>
    <t>亡语：召唤三个1/1的甲虫。</t>
    <phoneticPr fontId="148" type="noConversion"/>
  </si>
  <si>
    <t>嗜睡的神枪手</t>
    <phoneticPr fontId="148" type="noConversion"/>
  </si>
  <si>
    <t>受伤时具有+4攻击力。</t>
    <phoneticPr fontId="148" type="noConversion"/>
  </si>
  <si>
    <t>好斗的侏儒</t>
    <phoneticPr fontId="148" type="noConversion"/>
  </si>
  <si>
    <t>嘲讽。战吼：如果你的对手拥有2个或者更多随从，则获得+1攻击力。</t>
    <phoneticPr fontId="148" type="noConversion"/>
  </si>
  <si>
    <t>汤水商贩</t>
    <phoneticPr fontId="148" type="noConversion"/>
  </si>
  <si>
    <t>每当你为你的英雄恢复3点及以上生命值时，抽一张牌。</t>
    <phoneticPr fontId="148" type="noConversion"/>
  </si>
  <si>
    <t>茶水小弟</t>
    <phoneticPr fontId="148" type="noConversion"/>
  </si>
  <si>
    <t>战吼：在本回合中，你的下一个英雄技能的法力值消耗为(0)点。</t>
    <phoneticPr fontId="148" type="noConversion"/>
  </si>
  <si>
    <t>破盾者</t>
    <phoneticPr fontId="148" type="noConversion"/>
  </si>
  <si>
    <t>战吼：沉默一个具有嘲讽的敌方随从。</t>
    <phoneticPr fontId="148" type="noConversion"/>
  </si>
  <si>
    <t>调皮的噬踝者</t>
    <phoneticPr fontId="148" type="noConversion"/>
  </si>
  <si>
    <t>吸血，战吼：造成1点伤害。</t>
    <phoneticPr fontId="148" type="noConversion"/>
  </si>
  <si>
    <t>火树巫医</t>
    <phoneticPr fontId="148" type="noConversion"/>
  </si>
  <si>
    <t>战吼：如果你的手牌中有龙牌，便发现一张法术牌。</t>
    <phoneticPr fontId="148" type="noConversion"/>
  </si>
  <si>
    <t>鲨鳍后援</t>
    <phoneticPr fontId="148" type="noConversion"/>
  </si>
  <si>
    <t>在你的英雄攻击后，召唤一个1/1的海盗。</t>
    <phoneticPr fontId="148" type="noConversion"/>
  </si>
  <si>
    <t>狂暴咒术师</t>
    <phoneticPr fontId="148" type="noConversion"/>
  </si>
  <si>
    <t>受伤时具有法术伤害+2。</t>
    <phoneticPr fontId="148" type="noConversion"/>
  </si>
  <si>
    <t>藏宝海盗荷官</t>
    <phoneticPr fontId="148" type="noConversion"/>
  </si>
  <si>
    <t>战吼：使你的对手获得一个幸运币。</t>
    <phoneticPr fontId="148" type="noConversion"/>
  </si>
  <si>
    <t>香蕉小丑</t>
    <phoneticPr fontId="148" type="noConversion"/>
  </si>
  <si>
    <t>战吼：将两个香蕉置入你的手牌。</t>
    <phoneticPr fontId="148" type="noConversion"/>
  </si>
  <si>
    <t>蒙面选手</t>
    <phoneticPr fontId="148" type="noConversion"/>
  </si>
  <si>
    <t>战吼：如果你控制一个奥秘，则将你牌库中的一张奥秘牌置入战场。</t>
    <phoneticPr fontId="148" type="noConversion"/>
  </si>
  <si>
    <t>达卡莱幻术师</t>
    <phoneticPr fontId="148" type="noConversion"/>
  </si>
  <si>
    <t>战吼：使双方玩家各随机获得一张对方牌库中的卡牌的复制。</t>
    <phoneticPr fontId="148" type="noConversion"/>
  </si>
  <si>
    <t>狂野兽王</t>
    <phoneticPr fontId="148" type="noConversion"/>
  </si>
  <si>
    <t>每当你抽到一张野兽牌时，使其获得+2/+2。</t>
    <phoneticPr fontId="148" type="noConversion"/>
  </si>
  <si>
    <t>暴躁的巨龟</t>
    <phoneticPr fontId="148" type="noConversion"/>
  </si>
  <si>
    <t>竞技场财宝箱</t>
    <phoneticPr fontId="148" type="noConversion"/>
  </si>
  <si>
    <t>亡语：抽两张牌。</t>
    <phoneticPr fontId="148" type="noConversion"/>
  </si>
  <si>
    <t>赛场狂热者</t>
    <phoneticPr fontId="148" type="noConversion"/>
  </si>
  <si>
    <t>战吼：使你手牌中的所有随从牌获得+1/+1。</t>
    <phoneticPr fontId="148" type="noConversion"/>
  </si>
  <si>
    <t>暴牙震颤者</t>
    <phoneticPr fontId="148" type="noConversion"/>
  </si>
  <si>
    <t>亡语：召唤一个3/2的暴牙破坏者。</t>
    <phoneticPr fontId="148" type="noConversion"/>
  </si>
  <si>
    <t>鱼人大厨</t>
    <phoneticPr fontId="148" type="noConversion"/>
  </si>
  <si>
    <t>亡语：从你的牌库中抽两张鱼人牌。</t>
    <phoneticPr fontId="148" type="noConversion"/>
  </si>
  <si>
    <t>鱼人</t>
    <phoneticPr fontId="148" type="noConversion"/>
  </si>
  <si>
    <t>冰淇淋小贩</t>
    <phoneticPr fontId="148" type="noConversion"/>
  </si>
  <si>
    <t>战吼：如果你控制一个被冻结的随从，便获得8点护甲值。</t>
    <phoneticPr fontId="148" type="noConversion"/>
  </si>
  <si>
    <t>再生暴徒</t>
    <phoneticPr fontId="148" type="noConversion"/>
  </si>
  <si>
    <t>在你的回合开始时，为该随从恢复2点生命值。</t>
    <phoneticPr fontId="148" type="noConversion"/>
  </si>
  <si>
    <t>中场拾荒者</t>
    <phoneticPr fontId="148" type="noConversion"/>
  </si>
  <si>
    <t>潜行，超杀：获得3点护甲值。</t>
    <phoneticPr fontId="148" type="noConversion"/>
  </si>
  <si>
    <t>战吼：发现两张牌。随机交给你的对手其中一张。</t>
    <phoneticPr fontId="148" type="noConversion"/>
  </si>
  <si>
    <t>黑心票贩</t>
    <phoneticPr fontId="148" type="noConversion"/>
  </si>
  <si>
    <t>超杀：抽两张牌。</t>
    <phoneticPr fontId="148" type="noConversion"/>
  </si>
  <si>
    <t>退役冠军</t>
    <phoneticPr fontId="148" type="noConversion"/>
  </si>
  <si>
    <t>战吼：召唤一个5/5的赛场新秀。</t>
    <phoneticPr fontId="148" type="noConversion"/>
  </si>
  <si>
    <t>竞技场奴隶主</t>
    <phoneticPr fontId="148" type="noConversion"/>
  </si>
  <si>
    <t>超杀：召唤另一个竞技场奴隶主。</t>
    <phoneticPr fontId="148" type="noConversion"/>
  </si>
  <si>
    <t>盲眼游侠</t>
    <phoneticPr fontId="148" type="noConversion"/>
  </si>
  <si>
    <t>突袭，超杀：召唤两个1/1的蝙蝠。</t>
    <phoneticPr fontId="148" type="noConversion"/>
  </si>
  <si>
    <t>钳嘴龟盾卫</t>
    <phoneticPr fontId="148" type="noConversion"/>
  </si>
  <si>
    <t>每当相邻的随从受到伤害，便会由该随从来承担。</t>
    <phoneticPr fontId="148" type="noConversion"/>
  </si>
  <si>
    <t>龙喉喷火者</t>
    <phoneticPr fontId="148" type="noConversion"/>
  </si>
  <si>
    <t>战吼：对所有其他随从造成1点伤害。</t>
    <phoneticPr fontId="148" type="noConversion"/>
  </si>
  <si>
    <t>莫什奥格播报员</t>
    <phoneticPr fontId="148" type="noConversion"/>
  </si>
  <si>
    <t>攻击该随从的敌人有50%几率攻击其他角色。</t>
    <phoneticPr fontId="148" type="noConversion"/>
  </si>
  <si>
    <t>魔精大师兹伊希</t>
    <phoneticPr fontId="148" type="noConversion"/>
  </si>
  <si>
    <t>战吼：将双方玩家的法力水晶重置为五个。</t>
    <phoneticPr fontId="148" type="noConversion"/>
  </si>
  <si>
    <t>场馆保镖</t>
    <phoneticPr fontId="148" type="noConversion"/>
  </si>
  <si>
    <t>嘲讽。每有一个敌方随从，该牌的法力值消耗减少(1)点。</t>
    <phoneticPr fontId="148" type="noConversion"/>
  </si>
  <si>
    <t>阿曼尼战熊</t>
    <phoneticPr fontId="148" type="noConversion"/>
  </si>
  <si>
    <t>突袭，嘲讽。</t>
    <phoneticPr fontId="148" type="noConversion"/>
  </si>
  <si>
    <t>阵线破坏者</t>
    <phoneticPr fontId="148" type="noConversion"/>
  </si>
  <si>
    <t>超杀：使该随从的攻击力翻倍。</t>
    <phoneticPr fontId="148" type="noConversion"/>
  </si>
  <si>
    <t>看台喷火龙</t>
    <phoneticPr fontId="148" type="noConversion"/>
  </si>
  <si>
    <t>战吼：如果你的手牌中有龙牌，则对一个敌方随从造成7点伤害。</t>
    <phoneticPr fontId="148" type="noConversion"/>
  </si>
  <si>
    <t>中立</t>
    <phoneticPr fontId="148" type="noConversion"/>
  </si>
  <si>
    <t>随从</t>
    <phoneticPr fontId="148" type="noConversion"/>
  </si>
  <si>
    <t>龙</t>
    <phoneticPr fontId="148" type="noConversion"/>
  </si>
  <si>
    <t>史诗</t>
    <phoneticPr fontId="148" type="noConversion"/>
  </si>
  <si>
    <t>P.拉斯塔哈的大乱斗</t>
    <phoneticPr fontId="148" type="noConversion"/>
  </si>
  <si>
    <t>莫什奥格执行者</t>
    <phoneticPr fontId="148" type="noConversion"/>
  </si>
  <si>
    <t>嘲讽，圣盾。</t>
    <phoneticPr fontId="148" type="noConversion"/>
  </si>
  <si>
    <t>普通</t>
    <phoneticPr fontId="148" type="noConversion"/>
  </si>
  <si>
    <t>送葬者安德提卡</t>
    <phoneticPr fontId="148" type="noConversion"/>
  </si>
  <si>
    <t>战吼：获得本局对战中三个死亡的友方随从的亡语。</t>
    <phoneticPr fontId="148" type="noConversion"/>
  </si>
  <si>
    <t>传说</t>
    <phoneticPr fontId="148" type="noConversion"/>
  </si>
  <si>
    <t>乌达斯塔</t>
    <phoneticPr fontId="148" type="noConversion"/>
  </si>
  <si>
    <t>突袭，超杀：从你的手牌中召唤一个野兽。</t>
    <phoneticPr fontId="148" type="noConversion"/>
  </si>
  <si>
    <t>野兽</t>
    <phoneticPr fontId="148" type="noConversion"/>
  </si>
  <si>
    <t>亡语：将一张“堕落之血”分别洗入双方玩家的牌库。</t>
    <phoneticPr fontId="148" type="noConversion"/>
  </si>
  <si>
    <t>中立</t>
    <phoneticPr fontId="148" type="noConversion"/>
  </si>
  <si>
    <t>随从</t>
    <phoneticPr fontId="148" type="noConversion"/>
  </si>
  <si>
    <t>P.拉斯塔哈的大乱斗</t>
    <phoneticPr fontId="148" type="noConversion"/>
  </si>
  <si>
    <t>大乱斗</t>
    <phoneticPr fontId="134" type="noConversion"/>
  </si>
  <si>
    <t>chenzhilong315315@163.com</t>
    <phoneticPr fontId="134" type="noConversion"/>
  </si>
  <si>
    <t>重金属狂潮！</t>
    <phoneticPr fontId="148" type="noConversion"/>
  </si>
  <si>
    <t>残酷集结</t>
    <phoneticPr fontId="148" type="noConversion"/>
  </si>
  <si>
    <t>格里伏塔</t>
    <phoneticPr fontId="148" type="noConversion"/>
  </si>
  <si>
    <t>P.拉斯塔哈的大乱斗ok</t>
    <phoneticPr fontId="148" type="noConversion"/>
  </si>
  <si>
    <t>碾压墙</t>
    <phoneticPr fontId="148" type="noConversion"/>
  </si>
  <si>
    <t>P.拉斯塔哈的大乱斗ok</t>
    <phoneticPr fontId="148" type="noConversion"/>
  </si>
  <si>
    <t>P.拉斯塔哈的大乱斗ok</t>
    <phoneticPr fontId="148" type="noConversion"/>
  </si>
  <si>
    <r>
      <t>P.拉斯塔哈的大乱斗</t>
    </r>
    <r>
      <rPr>
        <sz val="11"/>
        <color theme="1"/>
        <rFont val="宋体"/>
        <family val="3"/>
        <charset val="134"/>
        <scheme val="minor"/>
      </rPr>
      <t>ok</t>
    </r>
    <phoneticPr fontId="148" type="noConversion"/>
  </si>
  <si>
    <t>夺灵者哈卡</t>
    <phoneticPr fontId="148" type="noConversion"/>
  </si>
  <si>
    <t>虚空召唤</t>
    <phoneticPr fontId="148" type="noConversion"/>
  </si>
  <si>
    <t>西瓦尔拉，猛虎之神</t>
    <phoneticPr fontId="148" type="noConversion"/>
  </si>
  <si>
    <t>P.拉斯塔哈的大乱斗ok</t>
    <phoneticPr fontId="148" type="noConversion"/>
  </si>
  <si>
    <t>泽里克的克隆展</t>
    <phoneticPr fontId="148" type="noConversion"/>
  </si>
  <si>
    <t>鲁莽风暴</t>
    <phoneticPr fontId="148" type="noConversion"/>
  </si>
  <si>
    <t>格鲁尔</t>
    <phoneticPr fontId="148" type="noConversion"/>
  </si>
  <si>
    <t># 职业：战士</t>
  </si>
  <si>
    <t>主人的召唤</t>
    <phoneticPr fontId="148" type="noConversion"/>
  </si>
  <si>
    <t>窃取</t>
    <phoneticPr fontId="148" type="noConversion"/>
  </si>
  <si>
    <t>永恒奴役</t>
    <phoneticPr fontId="148" type="noConversion"/>
  </si>
  <si>
    <t>冰刺</t>
    <phoneticPr fontId="148" type="noConversion"/>
  </si>
  <si>
    <t>暗影</t>
    <phoneticPr fontId="134" type="noConversion"/>
  </si>
  <si>
    <t>欧米茄毁灭者</t>
    <phoneticPr fontId="148" type="noConversion"/>
  </si>
  <si>
    <t>砰砰博士的阴谋</t>
    <phoneticPr fontId="148" type="noConversion"/>
  </si>
  <si>
    <r>
      <t>获得1点护甲值。</t>
    </r>
    <r>
      <rPr>
        <i/>
        <sz val="11"/>
        <color theme="1"/>
        <rFont val="宋体"/>
        <family val="3"/>
        <charset val="134"/>
        <scheme val="minor"/>
      </rPr>
      <t>（每回合都会升级！）</t>
    </r>
    <phoneticPr fontId="148" type="noConversion"/>
  </si>
  <si>
    <t>战吼：你对手的牌库中每有一张“炸弹”牌，便召唤两个1/1的砰砰机器人。</t>
  </si>
  <si>
    <t>砰砰机甲</t>
    <phoneticPr fontId="148" type="noConversion"/>
  </si>
  <si>
    <t>战吼：召唤一个你牌库中的随从的复制，并使其获得突袭。</t>
    <phoneticPr fontId="148" type="noConversion"/>
  </si>
  <si>
    <t>空间撕裂器</t>
    <phoneticPr fontId="148" type="noConversion"/>
  </si>
  <si>
    <t>召唤你的牌库中一个随从的两个复制。</t>
    <phoneticPr fontId="148" type="noConversion"/>
  </si>
  <si>
    <t>药水商人</t>
    <phoneticPr fontId="148" type="noConversion"/>
  </si>
  <si>
    <t>战吼：为所有友方角色恢复2点生命值。</t>
    <phoneticPr fontId="148" type="noConversion"/>
  </si>
  <si>
    <t>毒鳍鱼人</t>
    <phoneticPr fontId="148" type="noConversion"/>
  </si>
  <si>
    <t>战吼：使一个友方鱼人获得剧毒。</t>
    <phoneticPr fontId="148" type="noConversion"/>
  </si>
  <si>
    <t>法力之池</t>
    <phoneticPr fontId="148" type="noConversion"/>
  </si>
  <si>
    <t>法术伤害+1</t>
    <phoneticPr fontId="148" type="noConversion"/>
  </si>
  <si>
    <t>怪盗布缆鼠</t>
    <phoneticPr fontId="148" type="noConversion"/>
  </si>
  <si>
    <t>战吼：将一张跟班牌置入你的手牌。</t>
    <phoneticPr fontId="148" type="noConversion"/>
  </si>
  <si>
    <t>荆棘帮斗猪</t>
    <phoneticPr fontId="148" type="noConversion"/>
  </si>
  <si>
    <t>突袭，亡语：召唤一个1/1的鱼人。</t>
    <phoneticPr fontId="148" type="noConversion"/>
  </si>
  <si>
    <t>奥术仆从</t>
    <phoneticPr fontId="148" type="noConversion"/>
  </si>
  <si>
    <t>达拉然图书管理员</t>
    <phoneticPr fontId="148" type="noConversion"/>
  </si>
  <si>
    <t>战吼：沉默相邻的随从。</t>
    <phoneticPr fontId="148" type="noConversion"/>
  </si>
  <si>
    <t>夺日者间谍</t>
    <phoneticPr fontId="148" type="noConversion"/>
  </si>
  <si>
    <t>魔法订书匠</t>
    <phoneticPr fontId="148" type="noConversion"/>
  </si>
  <si>
    <t>战吼：如果你拥有法术伤害，抽一张牌。</t>
    <phoneticPr fontId="148" type="noConversion"/>
  </si>
  <si>
    <t>魔法飞毯</t>
    <phoneticPr fontId="148" type="noConversion"/>
  </si>
  <si>
    <t>在你使用一张法力值消耗为(1)点的随从牌后，使其获得+1攻击力和突袭。</t>
    <phoneticPr fontId="148" type="noConversion"/>
  </si>
  <si>
    <t>荆棘帮小偷</t>
    <phoneticPr fontId="148" type="noConversion"/>
  </si>
  <si>
    <t>潜行</t>
    <phoneticPr fontId="148" type="noConversion"/>
  </si>
  <si>
    <t>飞行管理员</t>
    <phoneticPr fontId="148" type="noConversion"/>
  </si>
  <si>
    <t>战吼：为每个玩家召唤一个2/2的狮鹫。</t>
    <phoneticPr fontId="148" type="noConversion"/>
  </si>
  <si>
    <t>破咒珠宝师</t>
    <phoneticPr fontId="148" type="noConversion"/>
  </si>
  <si>
    <t>战吼：直到你的下个回合，你的英雄无法成为法术或英雄技能的目标。</t>
    <phoneticPr fontId="148" type="noConversion"/>
  </si>
  <si>
    <t>无面暴怒者</t>
    <phoneticPr fontId="148" type="noConversion"/>
  </si>
  <si>
    <t>战吼：复制一个友方随从的生命值。</t>
    <phoneticPr fontId="148" type="noConversion"/>
  </si>
  <si>
    <t>奥术守望者</t>
    <phoneticPr fontId="148" type="noConversion"/>
  </si>
  <si>
    <t>除非你拥有法术伤害，否则无法进行攻击。</t>
    <phoneticPr fontId="148" type="noConversion"/>
  </si>
  <si>
    <t>紫罗兰魔剑士</t>
    <phoneticPr fontId="148" type="noConversion"/>
  </si>
  <si>
    <t>战吼：你手牌中每有一张法术牌，便获得+1攻击力。</t>
    <phoneticPr fontId="148" type="noConversion"/>
  </si>
  <si>
    <t>大法师瓦格斯</t>
    <phoneticPr fontId="148" type="noConversion"/>
  </si>
  <si>
    <r>
      <t>在你的回合结束时，施放你在本回合中施放过的一个法术</t>
    </r>
    <r>
      <rPr>
        <i/>
        <sz val="11"/>
        <color theme="1"/>
        <rFont val="宋体"/>
        <family val="3"/>
        <charset val="134"/>
        <scheme val="minor"/>
      </rPr>
      <t>（目标随机而定）</t>
    </r>
    <r>
      <rPr>
        <sz val="11"/>
        <color theme="1"/>
        <rFont val="宋体"/>
        <family val="3"/>
        <charset val="134"/>
        <scheme val="minor"/>
      </rPr>
      <t>。</t>
    </r>
    <phoneticPr fontId="148" type="noConversion"/>
  </si>
  <si>
    <t>骄傲的防御者</t>
    <phoneticPr fontId="148" type="noConversion"/>
  </si>
  <si>
    <t>嘲讽。如果你没有其他随从，则具有+2攻击力。</t>
    <phoneticPr fontId="148" type="noConversion"/>
  </si>
  <si>
    <t>旅行医者</t>
    <phoneticPr fontId="148" type="noConversion"/>
  </si>
  <si>
    <t>圣盾，战吼：恢复3点生命值。</t>
    <phoneticPr fontId="148" type="noConversion"/>
  </si>
  <si>
    <t>荆棘帮巫婆</t>
    <phoneticPr fontId="148" type="noConversion"/>
  </si>
  <si>
    <t>战吼：召唤两个具有全部随从种类的1/1的融合怪。</t>
    <phoneticPr fontId="148" type="noConversion"/>
  </si>
  <si>
    <t>机械拷问者</t>
    <phoneticPr fontId="148" type="noConversion"/>
  </si>
  <si>
    <t>嘲讽，战吼：使你的对手从牌库中召唤一个随从。</t>
    <phoneticPr fontId="148" type="noConversion"/>
  </si>
  <si>
    <t>传送门守护者</t>
    <phoneticPr fontId="148" type="noConversion"/>
  </si>
  <si>
    <t>战吼：将三张传送门洗入你的牌库。当抽到传送门时，召唤一个2/2并具有突袭的恶魔。</t>
    <phoneticPr fontId="148" type="noConversion"/>
  </si>
  <si>
    <t>散财军士</t>
    <phoneticPr fontId="148" type="noConversion"/>
  </si>
  <si>
    <t>每当该随从进行攻击，使你的对手获得一个幸运币。</t>
    <phoneticPr fontId="148" type="noConversion"/>
  </si>
  <si>
    <t>艾泽里特元素</t>
    <phoneticPr fontId="148" type="noConversion"/>
  </si>
  <si>
    <t>在你的回合开始时，获得法术伤害+2。</t>
    <phoneticPr fontId="148" type="noConversion"/>
  </si>
  <si>
    <t>复生大盗</t>
    <phoneticPr fontId="148" type="noConversion"/>
  </si>
  <si>
    <t>亡语：如果该随从的攻击力大于或等于4，则再次召唤该随从。</t>
    <phoneticPr fontId="148" type="noConversion"/>
  </si>
  <si>
    <t>夺日者战斗法师</t>
    <phoneticPr fontId="148" type="noConversion"/>
  </si>
  <si>
    <t>战吼：如果你的手牌中有法力值消耗大于或等于(5)的法术牌，则造成4点伤害。</t>
    <phoneticPr fontId="148" type="noConversion"/>
  </si>
  <si>
    <t>咖啡师林彻</t>
    <phoneticPr fontId="148" type="noConversion"/>
  </si>
  <si>
    <t>战吼：将你的所有其他战吼随从的复制置入你的手牌。</t>
    <phoneticPr fontId="148" type="noConversion"/>
  </si>
  <si>
    <t>达拉然圣剑士</t>
    <phoneticPr fontId="148" type="noConversion"/>
  </si>
  <si>
    <t>疯狂召唤师</t>
    <phoneticPr fontId="148" type="noConversion"/>
  </si>
  <si>
    <t>战吼：为双方玩家召唤数个1/1的小鬼，直到随从数量达到上限。</t>
    <phoneticPr fontId="148" type="noConversion"/>
  </si>
  <si>
    <t>机械保险箱</t>
    <phoneticPr fontId="148" type="noConversion"/>
  </si>
  <si>
    <t>嘲讽，亡语：召唤一个0/5并具有嘲讽的保险柜。</t>
    <phoneticPr fontId="148" type="noConversion"/>
  </si>
  <si>
    <t>紫罗兰典狱官</t>
    <phoneticPr fontId="148" type="noConversion"/>
  </si>
  <si>
    <t>嘲讽，法术伤害+1</t>
    <phoneticPr fontId="148" type="noConversion"/>
  </si>
  <si>
    <t>传送门大恶魔</t>
    <phoneticPr fontId="148" type="noConversion"/>
  </si>
  <si>
    <t>隐秘破坏者</t>
    <phoneticPr fontId="148" type="noConversion"/>
  </si>
  <si>
    <r>
      <t>战吼：随机使你的对手从手牌中施放一个法术</t>
    </r>
    <r>
      <rPr>
        <i/>
        <sz val="11"/>
        <color theme="1"/>
        <rFont val="宋体"/>
        <family val="3"/>
        <charset val="134"/>
        <scheme val="minor"/>
      </rPr>
      <t>（目标随机而定）</t>
    </r>
    <r>
      <rPr>
        <sz val="11"/>
        <color theme="1"/>
        <rFont val="宋体"/>
        <family val="3"/>
        <charset val="134"/>
        <scheme val="minor"/>
      </rPr>
      <t>。</t>
    </r>
    <phoneticPr fontId="148" type="noConversion"/>
  </si>
  <si>
    <t>古怪的铭文师</t>
    <phoneticPr fontId="148" type="noConversion"/>
  </si>
  <si>
    <t>亡语：召唤四个1/1的复仇卷轴。</t>
    <phoneticPr fontId="148" type="noConversion"/>
  </si>
  <si>
    <t>下水道软泥怪</t>
    <phoneticPr fontId="148" type="noConversion"/>
  </si>
  <si>
    <t>在该随从受到伤害并没有死亡后，召唤一个它的复制。</t>
    <phoneticPr fontId="148" type="noConversion"/>
  </si>
  <si>
    <t>坑道爆破师</t>
    <phoneticPr fontId="148" type="noConversion"/>
  </si>
  <si>
    <t>嘲讽，亡语：对所有随从造成3点伤害。</t>
    <phoneticPr fontId="148" type="noConversion"/>
  </si>
  <si>
    <t>特殊坐骑商人</t>
    <phoneticPr fontId="148" type="noConversion"/>
  </si>
  <si>
    <t>每当你施放一个法术，随机召唤一个法力值消耗为(3)的野兽。</t>
    <phoneticPr fontId="148" type="noConversion"/>
  </si>
  <si>
    <t>战吼：如果你的牌库里没有牌，则召唤六个6/6的猛火元素。</t>
    <phoneticPr fontId="148" type="noConversion"/>
  </si>
  <si>
    <t>莽头食人魔</t>
    <phoneticPr fontId="148" type="noConversion"/>
  </si>
  <si>
    <t>突袭。在该随从攻击并消灭一个随从后，可再次攻击。</t>
    <phoneticPr fontId="148" type="noConversion"/>
  </si>
  <si>
    <t>霸气的旅店老板娘</t>
    <phoneticPr fontId="148" type="noConversion"/>
  </si>
  <si>
    <t>嘲讽，战吼：每有一个其他友方随从，便获得+2/+2。</t>
    <phoneticPr fontId="148" type="noConversion"/>
  </si>
  <si>
    <t>暴走旋风</t>
    <phoneticPr fontId="148" type="noConversion"/>
  </si>
  <si>
    <t>使你具有风怒的随从获得超级风怒。</t>
    <phoneticPr fontId="148" type="noConversion"/>
  </si>
  <si>
    <t>耶比托·乔巴斯</t>
    <phoneticPr fontId="148" type="noConversion"/>
  </si>
  <si>
    <t>战吼：从你的牌库中抽两张随从牌。将其攻击力，生命值和法力值消耗变为1。</t>
    <phoneticPr fontId="148" type="noConversion"/>
  </si>
  <si>
    <t>战吼：发现五张卡牌，将你牌库里的所有卡牌替换成每张卡牌的两张复制。</t>
    <phoneticPr fontId="148" type="noConversion"/>
  </si>
  <si>
    <t>推土壮汉</t>
    <phoneticPr fontId="148" type="noConversion"/>
  </si>
  <si>
    <t>恶狼大法师</t>
    <phoneticPr fontId="148" type="noConversion"/>
  </si>
  <si>
    <t>在你的回合结束时，随机召唤一个法力值消耗为(6)点的随从。</t>
    <phoneticPr fontId="148" type="noConversion"/>
  </si>
  <si>
    <t>橡果人</t>
    <phoneticPr fontId="148" type="noConversion"/>
  </si>
  <si>
    <t>亡语：将两张1/1的“松鼠”置入你的手牌。</t>
    <phoneticPr fontId="148" type="noConversion"/>
  </si>
  <si>
    <t>水晶之力</t>
    <phoneticPr fontId="148" type="noConversion"/>
  </si>
  <si>
    <t>守护者斯塔拉蒂斯</t>
    <phoneticPr fontId="148" type="noConversion"/>
  </si>
  <si>
    <t>在你施放了一个抉择法术后，将每个选项的复制置入你的手牌。</t>
    <phoneticPr fontId="148" type="noConversion"/>
  </si>
  <si>
    <t>发现一张德鲁伊随从牌。如果你的手牌中没有随从牌，则保留全部三张牌。</t>
    <phoneticPr fontId="148" type="noConversion"/>
  </si>
  <si>
    <t>守卫梦境之路</t>
    <phoneticPr fontId="148" type="noConversion"/>
  </si>
  <si>
    <t>召唤两个1/1并具有吸血的树妖。</t>
    <phoneticPr fontId="148" type="noConversion"/>
  </si>
  <si>
    <t>织命者</t>
    <phoneticPr fontId="148" type="noConversion"/>
  </si>
  <si>
    <t>每当有角色获得你的治疗时，随机将一张德鲁伊法术牌置入你的手牌。</t>
    <phoneticPr fontId="148" type="noConversion"/>
  </si>
  <si>
    <t>远古祝福</t>
    <phoneticPr fontId="148" type="noConversion"/>
  </si>
  <si>
    <t>双生法术。使你的所有随从获得+1/+1。</t>
    <phoneticPr fontId="148" type="noConversion"/>
  </si>
  <si>
    <t>晶角雄鹿</t>
    <phoneticPr fontId="148" type="noConversion"/>
  </si>
  <si>
    <t>突袭，战吼：在本局对战中，如果你累计恢复了5点生命值，则召唤一个该随从的复制。</t>
    <phoneticPr fontId="148" type="noConversion"/>
  </si>
  <si>
    <t>嘲讽，亡语：进入休眠状态。累计恢复5点生命值可唤醒该随从。</t>
    <phoneticPr fontId="148" type="noConversion"/>
  </si>
  <si>
    <t>森林的援助</t>
    <phoneticPr fontId="148" type="noConversion"/>
  </si>
  <si>
    <t>双生法术。召唤五个2/2的树人。</t>
    <phoneticPr fontId="148" type="noConversion"/>
  </si>
  <si>
    <t>魔术戏法</t>
    <phoneticPr fontId="148" type="noConversion"/>
  </si>
  <si>
    <t>发现一张法力值消耗小于或等于(3)的法术牌。</t>
    <phoneticPr fontId="148" type="noConversion"/>
  </si>
  <si>
    <t>霜冻射线</t>
    <phoneticPr fontId="148" type="noConversion"/>
  </si>
  <si>
    <t>双生法术。冻结一个随从。如果该随从已被冻结，则对其造成2点伤害。</t>
    <phoneticPr fontId="148" type="noConversion"/>
  </si>
  <si>
    <t>魔法蓝蛙</t>
    <phoneticPr fontId="148" type="noConversion"/>
  </si>
  <si>
    <t>在你施放一个法术后，随机对一个敌方随从造成1点伤害。</t>
    <phoneticPr fontId="148" type="noConversion"/>
  </si>
  <si>
    <t>法力飓风</t>
    <phoneticPr fontId="148" type="noConversion"/>
  </si>
  <si>
    <t>战吼：你在本回合中每施放过一个法术，便随机将一张法师法术牌置入你的手牌。</t>
    <phoneticPr fontId="148" type="noConversion"/>
  </si>
  <si>
    <t>你的召唤随从的卡牌召唤数量翻倍。</t>
    <phoneticPr fontId="148" type="noConversion"/>
  </si>
  <si>
    <t>渡鸦信使</t>
    <phoneticPr fontId="148" type="noConversion"/>
  </si>
  <si>
    <t>战吼：发现一张法师随从牌。</t>
    <phoneticPr fontId="148" type="noConversion"/>
  </si>
  <si>
    <t>咒术师的召唤</t>
    <phoneticPr fontId="148" type="noConversion"/>
  </si>
  <si>
    <t>双生法术。消灭一个随从。召唤两个法力值消耗相同的随从来替换它。</t>
    <phoneticPr fontId="148" type="noConversion"/>
  </si>
  <si>
    <t>肯瑞托三修法师</t>
    <phoneticPr fontId="148" type="noConversion"/>
  </si>
  <si>
    <t>法术伤害+3。你的法术牌法力值消耗增加(1)点。</t>
    <phoneticPr fontId="148" type="noConversion"/>
  </si>
  <si>
    <t>创世之力</t>
    <phoneticPr fontId="148" type="noConversion"/>
  </si>
  <si>
    <t>你每个回合使用的第一张法术牌的法力值消耗为(0)点。战吼：发现一张法术牌。</t>
    <phoneticPr fontId="148" type="noConversion"/>
  </si>
  <si>
    <t>闪光蝴蝶</t>
    <phoneticPr fontId="148" type="noConversion"/>
  </si>
  <si>
    <t>亡语：随机将一张猎人法术牌置入你的手牌。</t>
    <phoneticPr fontId="148" type="noConversion"/>
  </si>
  <si>
    <t>急速射击</t>
    <phoneticPr fontId="148" type="noConversion"/>
  </si>
  <si>
    <t>双生法术。造成1点伤害。</t>
    <phoneticPr fontId="148" type="noConversion"/>
  </si>
  <si>
    <t>机械巨熊</t>
    <phoneticPr fontId="148" type="noConversion"/>
  </si>
  <si>
    <t>亡语：从你的牌库中抽一张机械牌。</t>
    <phoneticPr fontId="148" type="noConversion"/>
  </si>
  <si>
    <t>九命兽魂</t>
    <phoneticPr fontId="148" type="noConversion"/>
  </si>
  <si>
    <t>发现一个在本局对战中死亡的友方亡语随从，并触发其亡语。</t>
    <phoneticPr fontId="148" type="noConversion"/>
  </si>
  <si>
    <t>奥术弓箭手</t>
    <phoneticPr fontId="148" type="noConversion"/>
  </si>
  <si>
    <t>每当你使用一张法力值消耗为(1)点的随从牌，从你的牌库中抽一张法术牌。</t>
    <phoneticPr fontId="148" type="noConversion"/>
  </si>
  <si>
    <t>标记射击</t>
    <phoneticPr fontId="148" type="noConversion"/>
  </si>
  <si>
    <t>对一个随从造成4点伤害。发现一张法术牌。</t>
    <phoneticPr fontId="148" type="noConversion"/>
  </si>
  <si>
    <t>狩猎盛宴</t>
    <phoneticPr fontId="148" type="noConversion"/>
  </si>
  <si>
    <t>湮灭战车</t>
    <phoneticPr fontId="148" type="noConversion"/>
  </si>
  <si>
    <t>亡语：从你的手牌中召唤一个机械，并触发其亡语。</t>
    <phoneticPr fontId="148" type="noConversion"/>
  </si>
  <si>
    <t>猛兽出笼</t>
    <phoneticPr fontId="148" type="noConversion"/>
  </si>
  <si>
    <t>双生法术。召唤一个5/5并具有突袭的双足飞龙。</t>
    <phoneticPr fontId="148" type="noConversion"/>
  </si>
  <si>
    <t>战吼：装备索利达尔，群星之怒。</t>
    <phoneticPr fontId="148" type="noConversion"/>
  </si>
  <si>
    <t>禁忌咒文</t>
    <phoneticPr fontId="148" type="noConversion"/>
  </si>
  <si>
    <t>消耗你所有的法力值。消耗一个攻击力小于或等于所消耗法力值的随从。</t>
    <phoneticPr fontId="148" type="noConversion"/>
  </si>
  <si>
    <t>拉祖尔的阴谋</t>
    <phoneticPr fontId="148" type="noConversion"/>
  </si>
  <si>
    <r>
      <t>直到你的下个回合，使一个敌方随从的攻击力降低1点。</t>
    </r>
    <r>
      <rPr>
        <i/>
        <sz val="11"/>
        <color theme="1"/>
        <rFont val="宋体"/>
        <family val="3"/>
        <charset val="134"/>
        <scheme val="minor"/>
      </rPr>
      <t>（每回合都会升级！）</t>
    </r>
    <phoneticPr fontId="148" type="noConversion"/>
  </si>
  <si>
    <t>怪盗征募员</t>
    <phoneticPr fontId="148" type="noConversion"/>
  </si>
  <si>
    <t>亡语：将一张跟班牌置入你的手牌。</t>
    <phoneticPr fontId="148" type="noConversion"/>
  </si>
  <si>
    <t>阴暗的人影</t>
    <phoneticPr fontId="148" type="noConversion"/>
  </si>
  <si>
    <t>战吼：变形成为一个友方亡语随从的2/2复制。</t>
    <phoneticPr fontId="148" type="noConversion"/>
  </si>
  <si>
    <t>战吼：发现一张你的对手手牌的复制。</t>
    <phoneticPr fontId="148" type="noConversion"/>
  </si>
  <si>
    <t>荆棘帮箭猪</t>
    <phoneticPr fontId="148" type="noConversion"/>
  </si>
  <si>
    <t>亡语：为敌方英雄恢复5点生命值。</t>
    <phoneticPr fontId="148" type="noConversion"/>
  </si>
  <si>
    <t>不眠之魂</t>
    <phoneticPr fontId="148" type="noConversion"/>
  </si>
  <si>
    <t>沉默一个友方随从，然后召唤它的一个复制。</t>
    <phoneticPr fontId="148" type="noConversion"/>
  </si>
  <si>
    <t>无面渗透者</t>
    <phoneticPr fontId="148" type="noConversion"/>
  </si>
  <si>
    <t>嘲讽，亡语：随机消灭一个敌方随从。</t>
    <phoneticPr fontId="148" type="noConversion"/>
  </si>
  <si>
    <t>亡者卡特琳娜</t>
    <phoneticPr fontId="148" type="noConversion"/>
  </si>
  <si>
    <t>在你的回合结束时，召唤一个在本局对战中死亡的友方随从。</t>
    <phoneticPr fontId="148" type="noConversion"/>
  </si>
  <si>
    <t>群体复活</t>
    <phoneticPr fontId="148" type="noConversion"/>
  </si>
  <si>
    <t>召唤三个在本局对战中死亡的友方随从。</t>
    <phoneticPr fontId="148" type="noConversion"/>
  </si>
  <si>
    <t>托瓦格尔的阴谋</t>
    <phoneticPr fontId="148" type="noConversion"/>
  </si>
  <si>
    <r>
      <t>选择一个随从，将它的1张复制洗入你的牌库。</t>
    </r>
    <r>
      <rPr>
        <i/>
        <sz val="11"/>
        <color theme="1"/>
        <rFont val="宋体"/>
        <family val="3"/>
        <charset val="134"/>
        <scheme val="minor"/>
      </rPr>
      <t>（每回合都会升级！）</t>
    </r>
    <phoneticPr fontId="148" type="noConversion"/>
  </si>
  <si>
    <t>战略转移</t>
    <phoneticPr fontId="148" type="noConversion"/>
  </si>
  <si>
    <t>将所有友方随从移回你的手牌。</t>
    <phoneticPr fontId="148" type="noConversion"/>
  </si>
  <si>
    <t>下水道销赃人</t>
    <phoneticPr fontId="148" type="noConversion"/>
  </si>
  <si>
    <t>战吼：如果你手牌中有其他职业的卡牌，则获得+1/+1和突袭。</t>
    <phoneticPr fontId="148" type="noConversion"/>
  </si>
  <si>
    <t>连击：随机将两张跟班牌置入你的手牌。</t>
    <phoneticPr fontId="148" type="noConversion"/>
  </si>
  <si>
    <t>摇摆矿锄</t>
    <phoneticPr fontId="148" type="noConversion"/>
  </si>
  <si>
    <t>亡语：随机将一个友方随从移回你的手牌。它的法力值消耗减少(2)点。</t>
    <phoneticPr fontId="148" type="noConversion"/>
  </si>
  <si>
    <t>宿敌</t>
    <phoneticPr fontId="148" type="noConversion"/>
  </si>
  <si>
    <t>对一个随从造成4点伤害。如果你的手牌中有其他职业的卡牌，则法力值消耗为(0)点。</t>
    <phoneticPr fontId="148" type="noConversion"/>
  </si>
  <si>
    <t>战吼：如果你控制一个跟班，就可以选择一份惊人的战利品。</t>
    <phoneticPr fontId="148" type="noConversion"/>
  </si>
  <si>
    <t>未鉴定的合约</t>
    <phoneticPr fontId="148" type="noConversion"/>
  </si>
  <si>
    <t>消灭一个随从。在你手牌中时获得额外效果。</t>
    <phoneticPr fontId="148" type="noConversion"/>
  </si>
  <si>
    <t>每当你将一张牌洗入牌库时，将该牌的一张复制置入你的手牌。</t>
    <phoneticPr fontId="148" type="noConversion"/>
  </si>
  <si>
    <t>突变</t>
    <phoneticPr fontId="148" type="noConversion"/>
  </si>
  <si>
    <t>将一个友方随从随机变形成为一个法力值消耗增加(1)点的随从。</t>
    <phoneticPr fontId="148" type="noConversion"/>
  </si>
  <si>
    <t>淤泥吞食者</t>
    <phoneticPr fontId="148" type="noConversion"/>
  </si>
  <si>
    <t>战吼：将一张跟班牌置入你的手牌。过载：(1)</t>
    <phoneticPr fontId="148" type="noConversion"/>
  </si>
  <si>
    <t>下水道渔人</t>
    <phoneticPr fontId="148" type="noConversion"/>
  </si>
  <si>
    <t>在你使用一张鱼人牌后，随机将一张鱼人牌置入你的手牌。</t>
    <phoneticPr fontId="148" type="noConversion"/>
  </si>
  <si>
    <t>女巫杂酿</t>
    <phoneticPr fontId="148" type="noConversion"/>
  </si>
  <si>
    <t>恢复4点生命值。在本回合可以重复使用。</t>
    <phoneticPr fontId="148" type="noConversion"/>
  </si>
  <si>
    <t>鱼人之魂</t>
    <phoneticPr fontId="148" type="noConversion"/>
  </si>
  <si>
    <t>使你的所有随从获得“亡语：召唤一个1/1的鱼人。”</t>
    <phoneticPr fontId="148" type="noConversion"/>
  </si>
  <si>
    <t>斯卡基尔</t>
    <phoneticPr fontId="148" type="noConversion"/>
  </si>
  <si>
    <t>你的鱼人法力值消耗为(1)点。</t>
    <phoneticPr fontId="148" type="noConversion"/>
  </si>
  <si>
    <t>泥沼变形怪</t>
    <phoneticPr fontId="148" type="noConversion"/>
  </si>
  <si>
    <t>战吼：变形成为你的牌库中一个其他随从的4/4复制。</t>
    <phoneticPr fontId="148" type="noConversion"/>
  </si>
  <si>
    <t>哈加莎的阴谋</t>
    <phoneticPr fontId="148" type="noConversion"/>
  </si>
  <si>
    <r>
      <t>对所有随从造成1点伤害。</t>
    </r>
    <r>
      <rPr>
        <i/>
        <sz val="11"/>
        <color theme="1"/>
        <rFont val="宋体"/>
        <family val="3"/>
        <charset val="134"/>
        <scheme val="minor"/>
      </rPr>
      <t>（每回合都会升级！）</t>
    </r>
    <phoneticPr fontId="148" type="noConversion"/>
  </si>
  <si>
    <t>战吼：将一个5/5的恐魔置入你的手牌，并教会它两个萨满祭司法术。</t>
    <phoneticPr fontId="148" type="noConversion"/>
  </si>
  <si>
    <t>活动喷泉</t>
    <phoneticPr fontId="148" type="noConversion"/>
  </si>
  <si>
    <t>吸血，突袭，风怒。</t>
    <phoneticPr fontId="148" type="noConversion"/>
  </si>
  <si>
    <t>孤注一掷</t>
    <phoneticPr fontId="148" type="noConversion"/>
  </si>
  <si>
    <t>双生法术。随机施放一个圣骑士奥秘。</t>
    <phoneticPr fontId="148" type="noConversion"/>
  </si>
  <si>
    <t>永不屈服</t>
    <phoneticPr fontId="148" type="noConversion"/>
  </si>
  <si>
    <t>奥秘：当你的对手施放一个法术时，使你的所有随从获得+2生命值。</t>
    <phoneticPr fontId="148" type="noConversion"/>
  </si>
  <si>
    <t>神秘之刃</t>
    <phoneticPr fontId="148" type="noConversion"/>
  </si>
  <si>
    <t>战吼：如果你控制一个奥秘，便获得+1攻击力。</t>
    <phoneticPr fontId="148" type="noConversion"/>
  </si>
  <si>
    <t>光铸祝福</t>
    <phoneticPr fontId="148" type="noConversion"/>
  </si>
  <si>
    <t>双生法术。使一个友方随从获得吸血。</t>
    <phoneticPr fontId="148" type="noConversion"/>
  </si>
  <si>
    <t>青铜传令官</t>
    <phoneticPr fontId="148" type="noConversion"/>
  </si>
  <si>
    <t>亡语：将两张4/4的“青铜龙”置入你的手牌。</t>
    <phoneticPr fontId="148" type="noConversion"/>
  </si>
  <si>
    <t>指挥官蕾撒</t>
    <phoneticPr fontId="148" type="noConversion"/>
  </si>
  <si>
    <t>你的奥秘会触发两次。</t>
    <phoneticPr fontId="148" type="noConversion"/>
  </si>
  <si>
    <t>从你的牌库中抽取法力值消耗最低的随从牌，使其获得+2/+2。</t>
    <phoneticPr fontId="148" type="noConversion"/>
  </si>
  <si>
    <t>龙语者</t>
    <phoneticPr fontId="148" type="noConversion"/>
  </si>
  <si>
    <t>战吼：使你手牌中的所有龙牌获得+3/+3。</t>
    <phoneticPr fontId="148" type="noConversion"/>
  </si>
  <si>
    <t>决斗</t>
    <phoneticPr fontId="148" type="noConversion"/>
  </si>
  <si>
    <t>从双方玩家的牌库中各召唤一个随从，并使其相互攻击！</t>
    <phoneticPr fontId="148" type="noConversion"/>
  </si>
  <si>
    <t>诺萨莉</t>
    <phoneticPr fontId="148" type="noConversion"/>
  </si>
  <si>
    <t>战吼：为双方英雄恢复所有生命值。</t>
    <phoneticPr fontId="148" type="noConversion"/>
  </si>
  <si>
    <t>怪盗天才</t>
    <phoneticPr fontId="148" type="noConversion"/>
  </si>
  <si>
    <t>情势反转</t>
    <phoneticPr fontId="148" type="noConversion"/>
  </si>
  <si>
    <t>将你的手牌洗入牌库。抽取同样数量的牌。</t>
    <phoneticPr fontId="148" type="noConversion"/>
  </si>
  <si>
    <t>拉法姆的阴谋</t>
    <phoneticPr fontId="148" type="noConversion"/>
  </si>
  <si>
    <r>
      <t>召唤1个1/1的小鬼。</t>
    </r>
    <r>
      <rPr>
        <i/>
        <sz val="11"/>
        <color theme="1"/>
        <rFont val="宋体"/>
        <family val="3"/>
        <charset val="134"/>
        <scheme val="minor"/>
      </rPr>
      <t>（每回合都会升级！）</t>
    </r>
    <phoneticPr fontId="148" type="noConversion"/>
  </si>
  <si>
    <t>小鬼狱火</t>
    <phoneticPr fontId="148" type="noConversion"/>
  </si>
  <si>
    <t>使你的恶魔获得+1攻击力。对所有敌方随从造成1点伤害。</t>
    <phoneticPr fontId="148" type="noConversion"/>
  </si>
  <si>
    <t>性急的杂兵</t>
    <phoneticPr fontId="148" type="noConversion"/>
  </si>
  <si>
    <t>亡语：随机使两个友方随从获得+2/+2。</t>
    <phoneticPr fontId="148" type="noConversion"/>
  </si>
  <si>
    <t>阿兰纳丝蛛后</t>
    <phoneticPr fontId="148" type="noConversion"/>
  </si>
  <si>
    <t>嘲讽。当你抽到该牌时，为你的英雄恢复4点生命值。</t>
    <phoneticPr fontId="148" type="noConversion"/>
  </si>
  <si>
    <t>至暗时刻</t>
    <phoneticPr fontId="148" type="noConversion"/>
  </si>
  <si>
    <t>嘲讽。战吼：将你的手牌和牌库里的卡牌替换为传说随从。</t>
    <phoneticPr fontId="148" type="noConversion"/>
  </si>
  <si>
    <t>每当你抽到一张随从牌，召唤一个它的复制。该复制具有突袭，并会在回合结束时死亡。</t>
    <phoneticPr fontId="148" type="noConversion"/>
  </si>
  <si>
    <t>巨型小鬼</t>
    <phoneticPr fontId="148" type="noConversion"/>
  </si>
  <si>
    <t>提振士气</t>
    <phoneticPr fontId="148" type="noConversion"/>
  </si>
  <si>
    <t>对一个随从造成1点伤害。如果它依然存活，则将一张跟班牌置入你的手牌。</t>
    <phoneticPr fontId="148" type="noConversion"/>
  </si>
  <si>
    <t>凶恶的废钢猎犬</t>
    <phoneticPr fontId="148" type="noConversion"/>
  </si>
  <si>
    <t>每当该随从造成伤害时，获得等量的护甲值。</t>
    <phoneticPr fontId="148" type="noConversion"/>
  </si>
  <si>
    <t>使一个随从获得“同时对其攻击目标相邻的随从造成伤害。”</t>
    <phoneticPr fontId="148" type="noConversion"/>
  </si>
  <si>
    <t>发条地精</t>
    <phoneticPr fontId="148" type="noConversion"/>
  </si>
  <si>
    <t>2Q.暗影崛起</t>
  </si>
  <si>
    <t>沼泽女王哈加莎</t>
    <phoneticPr fontId="148" type="noConversion"/>
  </si>
  <si>
    <t>拉祖尔女士</t>
    <phoneticPr fontId="148" type="noConversion"/>
  </si>
  <si>
    <t>邪能领主贝图格</t>
    <phoneticPr fontId="148" type="noConversion"/>
  </si>
  <si>
    <t>在你的英雄攻击后，将一张“炸弹”牌洗入你对手的牌库。</t>
    <phoneticPr fontId="148" type="noConversion"/>
  </si>
  <si>
    <t>战吼：将一张“炸弹”牌洗入你对手的牌库。当玩家抽到炸弹时，便会受到5点伤害。</t>
    <phoneticPr fontId="148" type="noConversion"/>
  </si>
  <si>
    <t>战吼：如果你有十个法力水晶，对一个随从造成10点伤害。</t>
    <phoneticPr fontId="148" type="noConversion"/>
  </si>
  <si>
    <t>2Q.暗影崛起ok</t>
    <phoneticPr fontId="148" type="noConversion"/>
  </si>
  <si>
    <t>荆棘帮蟊贼</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</si>
  <si>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</si>
  <si>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</si>
  <si>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发现一张法力值消耗为(6)的随从牌。召唤它的两个复制。</t>
    <phoneticPr fontId="148" type="noConversion"/>
  </si>
  <si>
    <r>
      <t>2Q.暗影崛起</t>
    </r>
    <r>
      <rPr>
        <sz val="11"/>
        <color theme="1"/>
        <rFont val="宋体"/>
        <family val="3"/>
        <charset val="134"/>
        <scheme val="minor"/>
      </rPr>
      <t>ok</t>
    </r>
    <phoneticPr fontId="148" type="noConversion"/>
  </si>
  <si>
    <t>2Q.暗影崛起</t>
    <phoneticPr fontId="148" type="noConversion"/>
  </si>
  <si>
    <t>2Q.暗影崛起ok</t>
    <phoneticPr fontId="148" type="noConversion"/>
  </si>
  <si>
    <t>温蕾萨·风行者</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</si>
  <si>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</si>
  <si>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</si>
  <si>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</si>
  <si>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N.女巫森林ok</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</si>
  <si>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</si>
  <si>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</si>
  <si>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</si>
  <si>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</si>
  <si>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</si>
  <si>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2Q.暗影崛起ok</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</si>
  <si>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</si>
  <si>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</si>
  <si>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N.女巫森林ok</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</si>
  <si>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</si>
  <si>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</si>
  <si>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迈拉的不稳定元素</t>
    <phoneticPr fontId="148" type="noConversion"/>
  </si>
  <si>
    <t>消灭所有友方随从。每消灭一个随从，便随机从你的牌库中召唤一个随从。</t>
    <phoneticPr fontId="148" type="noConversion"/>
  </si>
  <si>
    <t>档案员艾丽西娜</t>
    <phoneticPr fontId="148" type="noConversion"/>
  </si>
  <si>
    <t>吸血。每当你使用一张其他职业的卡牌时，获得+1耐久度。</t>
    <phoneticPr fontId="134" type="noConversion"/>
  </si>
  <si>
    <t>卡雷苟斯</t>
    <phoneticPr fontId="148" type="noConversion"/>
  </si>
  <si>
    <t>烟火技师</t>
    <phoneticPr fontId="148" type="noConversion"/>
  </si>
  <si>
    <r>
      <t>2Q.暗影崛起</t>
    </r>
    <r>
      <rPr>
        <sz val="11"/>
        <color theme="1"/>
        <rFont val="宋体"/>
        <family val="3"/>
        <charset val="134"/>
        <scheme val="minor"/>
      </rPr>
      <t>ok</t>
    </r>
    <phoneticPr fontId="148" type="noConversion"/>
  </si>
  <si>
    <t>N.女巫森林ok</t>
    <phoneticPr fontId="148" type="noConversion"/>
  </si>
  <si>
    <r>
      <t>2Q.暗影崛起</t>
    </r>
    <r>
      <rPr>
        <sz val="11"/>
        <color theme="1"/>
        <rFont val="宋体"/>
        <family val="3"/>
        <charset val="134"/>
        <scheme val="minor"/>
      </rPr>
      <t>ok</t>
    </r>
    <phoneticPr fontId="148" type="noConversion"/>
  </si>
  <si>
    <t>卢森巴克</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</si>
  <si>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</si>
  <si>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</si>
  <si>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</si>
  <si>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</si>
  <si>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晶歌传送门</t>
    <phoneticPr fontId="148" type="noConversion"/>
  </si>
  <si>
    <t>抉择：对一个随从造成2点伤害；或者回复5点生命值。</t>
    <phoneticPr fontId="148" type="noConversion"/>
  </si>
  <si>
    <t>怪盗恶霸</t>
    <phoneticPr fontId="148" type="noConversion"/>
  </si>
  <si>
    <t>战吼：消灭一个友方随从。随机将两张跟班牌置入你的手牌。</t>
    <phoneticPr fontId="148" type="noConversion"/>
  </si>
  <si>
    <t>战吼：如果你控制一个奥秘，便获得+1/+1。</t>
    <phoneticPr fontId="148" type="noConversion"/>
  </si>
  <si>
    <t>复制你手牌中的所有野兽牌。</t>
    <phoneticPr fontId="148" type="noConversion"/>
  </si>
  <si>
    <t>至尊盗王拉法姆</t>
    <phoneticPr fontId="148" type="noConversion"/>
  </si>
  <si>
    <t>爆破之王砰砰</t>
    <phoneticPr fontId="148" type="noConversion"/>
  </si>
  <si>
    <t>圣剑扳手</t>
    <phoneticPr fontId="148" type="noConversion"/>
  </si>
  <si>
    <t>战吼：发现一张其他职业的法术牌。</t>
    <phoneticPr fontId="148" type="noConversion"/>
  </si>
  <si>
    <t>2Q.暗影崛起ok</t>
    <phoneticPr fontId="148" type="noConversion"/>
  </si>
  <si>
    <t>伊利丹·怒风</t>
    <phoneticPr fontId="148" type="noConversion"/>
  </si>
  <si>
    <r>
      <t>2Q.暗影崛起</t>
    </r>
    <r>
      <rPr>
        <sz val="11"/>
        <color theme="1"/>
        <rFont val="宋体"/>
        <family val="3"/>
        <charset val="134"/>
        <scheme val="minor"/>
      </rPr>
      <t>ok</t>
    </r>
    <phoneticPr fontId="148" type="noConversion"/>
  </si>
  <si>
    <t>卡德加</t>
    <phoneticPr fontId="148" type="noConversion"/>
  </si>
  <si>
    <t>冒险号角</t>
    <phoneticPr fontId="148" type="noConversion"/>
  </si>
  <si>
    <t>泽尔，暗影斗篷</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</si>
  <si>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</si>
  <si>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</si>
  <si>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野性赐福</t>
    <phoneticPr fontId="148" type="noConversion"/>
  </si>
  <si>
    <t>军情七处渗透者</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</si>
  <si>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</si>
  <si>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</si>
  <si>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</si>
  <si>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</si>
  <si>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2Q.暗影崛起ok</t>
    <phoneticPr fontId="148" type="noConversion"/>
  </si>
  <si>
    <t>任务：在有未使用的法力水晶的情况下结束4个回合。奖励：奥斯里安之泪。</t>
  </si>
  <si>
    <t>不虚此行</t>
  </si>
  <si>
    <t>发现一张抉择牌。</t>
  </si>
  <si>
    <t>水晶商人</t>
  </si>
  <si>
    <t>选择一个随从。召唤四只1/1的蜜蜂攻击该随从。</t>
  </si>
  <si>
    <t>园艺侏儒</t>
  </si>
  <si>
    <t>战吼：如果你的手牌中有法力值消耗大于或等于(5)的法术牌，便召唤两个2/2的树人。</t>
  </si>
  <si>
    <t>突袭。抉择：获得+2/+2；或召唤一个该随从的复制。</t>
  </si>
  <si>
    <t>阿努比萨斯防御者</t>
  </si>
  <si>
    <t>嘲讽。在本回合中，如果你施放过法力值消耗大于或等于(5)的法术，则这张牌的法力值消耗为(0)点。</t>
  </si>
  <si>
    <t>战吼：如果你的牌库里没有相同的牌，则复制你的手牌。</t>
  </si>
  <si>
    <t>隐秘绿洲</t>
  </si>
  <si>
    <t>抉择：召唤一颗6/6并具有嘲讽的古树；或恢复12点生命值。</t>
  </si>
  <si>
    <t>为所有角色恢复5点生命值。抽五张牌。</t>
  </si>
  <si>
    <t>任务：施放10个法术。奖励：升格卷轴。</t>
  </si>
  <si>
    <t>在你使用一张奥秘牌后，对所有敌方随从造成2点伤害。</t>
  </si>
  <si>
    <t>远古谜团</t>
  </si>
  <si>
    <t>从你的牌库中抽一张奥秘牌。其法力值消耗为(0)点。</t>
  </si>
  <si>
    <t>沙丘塑形师</t>
  </si>
  <si>
    <t>在你施放一个法术后，随机将一张法师随从牌置入你的手牌。</t>
  </si>
  <si>
    <t>火焰结界</t>
  </si>
  <si>
    <t>奥秘：在一个随从攻击你的英雄后，对所有敌方随从造成3点伤害。</t>
  </si>
  <si>
    <t>云雾王子</t>
  </si>
  <si>
    <t>战吼：如果你控制一个奥秘，则造成6点伤害。</t>
  </si>
  <si>
    <t>纳迦沙漠女巫</t>
  </si>
  <si>
    <t>战吼：使你手牌中的法术牌法力值消耗变为(5)点。</t>
  </si>
  <si>
    <t>战吼：如果你的牌库里没有相同的牌，则造成10点伤害，随机分配到敌方随从身上。</t>
  </si>
  <si>
    <t>始祖龟朝圣者</t>
  </si>
  <si>
    <t>战吼：从你的牌库中发现一张法术牌的复制，并对随机目标施放。</t>
  </si>
  <si>
    <t>尤格-萨隆的谜之匣</t>
  </si>
  <si>
    <r>
      <t>随机施放10个法术</t>
    </r>
    <r>
      <rPr>
        <i/>
        <sz val="11"/>
        <color theme="1"/>
        <rFont val="宋体"/>
        <family val="3"/>
        <charset val="134"/>
        <scheme val="minor"/>
      </rPr>
      <t>（目标随机而定）</t>
    </r>
    <r>
      <rPr>
        <sz val="11"/>
        <color theme="1"/>
        <rFont val="宋体"/>
        <family val="3"/>
        <charset val="134"/>
        <scheme val="minor"/>
      </rPr>
      <t>。</t>
    </r>
  </si>
  <si>
    <t>任务：召唤20个随从。奖励：拉穆卡恒的咆哮。</t>
  </si>
  <si>
    <t>压感陷阱</t>
  </si>
  <si>
    <t>奥秘：在你的对手施放一个法术后，随机消灭一个敌方随从。</t>
  </si>
  <si>
    <t>沙漠之矛</t>
  </si>
  <si>
    <t>在你的英雄攻击后，召唤一只1/1并具有突袭的蝗虫。</t>
  </si>
  <si>
    <t>拉穆卡恒驯兽师</t>
  </si>
  <si>
    <t>战吼：随机复制一张你手牌中的野兽牌。</t>
  </si>
  <si>
    <t>猎人工具包</t>
  </si>
  <si>
    <t>随机将一张猎人野兽牌，奥秘牌和武器牌分别置入你的手牌。</t>
  </si>
  <si>
    <t>战吼：如果你控制一个奥秘，便召唤两只2/2的土狼。</t>
  </si>
  <si>
    <t>猩红织网蛛</t>
  </si>
  <si>
    <t>战吼：随机使你手牌中的一张野兽牌的法力值消耗减少(5)点。</t>
  </si>
  <si>
    <t>刺血狂蝎</t>
  </si>
  <si>
    <t>战吼：从你对手的手牌中召唤一个随从。攻击该随从。</t>
  </si>
  <si>
    <t>飞蝗虫群</t>
  </si>
  <si>
    <t>召唤七只1/1并具有突袭的蝗虫。</t>
  </si>
  <si>
    <t>战吼：如果你的牌库里没有相同的牌，则召唤暴龙王克鲁什。</t>
  </si>
  <si>
    <t>任务：恢复15点生命值。奖励：方尖碑之眼。</t>
  </si>
  <si>
    <t>防腐仪式</t>
  </si>
  <si>
    <t>使一个随从获得复生。</t>
  </si>
  <si>
    <t>木奶伊</t>
  </si>
  <si>
    <t>复生，亡语：随机使一个友方随从获得+1/+1。</t>
  </si>
  <si>
    <t>苦修</t>
  </si>
  <si>
    <t>吸血。对一个随从造成3点伤害。</t>
  </si>
  <si>
    <t>神圣涟漪</t>
  </si>
  <si>
    <t>对所有敌人造成1点伤害，为所有友方角色恢复1点生命值。</t>
  </si>
  <si>
    <t>卑劣的回收者</t>
  </si>
  <si>
    <t>战吼：消灭一个友方随从，然后将其复活，并恢复所有生命值。</t>
  </si>
  <si>
    <t>每当你召唤一个随从，将其生命值设置为与本随从相同。</t>
  </si>
  <si>
    <t>战吼：随机召唤一个在本局对战中死亡的友方随从。使其获得复生。</t>
  </si>
  <si>
    <t>沙蹄搬水工</t>
  </si>
  <si>
    <t>在你的回合结束时，为一个受伤的友方角色恢复5点生命值。</t>
  </si>
  <si>
    <t>死亡之灾祸</t>
  </si>
  <si>
    <t>沉默并消灭所有随从。</t>
  </si>
  <si>
    <t>法老御猫</t>
  </si>
  <si>
    <t>战吼：随机将一张复生随从牌置入你的手牌。</t>
  </si>
  <si>
    <t>任务：将4张其他职业的卡牌置入你的手牌。奖励：远古刀锋。</t>
  </si>
  <si>
    <t>疯狂之灾祸</t>
  </si>
  <si>
    <t>每个玩家装备一把2/2并具有剧毒的刀。</t>
  </si>
  <si>
    <t>每当你使用一张连击牌时，随机将一张连击牌置入你的手牌。</t>
  </si>
  <si>
    <t>聪明的伪装</t>
  </si>
  <si>
    <t>随机将两张其他职业的法术牌置入你的手牌。</t>
  </si>
  <si>
    <t>钩镰弯刀</t>
  </si>
  <si>
    <t>连击：获得+2攻击力。</t>
  </si>
  <si>
    <t>沙赫柯特工兵</t>
  </si>
  <si>
    <t>亡语：随机将一个敌方随从移回对手的手牌。</t>
  </si>
  <si>
    <t>死亡之影</t>
  </si>
  <si>
    <t>选择一个随从。将三张“阴影”牌吸入你的牌库，当抽到“阴影”时，召唤该随从的一个复制。</t>
  </si>
  <si>
    <t>突袭。战吼：随机将一张其他职业的随从牌置入你的手牌。</t>
  </si>
  <si>
    <t>战吼：使你手牌中所有具有亡语的随从牌变为1/1，且法力值消耗为(1)点。</t>
  </si>
  <si>
    <t>图腾潮涌</t>
  </si>
  <si>
    <t>使你的图腾获得+2攻击力。</t>
  </si>
  <si>
    <t>任务：使用6张战吼牌。奖励：维尔纳尔之心。</t>
  </si>
  <si>
    <t>在你的回合结束时，将一张跟班牌置入你的手牌。</t>
  </si>
  <si>
    <t>沙暴元素</t>
  </si>
  <si>
    <t>战吼：对所有敌方随从造成1点伤害。过载：(1)</t>
  </si>
  <si>
    <t>战吼：如果你控制一个跟班，造成3点伤害。</t>
  </si>
  <si>
    <t>鱼人之灾祸</t>
  </si>
  <si>
    <t>将所有随从变形成为随机鱼人。</t>
  </si>
  <si>
    <t>当你过载时，你的所有其他随从获得+2攻击力。</t>
  </si>
  <si>
    <t>战吼：召唤你的图腾的复制。</t>
  </si>
  <si>
    <t>突袭。战场上每有一个随从，该牌的法力值消耗便减少(1)点。</t>
  </si>
  <si>
    <t>地震术</t>
  </si>
  <si>
    <t>对所有随从造成5点伤害，再对所有随从造成2点伤害。</t>
  </si>
  <si>
    <t>英勇狂热者</t>
  </si>
  <si>
    <t>每当你召唤一个随从，获得+1攻击力。</t>
  </si>
  <si>
    <t>任务：使用5张复生牌。奖励：帝王裹布。</t>
  </si>
  <si>
    <t>复生。在你的回合结束时，随机使另一个友方随从获得+1攻击力。</t>
  </si>
  <si>
    <t>沙漠蜂后</t>
  </si>
  <si>
    <t>战吼：将两张2/1的“沙漠胡蜂”置入你的手牌。</t>
  </si>
  <si>
    <t>制伏</t>
  </si>
  <si>
    <t>将一个随从的攻击力和生命值变为1。</t>
  </si>
  <si>
    <t>萨赫特的傲狮</t>
  </si>
  <si>
    <t>亡语：从你的牌库中抽两张生命值为1的随从排。</t>
  </si>
  <si>
    <t>先祖守护者</t>
  </si>
  <si>
    <t>吸血，复生。</t>
  </si>
  <si>
    <t>法老祝福</t>
  </si>
  <si>
    <t>使一个随从获得+4/+4，圣盾以及嘲讽。</t>
  </si>
  <si>
    <t>从你的牌库中召唤七个鱼人。</t>
  </si>
  <si>
    <t>最最伟大的考古学</t>
  </si>
  <si>
    <t>任务：抽20张牌。奖励：源生魔典。</t>
  </si>
  <si>
    <t>发现一张跟班牌。</t>
  </si>
  <si>
    <t>火焰之灾祸</t>
  </si>
  <si>
    <t>消灭你的所有随从。每消灭一个随从，便随机消灭一个敌方随从。</t>
  </si>
  <si>
    <t>过期货物专卖商</t>
  </si>
  <si>
    <t>战吼：弃掉你的法力值消耗最高的牌。亡语：将弃掉的牌的两张复制置入你的手牌。</t>
  </si>
  <si>
    <t>怪盗征募官</t>
  </si>
  <si>
    <t>战吼：消灭一个友方跟班，召唤一个5/5的恶魔。</t>
  </si>
  <si>
    <t>尼斐塞特鞭笞者</t>
  </si>
  <si>
    <t>每当该随从进行攻击，对你的英雄造成3点伤害。</t>
  </si>
  <si>
    <t>你的英雄在自己的回合受到伤害后，随机召唤一个法力值消耗为(3)点的随从。</t>
  </si>
  <si>
    <t>小鬼油膏</t>
  </si>
  <si>
    <t>消灭一个随从。将三张“游荡小鬼”洗入你的牌库。</t>
  </si>
  <si>
    <t>战吼：在本局对战的剩余时间内，你的跟班变为4/4。</t>
  </si>
  <si>
    <t>裂隙屠夫</t>
  </si>
  <si>
    <t>战吼：消灭一个随从。你的英雄受到等同于该随从生命值的伤害。</t>
  </si>
  <si>
    <t>侵入系统</t>
  </si>
  <si>
    <t>任务：用你的英雄攻击5次。奖励：安拉斐特之核。</t>
  </si>
  <si>
    <t>投入战斗</t>
  </si>
  <si>
    <t>使你手牌中所有嘲讽随从牌获得+2/+2。</t>
  </si>
  <si>
    <t>惊恐的仆从</t>
  </si>
  <si>
    <t>在你的英雄攻击后，将一张跟班牌置入你的手牌。</t>
  </si>
  <si>
    <t>血誓雇佣兵</t>
  </si>
  <si>
    <t>战吼：选择一个受伤的友方随从，召唤一个它的复制。</t>
  </si>
  <si>
    <t>焦躁的木乃伊</t>
  </si>
  <si>
    <t>突袭，复生。</t>
  </si>
  <si>
    <t>愤怒之灾祸</t>
  </si>
  <si>
    <t>消灭所有受伤的随从。</t>
  </si>
  <si>
    <t>嘲讽。在你的回合结束时，使你手牌中所有嘲讽随从牌获得+2/+2。</t>
  </si>
  <si>
    <t>重甲暴徒</t>
  </si>
  <si>
    <t>每当你的英雄攻击时，便获得5点护甲值。</t>
  </si>
  <si>
    <t>陵墓守望者</t>
  </si>
  <si>
    <t>陶罐商人</t>
  </si>
  <si>
    <t>亡语：随机将一张法力值消耗为(1)点的随从牌置入你的手牌。</t>
  </si>
  <si>
    <t>复生</t>
  </si>
  <si>
    <t>魔古信徒</t>
  </si>
  <si>
    <t>欢快的同伴</t>
  </si>
  <si>
    <t>战吼：使一个友方随从获得+2生命值。</t>
  </si>
  <si>
    <t>海蛇蛋</t>
  </si>
  <si>
    <t>亡语：召唤一条3/4的海蛇。</t>
  </si>
  <si>
    <t>神殿狂战士</t>
  </si>
  <si>
    <t>复生。受伤时具有+2攻击力。</t>
  </si>
  <si>
    <t>昆虫收藏家</t>
  </si>
  <si>
    <t>战吼：召唤一只1/1并具有突袭的蝗虫。</t>
  </si>
  <si>
    <t>狗头人沙漠步兵</t>
  </si>
  <si>
    <t>亡语：对敌方英雄造成3点伤害。</t>
  </si>
  <si>
    <t>邪犬</t>
  </si>
  <si>
    <t>矮人考古学家</t>
  </si>
  <si>
    <t>在你发现一张卡牌后，使其法力值消耗降低(1)点。</t>
  </si>
  <si>
    <t>战吼：如果你控制一个任务，抽一张牌。</t>
  </si>
  <si>
    <t>战吼：为相邻的随从恢复所有生命值。</t>
  </si>
  <si>
    <t>乱喷的骆驼</t>
  </si>
  <si>
    <t>在你的回合结束时，随机对另一个友方随从造成1点伤害。</t>
  </si>
  <si>
    <t>嘲讽，战吼：对该随从造成3点伤害。</t>
  </si>
  <si>
    <t>战吼：如果你的牌库里没有相同的牌，则可以许愿获得一张完美的卡牌。</t>
  </si>
  <si>
    <t>战吼：将一张随机鱼人牌分别置入每个玩家的手牌。</t>
  </si>
  <si>
    <t>流沙元素</t>
  </si>
  <si>
    <t>战吼：在本回合中，使所有敌方随从获得-2攻击力。</t>
  </si>
  <si>
    <t>沙漠野兔</t>
  </si>
  <si>
    <t>战吼：召唤两只1/1的沙漠野兔。</t>
  </si>
  <si>
    <t>金甲虫</t>
  </si>
  <si>
    <t>战吼：发现一张法力值消耗(4)点的卡牌。</t>
  </si>
  <si>
    <t>狐人恶棍</t>
  </si>
  <si>
    <t>战吼：发现一张法术牌或选择一个神秘选项。</t>
  </si>
  <si>
    <t>招虫的地精</t>
  </si>
  <si>
    <t>嘲讽，亡语：将两张1/1并具有嘲讽的“圣甲虫”置入你的手牌。</t>
  </si>
  <si>
    <t>夺烛木乃伊</t>
  </si>
  <si>
    <t>捣蛋鬼</t>
  </si>
  <si>
    <t>战吼：交换你和对手的牌库顶的一张牌。</t>
  </si>
  <si>
    <t>历史爱好者</t>
  </si>
  <si>
    <t>每当你使用一张随从牌，随机使你手牌中的一张随从牌获得+1/+1。</t>
  </si>
  <si>
    <t>慷慨的木乃伊</t>
  </si>
  <si>
    <t>复生。你对手的卡牌法力值消耗减少(1)点。</t>
  </si>
  <si>
    <t>白骨怨灵</t>
  </si>
  <si>
    <t>嘲讽，复生。</t>
  </si>
  <si>
    <t>魔法幻象</t>
  </si>
  <si>
    <t>嘲讽。在你的回合开始时，将该随从洗入你的牌库。</t>
  </si>
  <si>
    <t>裹尸匠</t>
  </si>
  <si>
    <t>战吼：发现一个在本局对战中死亡的友方随从。将其洗入你的牌库。</t>
  </si>
  <si>
    <t>中暑的匪徒</t>
  </si>
  <si>
    <t>在你的回合开始时，该随从有50%的几率陷入沉睡。</t>
  </si>
  <si>
    <t>沙漠方尖碑</t>
  </si>
  <si>
    <t>无面潜伏者</t>
  </si>
  <si>
    <t>嘲讽，战吼：将该随从的生命值翻倍。</t>
  </si>
  <si>
    <t>废土刺客</t>
  </si>
  <si>
    <t>潜行，复生。</t>
  </si>
  <si>
    <t>方阵指挥官</t>
  </si>
  <si>
    <t>你的嘲讽随从获得+2攻击力。</t>
  </si>
  <si>
    <t>机械法医</t>
  </si>
  <si>
    <t>在你的对手使用一张随从牌后，使其获得复生。</t>
  </si>
  <si>
    <t>卡塔图防御者</t>
  </si>
  <si>
    <t>嘲讽，复生，亡语：为你的英雄恢复3点生命值。</t>
  </si>
  <si>
    <t>显眼的诱饵</t>
  </si>
  <si>
    <t>亡语：每个玩家从手牌中召唤法力值消耗最低的随从。</t>
  </si>
  <si>
    <t>废土巨蝎</t>
  </si>
  <si>
    <r>
      <t>战吼：从突袭，嘲讽，圣盾或风怒中获得两种效果</t>
    </r>
    <r>
      <rPr>
        <i/>
        <sz val="11"/>
        <color theme="1"/>
        <rFont val="宋体"/>
        <family val="3"/>
        <charset val="134"/>
        <scheme val="minor"/>
      </rPr>
      <t>（由你选择）</t>
    </r>
    <r>
      <rPr>
        <sz val="11"/>
        <color theme="1"/>
        <rFont val="宋体"/>
        <family val="3"/>
        <charset val="134"/>
        <scheme val="minor"/>
      </rPr>
      <t>。</t>
    </r>
  </si>
  <si>
    <t>被缚的魔像</t>
  </si>
  <si>
    <t>复生。在你的回合结束时，召唤一只1/1并具有嘲讽的圣甲虫。</t>
  </si>
  <si>
    <t>深坑鳄鱼</t>
  </si>
  <si>
    <t>战吼：造成5点伤害。</t>
  </si>
  <si>
    <t>亡语：抽八张牌。</t>
  </si>
  <si>
    <t>阿努比萨斯战争使者</t>
  </si>
  <si>
    <t>亡语：使你手牌中的所有随从牌获得+3/+3。</t>
  </si>
  <si>
    <t>战吼：你手牌中每有一张法术牌，便召唤一个法力值消耗与法术牌相同的随机随从。</t>
  </si>
  <si>
    <t>月亮巨人守护者</t>
  </si>
  <si>
    <t>圣盾，复生。</t>
  </si>
  <si>
    <t>活化纪念碑</t>
  </si>
  <si>
    <t>xxx</t>
    <phoneticPr fontId="148" type="noConversion"/>
  </si>
  <si>
    <t>1R.奥丹姆奇兵</t>
  </si>
  <si>
    <t>1R.奥丹姆奇兵</t>
    <phoneticPr fontId="148" type="noConversion"/>
  </si>
  <si>
    <t>奥丹姆</t>
    <phoneticPr fontId="134" type="noConversion"/>
  </si>
  <si>
    <t>发掘潜力</t>
    <phoneticPr fontId="148" type="noConversion"/>
  </si>
  <si>
    <t>八爪巨怪</t>
    <phoneticPr fontId="148" type="noConversion"/>
  </si>
  <si>
    <t>腐化水源</t>
    <phoneticPr fontId="148" type="noConversion"/>
  </si>
  <si>
    <t>启迪者伊莉斯</t>
    <phoneticPr fontId="148" type="noConversion"/>
  </si>
  <si>
    <t>考古专家雷诺</t>
    <phoneticPr fontId="148" type="noConversion"/>
  </si>
  <si>
    <t>攻城恶魔</t>
    <phoneticPr fontId="148" type="noConversion"/>
  </si>
  <si>
    <t>光明之翼</t>
    <phoneticPr fontId="148" type="noConversion"/>
  </si>
  <si>
    <t>贫瘠之地饲养员</t>
    <phoneticPr fontId="148" type="noConversion"/>
  </si>
  <si>
    <t>沙漠爵士芬利</t>
    <phoneticPr fontId="148" type="noConversion"/>
  </si>
  <si>
    <t>洗劫天空殿</t>
    <phoneticPr fontId="148" type="noConversion"/>
  </si>
  <si>
    <t>被埋葬的安卡</t>
    <phoneticPr fontId="148" type="noConversion"/>
  </si>
  <si>
    <t>激活方尖碑</t>
    <phoneticPr fontId="148" type="noConversion"/>
  </si>
  <si>
    <t>集市恶痞</t>
    <phoneticPr fontId="148" type="noConversion"/>
  </si>
  <si>
    <t>打开宝库</t>
    <phoneticPr fontId="148" type="noConversion"/>
  </si>
  <si>
    <r>
      <t>1R.奥丹姆奇兵</t>
    </r>
    <r>
      <rPr>
        <sz val="11"/>
        <color theme="1"/>
        <rFont val="宋体"/>
        <family val="2"/>
        <charset val="134"/>
        <scheme val="minor"/>
      </rPr>
      <t>ok</t>
    </r>
    <phoneticPr fontId="148" type="noConversion"/>
  </si>
  <si>
    <r>
      <t>1R.奥丹姆奇兵</t>
    </r>
    <r>
      <rPr>
        <sz val="11"/>
        <color theme="1"/>
        <rFont val="宋体"/>
        <family val="2"/>
        <charset val="134"/>
        <scheme val="minor"/>
      </rPr>
      <t>ok</t>
    </r>
    <phoneticPr fontId="148" type="noConversion"/>
  </si>
  <si>
    <t>战吼：如果你的场上满是魔古信徒，则将其全部献祭，并召唤“莱，至高守护者”。</t>
    <phoneticPr fontId="148" type="noConversion"/>
  </si>
  <si>
    <r>
      <t>1R.奥丹姆奇兵</t>
    </r>
    <r>
      <rPr>
        <sz val="11"/>
        <color theme="1"/>
        <rFont val="宋体"/>
        <family val="2"/>
        <charset val="134"/>
        <scheme val="minor"/>
      </rPr>
      <t>ok</t>
    </r>
    <phoneticPr fontId="148" type="noConversion"/>
  </si>
  <si>
    <t>在你的回合结束时，如果你有未使用的法力水晶，抽一张牌。</t>
    <phoneticPr fontId="148" type="noConversion"/>
  </si>
  <si>
    <t>如果你在你的回合结束时控制3座沙漠方尖碑，随机对一个敌人造成5点伤害。</t>
    <phoneticPr fontId="148" type="noConversion"/>
  </si>
  <si>
    <r>
      <t>1R.奥丹姆奇兵</t>
    </r>
    <r>
      <rPr>
        <sz val="11"/>
        <color theme="1"/>
        <rFont val="宋体"/>
        <family val="2"/>
        <charset val="134"/>
        <scheme val="minor"/>
      </rPr>
      <t>ok</t>
    </r>
    <phoneticPr fontId="148" type="noConversion"/>
  </si>
  <si>
    <t>鱼人木乃伊</t>
    <phoneticPr fontId="148" type="noConversion"/>
  </si>
  <si>
    <t>鱼人为王</t>
    <phoneticPr fontId="148" type="noConversion"/>
  </si>
  <si>
    <t>战吼：如果你的牌库里没有相同的牌，则发现一个升级过的英雄技能。</t>
    <phoneticPr fontId="148" type="noConversion"/>
  </si>
  <si>
    <r>
      <t>1R.奥丹姆奇兵</t>
    </r>
    <r>
      <rPr>
        <sz val="11"/>
        <color theme="1"/>
        <rFont val="宋体"/>
        <family val="2"/>
        <charset val="134"/>
        <scheme val="minor"/>
      </rPr>
      <t>ok</t>
    </r>
    <phoneticPr fontId="148" type="noConversion"/>
  </si>
  <si>
    <t>N.女巫森林ok</t>
    <phoneticPr fontId="148" type="noConversion"/>
  </si>
  <si>
    <r>
      <t>1R.奥丹姆奇兵</t>
    </r>
    <r>
      <rPr>
        <sz val="11"/>
        <color theme="1"/>
        <rFont val="宋体"/>
        <family val="2"/>
        <charset val="134"/>
        <scheme val="minor"/>
      </rPr>
      <t>ok</t>
    </r>
    <phoneticPr fontId="148" type="noConversion"/>
  </si>
  <si>
    <t>邪恶交易</t>
    <phoneticPr fontId="148" type="noConversion"/>
  </si>
  <si>
    <r>
      <t>1R.奥丹姆奇兵</t>
    </r>
    <r>
      <rPr>
        <sz val="11"/>
        <color theme="1"/>
        <rFont val="宋体"/>
        <family val="2"/>
        <charset val="134"/>
        <scheme val="minor"/>
      </rPr>
      <t>ok</t>
    </r>
    <phoneticPr fontId="148" type="noConversion"/>
  </si>
  <si>
    <t>维西纳</t>
    <phoneticPr fontId="148" type="noConversion"/>
  </si>
  <si>
    <r>
      <t>1R.奥丹姆奇兵</t>
    </r>
    <r>
      <rPr>
        <sz val="11"/>
        <color theme="1"/>
        <rFont val="宋体"/>
        <family val="2"/>
        <charset val="134"/>
        <scheme val="minor"/>
      </rPr>
      <t>ok</t>
    </r>
    <phoneticPr fontId="148" type="noConversion"/>
  </si>
  <si>
    <r>
      <t>1R.奥丹姆奇兵</t>
    </r>
    <r>
      <rPr>
        <sz val="11"/>
        <color theme="1"/>
        <rFont val="宋体"/>
        <family val="2"/>
        <charset val="134"/>
        <scheme val="minor"/>
      </rPr>
      <t>ok</t>
    </r>
    <phoneticPr fontId="148" type="noConversion"/>
  </si>
  <si>
    <t>了不起的杰弗里斯</t>
    <phoneticPr fontId="148" type="noConversion"/>
  </si>
  <si>
    <t>鱼人投手</t>
    <phoneticPr fontId="148" type="noConversion"/>
  </si>
  <si>
    <t>土狼头领</t>
    <phoneticPr fontId="148" type="noConversion"/>
  </si>
  <si>
    <r>
      <t>1R.奥丹姆奇兵</t>
    </r>
    <r>
      <rPr>
        <sz val="11"/>
        <color theme="1"/>
        <rFont val="宋体"/>
        <family val="2"/>
        <charset val="134"/>
        <scheme val="minor"/>
      </rPr>
      <t>ok</t>
    </r>
    <phoneticPr fontId="148" type="noConversion"/>
  </si>
  <si>
    <t>大厨诺米</t>
    <phoneticPr fontId="148" type="noConversion"/>
  </si>
  <si>
    <t>染病的兀鹫</t>
    <phoneticPr fontId="148" type="noConversion"/>
  </si>
  <si>
    <t>对空奥术法师</t>
    <phoneticPr fontId="148" type="noConversion"/>
  </si>
  <si>
    <t>蜂群来袭</t>
    <phoneticPr fontId="148" type="noConversion"/>
  </si>
  <si>
    <t>奋进的探险者</t>
    <phoneticPr fontId="148" type="noConversion"/>
  </si>
  <si>
    <r>
      <t>1R.奥丹姆奇兵</t>
    </r>
    <r>
      <rPr>
        <sz val="11"/>
        <color theme="1"/>
        <rFont val="宋体"/>
        <family val="2"/>
        <charset val="134"/>
        <scheme val="minor"/>
      </rPr>
      <t>ok</t>
    </r>
    <phoneticPr fontId="148" type="noConversion"/>
  </si>
  <si>
    <t>魔古血肉塑造者</t>
    <phoneticPr fontId="148" type="noConversion"/>
  </si>
  <si>
    <t>怪盗图腾</t>
    <phoneticPr fontId="148" type="noConversion"/>
  </si>
  <si>
    <r>
      <t>1R.奥丹姆奇兵</t>
    </r>
    <r>
      <rPr>
        <sz val="11"/>
        <color theme="1"/>
        <rFont val="宋体"/>
        <family val="2"/>
        <charset val="134"/>
        <scheme val="minor"/>
      </rPr>
      <t>ok</t>
    </r>
    <phoneticPr fontId="148" type="noConversion"/>
  </si>
  <si>
    <r>
      <t>1R.奥丹姆奇兵</t>
    </r>
    <r>
      <rPr>
        <sz val="11"/>
        <color theme="1"/>
        <rFont val="宋体"/>
        <family val="2"/>
        <charset val="134"/>
        <scheme val="minor"/>
      </rPr>
      <t>ok</t>
    </r>
    <phoneticPr fontId="148" type="noConversion"/>
  </si>
  <si>
    <t>武装胡蜂</t>
    <phoneticPr fontId="148" type="noConversion"/>
  </si>
  <si>
    <t>制作木乃伊</t>
    <phoneticPr fontId="148" type="noConversion"/>
  </si>
  <si>
    <r>
      <t>1R.奥丹姆奇兵</t>
    </r>
    <r>
      <rPr>
        <sz val="11"/>
        <color theme="1"/>
        <rFont val="宋体"/>
        <family val="2"/>
        <charset val="134"/>
        <scheme val="minor"/>
      </rPr>
      <t>ok</t>
    </r>
    <phoneticPr fontId="148" type="noConversion"/>
  </si>
  <si>
    <t>高阶祭司阿门特</t>
    <phoneticPr fontId="148" type="noConversion"/>
  </si>
  <si>
    <t>接引冥神</t>
    <phoneticPr fontId="148" type="noConversion"/>
  </si>
  <si>
    <t>希亚玛特</t>
    <phoneticPr fontId="148" type="noConversion"/>
  </si>
  <si>
    <t>恐龙大师布莱恩</t>
    <phoneticPr fontId="148" type="noConversion"/>
  </si>
  <si>
    <r>
      <t>1R.奥丹姆奇兵</t>
    </r>
    <r>
      <rPr>
        <sz val="11"/>
        <color theme="1"/>
        <rFont val="宋体"/>
        <family val="2"/>
        <charset val="134"/>
        <scheme val="minor"/>
      </rPr>
      <t>ok</t>
    </r>
    <phoneticPr fontId="148" type="noConversion"/>
  </si>
  <si>
    <t>塞纳留斯</t>
    <phoneticPr fontId="148" type="noConversion"/>
  </si>
  <si>
    <r>
      <t>1R.奥丹姆奇兵</t>
    </r>
    <r>
      <rPr>
        <sz val="11"/>
        <color theme="1"/>
        <rFont val="宋体"/>
        <family val="2"/>
        <charset val="134"/>
        <scheme val="minor"/>
      </rPr>
      <t>ok</t>
    </r>
    <phoneticPr fontId="148" type="noConversion"/>
  </si>
  <si>
    <t>缚沙者</t>
    <phoneticPr fontId="134" type="noConversion"/>
  </si>
  <si>
    <r>
      <t>1R.奥丹姆奇兵</t>
    </r>
    <r>
      <rPr>
        <sz val="11"/>
        <color theme="1"/>
        <rFont val="宋体"/>
        <family val="2"/>
        <charset val="134"/>
        <scheme val="minor"/>
      </rPr>
      <t>ok</t>
    </r>
    <phoneticPr fontId="148" type="noConversion"/>
  </si>
  <si>
    <t>受伤的托维尔人</t>
    <phoneticPr fontId="148" type="noConversion"/>
  </si>
  <si>
    <t>尼斐赛特仪祭师</t>
    <phoneticPr fontId="148" type="noConversion"/>
  </si>
  <si>
    <t>纳特·帕格</t>
    <phoneticPr fontId="148" type="noConversion"/>
  </si>
  <si>
    <t>米尔豪斯·法力风暴</t>
    <phoneticPr fontId="148" type="noConversion"/>
  </si>
  <si>
    <r>
      <t>2Q.暗影崛起</t>
    </r>
    <r>
      <rPr>
        <sz val="11"/>
        <color theme="1"/>
        <rFont val="宋体"/>
        <family val="3"/>
        <charset val="134"/>
        <scheme val="minor"/>
      </rPr>
      <t>ok</t>
    </r>
    <phoneticPr fontId="148" type="noConversion"/>
  </si>
  <si>
    <t>黑暗法老塔卡恒</t>
    <phoneticPr fontId="148" type="noConversion"/>
  </si>
  <si>
    <r>
      <t>1R.奥丹姆奇兵</t>
    </r>
    <r>
      <rPr>
        <sz val="11"/>
        <color theme="1"/>
        <rFont val="宋体"/>
        <family val="2"/>
        <charset val="134"/>
        <scheme val="minor"/>
      </rPr>
      <t>ok</t>
    </r>
    <phoneticPr fontId="148" type="noConversion"/>
  </si>
  <si>
    <r>
      <t>1R.奥丹姆奇兵</t>
    </r>
    <r>
      <rPr>
        <sz val="11"/>
        <color theme="1"/>
        <rFont val="宋体"/>
        <family val="2"/>
        <charset val="134"/>
        <scheme val="minor"/>
      </rPr>
      <t>ok</t>
    </r>
    <phoneticPr fontId="148" type="noConversion"/>
  </si>
  <si>
    <r>
      <t>1R.奥丹姆奇兵</t>
    </r>
    <r>
      <rPr>
        <sz val="11"/>
        <color theme="1"/>
        <rFont val="宋体"/>
        <family val="2"/>
        <charset val="134"/>
        <scheme val="minor"/>
      </rPr>
      <t>ok</t>
    </r>
    <phoneticPr fontId="148" type="noConversion"/>
  </si>
  <si>
    <r>
      <t>1R.奥丹姆奇兵</t>
    </r>
    <r>
      <rPr>
        <sz val="11"/>
        <color theme="1"/>
        <rFont val="宋体"/>
        <family val="2"/>
        <charset val="134"/>
        <scheme val="minor"/>
      </rPr>
      <t>ok</t>
    </r>
    <phoneticPr fontId="148" type="noConversion"/>
  </si>
  <si>
    <t>硕铠鼠</t>
    <phoneticPr fontId="148" type="noConversion"/>
  </si>
  <si>
    <r>
      <t>2Q.暗影崛起</t>
    </r>
    <r>
      <rPr>
        <sz val="11"/>
        <color theme="1"/>
        <rFont val="宋体"/>
        <family val="3"/>
        <charset val="134"/>
        <scheme val="minor"/>
      </rPr>
      <t>ok</t>
    </r>
    <phoneticPr fontId="148" type="noConversion"/>
  </si>
  <si>
    <r>
      <t>1R.奥丹姆奇兵</t>
    </r>
    <r>
      <rPr>
        <sz val="11"/>
        <color theme="1"/>
        <rFont val="宋体"/>
        <family val="2"/>
        <charset val="134"/>
        <scheme val="minor"/>
      </rPr>
      <t>ok</t>
    </r>
    <phoneticPr fontId="148" type="noConversion"/>
  </si>
  <si>
    <t>巨龙</t>
    <phoneticPr fontId="134" type="noConversion"/>
  </si>
  <si>
    <t>正义感召</t>
  </si>
  <si>
    <t>仪式斩斧</t>
  </si>
  <si>
    <t>横冲直撞</t>
  </si>
  <si>
    <t>人多势众</t>
  </si>
  <si>
    <t>空军指挥官</t>
  </si>
  <si>
    <t>龙眠净化者</t>
  </si>
  <si>
    <t>龙喉偷猎者</t>
  </si>
  <si>
    <t>深潜炸弹</t>
  </si>
  <si>
    <t>触手恐吓者</t>
  </si>
  <si>
    <t>幻化师</t>
  </si>
  <si>
    <t>火焰之雨</t>
  </si>
  <si>
    <t>深渊召唤者</t>
  </si>
  <si>
    <t>光铸狂热者</t>
  </si>
  <si>
    <t>封印命运</t>
  </si>
  <si>
    <t>霜之祈咒</t>
  </si>
  <si>
    <t>邪鬼仪式</t>
  </si>
  <si>
    <t>庇护</t>
  </si>
  <si>
    <t>怪盗低语</t>
  </si>
  <si>
    <t>迦拉克隆的信徒</t>
  </si>
  <si>
    <t>盆栽投手</t>
  </si>
  <si>
    <t>空气栽培</t>
  </si>
  <si>
    <t>元素盟军</t>
  </si>
  <si>
    <t>腐蚀吐息</t>
  </si>
  <si>
    <t>怪盗军需官</t>
  </si>
  <si>
    <t>幽影潜藏者</t>
  </si>
  <si>
    <t>烛火吐息</t>
  </si>
  <si>
    <t>偷渡者</t>
  </si>
  <si>
    <t>虔信狂徒</t>
  </si>
  <si>
    <t>祖达克仪祭师</t>
  </si>
  <si>
    <t>巨魔蝙蝠骑士</t>
  </si>
  <si>
    <t>破甲骑士</t>
  </si>
  <si>
    <t>幼龙饲养员</t>
  </si>
  <si>
    <t>乌特加德鱼叉射手</t>
  </si>
  <si>
    <t>虚空吐息</t>
  </si>
  <si>
    <t>闪电吐息</t>
  </si>
  <si>
    <t>沙尘吐息</t>
  </si>
  <si>
    <t>迦拉克隆之盾</t>
  </si>
  <si>
    <t>时空裂痕</t>
  </si>
  <si>
    <t>祈求觉醒</t>
  </si>
  <si>
    <t>扫清道路</t>
  </si>
  <si>
    <t>矮人神射手</t>
  </si>
  <si>
    <t>墓地符文</t>
  </si>
  <si>
    <t>拉祖尔的信使</t>
  </si>
  <si>
    <t>永恒吐息</t>
  </si>
  <si>
    <t>保护甲板</t>
  </si>
  <si>
    <t>强力树人格鲁</t>
  </si>
  <si>
    <t>火球滚滚</t>
  </si>
  <si>
    <t>乘龙法师</t>
  </si>
  <si>
    <t>学习龙语</t>
  </si>
  <si>
    <t>喷灯破坏者</t>
  </si>
  <si>
    <t>熔火吐息</t>
  </si>
  <si>
    <t>废墟之子</t>
  </si>
  <si>
    <t>空中悍匪</t>
  </si>
  <si>
    <t>疯狂巨龙死亡之翼</t>
  </si>
  <si>
    <t>巨龙宝藏</t>
  </si>
  <si>
    <t>血帆飞贼</t>
  </si>
  <si>
    <t>蜡烛巨龙</t>
  </si>
  <si>
    <t>雏龙巨婴</t>
  </si>
  <si>
    <t>热气球</t>
  </si>
  <si>
    <t>迷彩飞艇</t>
  </si>
  <si>
    <t>深蓝系咒师</t>
  </si>
  <si>
    <t>辟法巨龙</t>
  </si>
  <si>
    <t>黏指狗头人</t>
  </si>
  <si>
    <t>恐惧渡鸦</t>
  </si>
  <si>
    <t>碧蓝龙探险者</t>
  </si>
  <si>
    <t>奥术吐息</t>
  </si>
  <si>
    <t>紫罗兰魔翼鸦</t>
  </si>
  <si>
    <t>法力巨人</t>
  </si>
  <si>
    <t>疯狂的灵翼龙</t>
  </si>
  <si>
    <t>猎风巨龙</t>
  </si>
  <si>
    <t>双头暴虐龙</t>
  </si>
  <si>
    <t>风暴之怒</t>
  </si>
  <si>
    <t>电涌风暴</t>
  </si>
  <si>
    <t>遮天雨云</t>
  </si>
  <si>
    <t>琥珀看守者</t>
  </si>
  <si>
    <t>青铜龙探险者</t>
  </si>
  <si>
    <t>相位追猎者</t>
  </si>
  <si>
    <t>始生龙探险者</t>
  </si>
  <si>
    <t>时空破坏者</t>
  </si>
  <si>
    <t>辟法龙人</t>
  </si>
  <si>
    <t>树木援军</t>
  </si>
  <si>
    <t>翡翠龙探险者</t>
  </si>
  <si>
    <t>多彩龙卵</t>
    <phoneticPr fontId="134" type="noConversion"/>
  </si>
  <si>
    <t>病毒增援</t>
    <phoneticPr fontId="134" type="noConversion"/>
  </si>
  <si>
    <t>赞美迦拉克隆</t>
    <phoneticPr fontId="134" type="noConversion"/>
  </si>
  <si>
    <t>萨索瓦尔</t>
    <phoneticPr fontId="148" type="noConversion"/>
  </si>
  <si>
    <t>讳言巨龙迦拉克隆</t>
    <phoneticPr fontId="148" type="noConversion"/>
  </si>
  <si>
    <t>梦魇巨龙迦拉克隆</t>
    <phoneticPr fontId="148" type="noConversion"/>
  </si>
  <si>
    <t>风暴巨龙迦拉克隆</t>
    <phoneticPr fontId="148" type="noConversion"/>
  </si>
  <si>
    <t>邪火巨龙迦拉克隆</t>
    <phoneticPr fontId="148" type="noConversion"/>
  </si>
  <si>
    <t>无敌巨龙迦拉克隆</t>
    <phoneticPr fontId="148" type="noConversion"/>
  </si>
  <si>
    <t>灼光战斗法师</t>
    <phoneticPr fontId="148" type="noConversion"/>
  </si>
  <si>
    <t>灰发巫师</t>
    <phoneticPr fontId="148" type="noConversion"/>
  </si>
  <si>
    <t>空降歹徒</t>
    <phoneticPr fontId="148" type="noConversion"/>
  </si>
  <si>
    <t>美味飞鱼</t>
    <phoneticPr fontId="148" type="noConversion"/>
  </si>
  <si>
    <t>辟法奇美拉</t>
    <phoneticPr fontId="148" type="noConversion"/>
  </si>
  <si>
    <t>地精滑翔技师</t>
    <phoneticPr fontId="148" type="noConversion"/>
  </si>
  <si>
    <t>活化龙息</t>
    <phoneticPr fontId="148" type="noConversion"/>
  </si>
  <si>
    <t>火鹰</t>
    <phoneticPr fontId="148" type="noConversion"/>
  </si>
  <si>
    <t>藏宝匪贼</t>
    <phoneticPr fontId="148" type="noConversion"/>
  </si>
  <si>
    <t>角鹰兽</t>
    <phoneticPr fontId="148" type="noConversion"/>
  </si>
  <si>
    <t>飞天鱼人</t>
    <phoneticPr fontId="148" type="noConversion"/>
  </si>
  <si>
    <t>旋翼机</t>
    <phoneticPr fontId="148" type="noConversion"/>
  </si>
  <si>
    <t>织法巨龙玛里苟斯</t>
    <phoneticPr fontId="148" type="noConversion"/>
  </si>
  <si>
    <t>瓦迪瑞斯·邪噬</t>
    <phoneticPr fontId="148" type="noConversion"/>
  </si>
  <si>
    <t>尼索格</t>
    <phoneticPr fontId="148" type="noConversion"/>
  </si>
  <si>
    <t>维拉努斯</t>
    <phoneticPr fontId="148" type="noConversion"/>
  </si>
  <si>
    <t>时光巨龙诺兹多姆</t>
    <phoneticPr fontId="148" type="noConversion"/>
  </si>
  <si>
    <t>灭龙弩炮</t>
    <phoneticPr fontId="148" type="noConversion"/>
  </si>
  <si>
    <t>班德斯莫什</t>
    <phoneticPr fontId="148" type="noConversion"/>
  </si>
  <si>
    <t>舒玛</t>
    <phoneticPr fontId="148" type="noConversion"/>
  </si>
  <si>
    <t>龙骑士塔瑞萨</t>
    <phoneticPr fontId="148" type="noConversion"/>
  </si>
  <si>
    <t>永恒巨龙姆诺兹多</t>
    <phoneticPr fontId="148" type="noConversion"/>
  </si>
  <si>
    <t>菲里克·飞刺</t>
    <phoneticPr fontId="148" type="noConversion"/>
  </si>
  <si>
    <t>夺心者卡什</t>
    <phoneticPr fontId="148" type="noConversion"/>
  </si>
  <si>
    <t>齐恩瓦拉</t>
    <phoneticPr fontId="148" type="noConversion"/>
  </si>
  <si>
    <t>扭曲巨龙泽拉库</t>
    <phoneticPr fontId="148" type="noConversion"/>
  </si>
  <si>
    <r>
      <t>2Q.暗影崛起</t>
    </r>
    <r>
      <rPr>
        <sz val="11"/>
        <color theme="1"/>
        <rFont val="宋体"/>
        <family val="3"/>
        <charset val="134"/>
        <scheme val="minor"/>
      </rPr>
      <t>ok</t>
    </r>
    <phoneticPr fontId="148" type="noConversion"/>
  </si>
  <si>
    <t>堕落的元素师</t>
    <phoneticPr fontId="148" type="noConversion"/>
  </si>
  <si>
    <t>巨龙的兽群</t>
    <phoneticPr fontId="148" type="noConversion"/>
  </si>
  <si>
    <t>克罗斯·龙蹄</t>
    <phoneticPr fontId="148" type="noConversion"/>
  </si>
  <si>
    <t>无面腐蚀者</t>
    <phoneticPr fontId="148" type="noConversion"/>
  </si>
  <si>
    <t>暗藏的信徒</t>
    <phoneticPr fontId="148" type="noConversion"/>
  </si>
  <si>
    <t>海盗之锚</t>
    <phoneticPr fontId="148" type="noConversion"/>
  </si>
  <si>
    <t>奥术吞噬者</t>
    <phoneticPr fontId="148" type="noConversion"/>
  </si>
  <si>
    <t>劫掠集市</t>
    <phoneticPr fontId="148" type="noConversion"/>
  </si>
  <si>
    <r>
      <t>1R.奥丹姆奇兵</t>
    </r>
    <r>
      <rPr>
        <sz val="11"/>
        <color theme="1"/>
        <rFont val="宋体"/>
        <family val="2"/>
        <charset val="134"/>
        <scheme val="minor"/>
      </rPr>
      <t>ok</t>
    </r>
    <phoneticPr fontId="148" type="noConversion"/>
  </si>
  <si>
    <t>劫匪之王托瓦格尔</t>
    <phoneticPr fontId="148" type="noConversion"/>
  </si>
  <si>
    <t>死金药剂师</t>
    <phoneticPr fontId="148" type="noConversion"/>
  </si>
  <si>
    <t>龙骨荒野邪教徒</t>
    <phoneticPr fontId="148" type="noConversion"/>
  </si>
  <si>
    <t>微型木乃伊</t>
    <phoneticPr fontId="148" type="noConversion"/>
  </si>
  <si>
    <t>空中飞爪</t>
    <phoneticPr fontId="148" type="noConversion"/>
  </si>
  <si>
    <t>电缆长枪</t>
    <phoneticPr fontId="148" type="noConversion"/>
  </si>
  <si>
    <t>空中炮艇</t>
    <phoneticPr fontId="148" type="noConversion"/>
  </si>
  <si>
    <t>大检察官怀特迈恩</t>
    <phoneticPr fontId="148" type="noConversion"/>
  </si>
  <si>
    <t>新鲜气息</t>
    <phoneticPr fontId="148" type="noConversion"/>
  </si>
  <si>
    <t>空中战团</t>
    <phoneticPr fontId="148" type="noConversion"/>
  </si>
  <si>
    <t>暗影塑性师</t>
    <phoneticPr fontId="148" type="noConversion"/>
  </si>
  <si>
    <t>风暴之眼</t>
    <phoneticPr fontId="148" type="noConversion"/>
  </si>
  <si>
    <t>扭曲学识</t>
    <phoneticPr fontId="148" type="noConversion"/>
  </si>
  <si>
    <t>炸弹牛仔</t>
    <phoneticPr fontId="148" type="noConversion"/>
  </si>
  <si>
    <t>资深探险者</t>
    <phoneticPr fontId="148" type="noConversion"/>
  </si>
  <si>
    <t>飞翼守护者</t>
    <phoneticPr fontId="148" type="noConversion"/>
  </si>
  <si>
    <t>活化雪崩</t>
    <phoneticPr fontId="148" type="noConversion"/>
  </si>
  <si>
    <t>黑暗预兆</t>
    <phoneticPr fontId="148" type="noConversion"/>
  </si>
  <si>
    <t>伞降教官</t>
    <phoneticPr fontId="148" type="noConversion"/>
  </si>
  <si>
    <t>乘风而起</t>
    <phoneticPr fontId="148" type="noConversion"/>
  </si>
  <si>
    <t>钢铁甲虫</t>
    <phoneticPr fontId="148" type="noConversion"/>
  </si>
  <si>
    <t>拆件旋翼机</t>
    <phoneticPr fontId="148" type="noConversion"/>
  </si>
  <si>
    <t>腐巢幼龙</t>
    <phoneticPr fontId="148" type="noConversion"/>
  </si>
  <si>
    <t>俯冲狮鹫</t>
    <phoneticPr fontId="148" type="noConversion"/>
  </si>
  <si>
    <t>森然巨化</t>
    <phoneticPr fontId="148" type="noConversion"/>
  </si>
  <si>
    <t>梦境吐息</t>
    <phoneticPr fontId="148" type="noConversion"/>
  </si>
  <si>
    <r>
      <t>1R.奥丹姆奇兵</t>
    </r>
    <r>
      <rPr>
        <sz val="11"/>
        <color theme="1"/>
        <rFont val="宋体"/>
        <family val="2"/>
        <charset val="134"/>
        <scheme val="minor"/>
      </rPr>
      <t>ok</t>
    </r>
    <phoneticPr fontId="148" type="noConversion"/>
  </si>
  <si>
    <t>绿洲涌动者</t>
    <phoneticPr fontId="148" type="noConversion"/>
  </si>
  <si>
    <t>辟法灵龙</t>
    <phoneticPr fontId="148" type="noConversion"/>
  </si>
  <si>
    <t>正义</t>
    <phoneticPr fontId="148" type="noConversion"/>
  </si>
  <si>
    <t>锐鳞骑士</t>
    <phoneticPr fontId="148" type="noConversion"/>
  </si>
  <si>
    <r>
      <t>1R.奥丹姆奇兵</t>
    </r>
    <r>
      <rPr>
        <sz val="11"/>
        <color theme="1"/>
        <rFont val="宋体"/>
        <family val="2"/>
        <charset val="134"/>
        <scheme val="minor"/>
      </rPr>
      <t>ok</t>
    </r>
    <phoneticPr fontId="148" type="noConversion"/>
  </si>
  <si>
    <r>
      <t>2Q.暗影崛起</t>
    </r>
    <r>
      <rPr>
        <sz val="11"/>
        <color theme="1"/>
        <rFont val="宋体"/>
        <family val="3"/>
        <charset val="134"/>
        <scheme val="minor"/>
      </rPr>
      <t>ok</t>
    </r>
    <phoneticPr fontId="148" type="noConversion"/>
  </si>
  <si>
    <t>圣骑士</t>
    <phoneticPr fontId="148" type="noConversion"/>
  </si>
  <si>
    <t>萨满</t>
    <phoneticPr fontId="148" type="noConversion"/>
  </si>
  <si>
    <t>荣誉室</t>
    <phoneticPr fontId="148" type="noConversion"/>
  </si>
  <si>
    <t>荣誉室</t>
    <phoneticPr fontId="148" type="noConversion"/>
  </si>
  <si>
    <t>荣誉室</t>
    <phoneticPr fontId="148" type="noConversion"/>
  </si>
  <si>
    <t>圣光闪耀</t>
    <phoneticPr fontId="148" type="noConversion"/>
  </si>
  <si>
    <t>心灵咒术师</t>
  </si>
  <si>
    <r>
      <t>战吼：</t>
    </r>
    <r>
      <rPr>
        <sz val="8"/>
        <color rgb="FF000000"/>
        <rFont val="微软雅黑"/>
        <family val="2"/>
        <charset val="134"/>
      </rPr>
      <t>复制你对手的牌库中的一张牌，并将其置入你的手牌。</t>
    </r>
  </si>
  <si>
    <t>能量灌注</t>
  </si>
  <si>
    <t>血色征服者</t>
  </si>
  <si>
    <r>
      <t>战吼：</t>
    </r>
    <r>
      <rPr>
        <sz val="8"/>
        <color rgb="FF000000"/>
        <rFont val="微软雅黑"/>
        <family val="2"/>
        <charset val="134"/>
      </rPr>
      <t>直到你的下个回合，使一个敌方随从获得-2攻击力。</t>
    </r>
  </si>
  <si>
    <t>库尔提拉斯教士</t>
  </si>
  <si>
    <r>
      <t>战吼：</t>
    </r>
    <r>
      <rPr>
        <sz val="8"/>
        <color rgb="FF000000"/>
        <rFont val="微软雅黑"/>
        <family val="2"/>
        <charset val="134"/>
      </rPr>
      <t>使一个友方随从获得+2生命值。</t>
    </r>
  </si>
  <si>
    <t>暗言术：毁</t>
  </si>
  <si>
    <t>消灭所有攻击力大于或等于5的随从。</t>
  </si>
  <si>
    <r>
      <t>战吼：</t>
    </r>
    <r>
      <rPr>
        <sz val="8"/>
        <color rgb="FF000000"/>
        <rFont val="微软雅黑"/>
        <family val="2"/>
        <charset val="134"/>
      </rPr>
      <t>消灭一个随从并获得其生命值</t>
    </r>
  </si>
  <si>
    <r>
      <t>1R.奥丹姆奇兵</t>
    </r>
    <r>
      <rPr>
        <sz val="11"/>
        <color theme="1"/>
        <rFont val="宋体"/>
        <family val="2"/>
        <charset val="134"/>
        <scheme val="minor"/>
      </rPr>
      <t>ok</t>
    </r>
    <phoneticPr fontId="148" type="noConversion"/>
  </si>
  <si>
    <t>1R.奥丹姆奇兵</t>
    <phoneticPr fontId="148" type="noConversion"/>
  </si>
  <si>
    <r>
      <t>2Q.暗影崛起</t>
    </r>
    <r>
      <rPr>
        <sz val="11"/>
        <color theme="1"/>
        <rFont val="宋体"/>
        <family val="3"/>
        <charset val="134"/>
        <scheme val="minor"/>
      </rPr>
      <t>ok</t>
    </r>
    <phoneticPr fontId="148" type="noConversion"/>
  </si>
  <si>
    <t>21A.巨龙ok</t>
  </si>
  <si>
    <t>21A.巨龙</t>
  </si>
  <si>
    <t>21A.巨龙JK觉醒</t>
  </si>
  <si>
    <t>真菌宝藏</t>
    <phoneticPr fontId="148" type="noConversion"/>
  </si>
  <si>
    <t>铁木树皮</t>
    <phoneticPr fontId="148" type="noConversion"/>
  </si>
  <si>
    <t>孢子首领姆希菲</t>
    <phoneticPr fontId="148" type="noConversion"/>
  </si>
  <si>
    <t>沼泽射线</t>
    <phoneticPr fontId="148" type="noConversion"/>
  </si>
  <si>
    <t>被禁锢的萨特</t>
    <phoneticPr fontId="148" type="noConversion"/>
  </si>
  <si>
    <t>萌芽分裂</t>
    <phoneticPr fontId="148" type="noConversion"/>
  </si>
  <si>
    <t>过度生长</t>
    <phoneticPr fontId="148" type="noConversion"/>
  </si>
  <si>
    <t>萤火成群</t>
    <phoneticPr fontId="148" type="noConversion"/>
  </si>
  <si>
    <t>沼泽多头蛇</t>
    <phoneticPr fontId="148" type="noConversion"/>
  </si>
  <si>
    <t>伊谢尔·风歌</t>
    <phoneticPr fontId="148" type="noConversion"/>
  </si>
  <si>
    <t>地狱野猪</t>
    <phoneticPr fontId="148" type="noConversion"/>
  </si>
  <si>
    <t>拾荒者的智慧</t>
    <phoneticPr fontId="148" type="noConversion"/>
  </si>
  <si>
    <t>被禁锢的魔喉</t>
    <phoneticPr fontId="148" type="noConversion"/>
  </si>
  <si>
    <t>集群战术</t>
    <phoneticPr fontId="148" type="noConversion"/>
  </si>
  <si>
    <t>强能箭猪</t>
    <phoneticPr fontId="148" type="noConversion"/>
  </si>
  <si>
    <t>顶级捕食者兹克索尔</t>
    <phoneticPr fontId="148" type="noConversion"/>
  </si>
  <si>
    <t>废铁射击</t>
    <phoneticPr fontId="148" type="noConversion"/>
  </si>
  <si>
    <t>莫科纳萨将狮</t>
    <phoneticPr fontId="148" type="noConversion"/>
  </si>
  <si>
    <t>兽王莱欧洛克斯</t>
    <phoneticPr fontId="148" type="noConversion"/>
  </si>
  <si>
    <t>纳格兰大冲撞</t>
    <phoneticPr fontId="148" type="noConversion"/>
  </si>
  <si>
    <t>唤醒</t>
    <phoneticPr fontId="148" type="noConversion"/>
  </si>
  <si>
    <t>能量之泉</t>
    <phoneticPr fontId="148" type="noConversion"/>
  </si>
  <si>
    <t>咒术洪流</t>
    <phoneticPr fontId="148" type="noConversion"/>
  </si>
  <si>
    <t>埃匹希斯走私犯</t>
    <phoneticPr fontId="148" type="noConversion"/>
  </si>
  <si>
    <t>星占师</t>
    <phoneticPr fontId="148" type="noConversion"/>
  </si>
  <si>
    <t>星术师索兰萨安</t>
    <phoneticPr fontId="148" type="noConversion"/>
  </si>
  <si>
    <t>虚空之风传送门</t>
    <phoneticPr fontId="148" type="noConversion"/>
  </si>
  <si>
    <t>被禁锢的眼魔</t>
    <phoneticPr fontId="148" type="noConversion"/>
  </si>
  <si>
    <t>埃匹希斯冲击</t>
    <phoneticPr fontId="148" type="noConversion"/>
  </si>
  <si>
    <t>深度冻结</t>
    <phoneticPr fontId="148" type="noConversion"/>
  </si>
  <si>
    <t>被禁锢的阳鳃鱼人</t>
    <phoneticPr fontId="148" type="noConversion"/>
  </si>
  <si>
    <t>奥尔多侍从</t>
    <phoneticPr fontId="148" type="noConversion"/>
  </si>
  <si>
    <t>智慧圣契</t>
    <phoneticPr fontId="148" type="noConversion"/>
  </si>
  <si>
    <t>莫戈尔·莫戈尔格</t>
    <phoneticPr fontId="148" type="noConversion"/>
  </si>
  <si>
    <t>阿达尔之手</t>
    <phoneticPr fontId="148" type="noConversion"/>
  </si>
  <si>
    <t>奥尔多真理追寻者</t>
    <phoneticPr fontId="148" type="noConversion"/>
  </si>
  <si>
    <t>正义圣契</t>
    <phoneticPr fontId="148" type="noConversion"/>
  </si>
  <si>
    <t>女伯爵莉亚德琳</t>
    <phoneticPr fontId="148" type="noConversion"/>
  </si>
  <si>
    <t>希望圣契</t>
    <phoneticPr fontId="148" type="noConversion"/>
  </si>
  <si>
    <t>复苏</t>
    <phoneticPr fontId="148" type="noConversion"/>
  </si>
  <si>
    <t>灵魂之匣</t>
    <phoneticPr fontId="148" type="noConversion"/>
  </si>
  <si>
    <t>被禁锢的矮劣魔</t>
    <phoneticPr fontId="148" type="noConversion"/>
  </si>
  <si>
    <t>赛泰克织巢者</t>
    <phoneticPr fontId="148" type="noConversion"/>
  </si>
  <si>
    <t>龙猴哨兵</t>
    <phoneticPr fontId="148" type="noConversion"/>
  </si>
  <si>
    <t>神圣化身</t>
    <phoneticPr fontId="148" type="noConversion"/>
  </si>
  <si>
    <t>龙喉监工</t>
    <phoneticPr fontId="148" type="noConversion"/>
  </si>
  <si>
    <t>心灵分裂</t>
    <phoneticPr fontId="148" type="noConversion"/>
  </si>
  <si>
    <t>灵魂之境</t>
    <phoneticPr fontId="148" type="noConversion"/>
  </si>
  <si>
    <t>骸骨巨龙</t>
    <phoneticPr fontId="148" type="noConversion"/>
  </si>
  <si>
    <t>钉棍终结者</t>
    <phoneticPr fontId="148" type="noConversion"/>
  </si>
  <si>
    <t>间谍女郎</t>
    <phoneticPr fontId="148" type="noConversion"/>
  </si>
  <si>
    <t>伏击</t>
    <phoneticPr fontId="148" type="noConversion"/>
  </si>
  <si>
    <t>暗影珠宝师汉纳尔</t>
    <phoneticPr fontId="148" type="noConversion"/>
  </si>
  <si>
    <t>灰舌杀手</t>
    <phoneticPr fontId="148" type="noConversion"/>
  </si>
  <si>
    <t>邪恶计划</t>
    <phoneticPr fontId="148" type="noConversion"/>
  </si>
  <si>
    <t>暗心贤者</t>
    <phoneticPr fontId="148" type="noConversion"/>
  </si>
  <si>
    <t>阿卡玛</t>
    <phoneticPr fontId="148" type="noConversion"/>
  </si>
  <si>
    <t>被诅咒的流浪者</t>
    <phoneticPr fontId="148" type="noConversion"/>
  </si>
  <si>
    <t>图腾映像</t>
    <phoneticPr fontId="148" type="noConversion"/>
  </si>
  <si>
    <t>毒蛇神殿传送门</t>
    <phoneticPr fontId="148" type="noConversion"/>
  </si>
  <si>
    <t>沼泽之子</t>
    <phoneticPr fontId="148" type="noConversion"/>
  </si>
  <si>
    <t>泥沼巨钳龙虾人</t>
    <phoneticPr fontId="148" type="noConversion"/>
  </si>
  <si>
    <t>鲜活孢子</t>
    <phoneticPr fontId="148" type="noConversion"/>
  </si>
  <si>
    <t>沼泽拳刺</t>
    <phoneticPr fontId="148" type="noConversion"/>
  </si>
  <si>
    <t>洪流</t>
    <phoneticPr fontId="148" type="noConversion"/>
  </si>
  <si>
    <t>破碎奔行者</t>
    <phoneticPr fontId="148" type="noConversion"/>
  </si>
  <si>
    <t>鱼斯拉</t>
    <phoneticPr fontId="148" type="noConversion"/>
  </si>
  <si>
    <t>不稳定的邪能箭</t>
    <phoneticPr fontId="148" type="noConversion"/>
  </si>
  <si>
    <t>暗影议会</t>
    <phoneticPr fontId="148" type="noConversion"/>
  </si>
  <si>
    <t>坎雷萨德·埃伯洛克</t>
    <phoneticPr fontId="148" type="noConversion"/>
  </si>
  <si>
    <t>被禁锢的拾荒小鬼</t>
    <phoneticPr fontId="148" type="noConversion"/>
  </si>
  <si>
    <t>黑眼</t>
    <phoneticPr fontId="148" type="noConversion"/>
  </si>
  <si>
    <t>暗影主母</t>
    <phoneticPr fontId="148" type="noConversion"/>
  </si>
  <si>
    <t>黑暗之门</t>
    <phoneticPr fontId="148" type="noConversion"/>
  </si>
  <si>
    <t>击碎者克里丹</t>
    <phoneticPr fontId="148" type="noConversion"/>
  </si>
  <si>
    <t>古尔丹之手</t>
    <phoneticPr fontId="148" type="noConversion"/>
  </si>
  <si>
    <t>改进型恐惧魔王</t>
    <phoneticPr fontId="148" type="noConversion"/>
  </si>
  <si>
    <t>剑盾猛攻</t>
    <phoneticPr fontId="148" type="noConversion"/>
  </si>
  <si>
    <t>被禁锢的甘尔葛</t>
    <phoneticPr fontId="148" type="noConversion"/>
  </si>
  <si>
    <t>海盗藏品</t>
    <phoneticPr fontId="148" type="noConversion"/>
  </si>
  <si>
    <t>剑刃风暴</t>
    <phoneticPr fontId="148" type="noConversion"/>
  </si>
  <si>
    <t>蚀骨骑兵</t>
    <phoneticPr fontId="148" type="noConversion"/>
  </si>
  <si>
    <t>卡加斯·刃拳</t>
    <phoneticPr fontId="148" type="noConversion"/>
  </si>
  <si>
    <t>废铁魔像</t>
    <phoneticPr fontId="148" type="noConversion"/>
  </si>
  <si>
    <t>沸雪蛮兵</t>
    <phoneticPr fontId="148" type="noConversion"/>
  </si>
  <si>
    <t>传染孢子</t>
    <phoneticPr fontId="148" type="noConversion"/>
  </si>
  <si>
    <t>火箭改装师</t>
    <phoneticPr fontId="148" type="noConversion"/>
  </si>
  <si>
    <t>虚灵改装师</t>
    <phoneticPr fontId="148" type="noConversion"/>
  </si>
  <si>
    <t>防护改装师</t>
    <phoneticPr fontId="148" type="noConversion"/>
  </si>
  <si>
    <t>魂缚灰舌</t>
    <phoneticPr fontId="148" type="noConversion"/>
  </si>
  <si>
    <t>噬骨殴斗者</t>
    <phoneticPr fontId="148" type="noConversion"/>
  </si>
  <si>
    <t>莫尔葛工匠</t>
    <phoneticPr fontId="148" type="noConversion"/>
  </si>
  <si>
    <t>被禁锢的邪犬</t>
    <phoneticPr fontId="148" type="noConversion"/>
  </si>
  <si>
    <t>锈蚀新兵</t>
    <phoneticPr fontId="148" type="noConversion"/>
  </si>
  <si>
    <t>冰霜织影者</t>
    <phoneticPr fontId="148" type="noConversion"/>
  </si>
  <si>
    <t>塔隆·血魔</t>
    <phoneticPr fontId="148" type="noConversion"/>
  </si>
  <si>
    <t>狂傲的兽人</t>
    <phoneticPr fontId="148" type="noConversion"/>
  </si>
  <si>
    <t>气泡的腐泥怪</t>
    <phoneticPr fontId="148" type="noConversion"/>
  </si>
  <si>
    <t>逃脱的恐惧卫士</t>
    <phoneticPr fontId="148" type="noConversion"/>
  </si>
  <si>
    <t>变装游荡者</t>
    <phoneticPr fontId="148" type="noConversion"/>
  </si>
  <si>
    <t>复制机器人</t>
    <phoneticPr fontId="148" type="noConversion"/>
  </si>
  <si>
    <t>浅地蟹</t>
    <phoneticPr fontId="148" type="noConversion"/>
  </si>
  <si>
    <t>玛瑟里顿</t>
    <phoneticPr fontId="148" type="noConversion"/>
  </si>
  <si>
    <t>玛维·影歌</t>
    <phoneticPr fontId="148" type="noConversion"/>
  </si>
  <si>
    <t>邪鳍导航员</t>
    <phoneticPr fontId="148" type="noConversion"/>
  </si>
  <si>
    <t>锈誓信徒</t>
    <phoneticPr fontId="148" type="noConversion"/>
  </si>
  <si>
    <t>奥</t>
    <phoneticPr fontId="148" type="noConversion"/>
  </si>
  <si>
    <t>废土守望者</t>
    <phoneticPr fontId="148" type="noConversion"/>
  </si>
  <si>
    <t>锈骑劫匪</t>
    <phoneticPr fontId="148" type="noConversion"/>
  </si>
  <si>
    <t>凯尔萨斯·逐日者</t>
    <phoneticPr fontId="148" type="noConversion"/>
  </si>
  <si>
    <t>食腐破坏魔</t>
    <phoneticPr fontId="148" type="noConversion"/>
  </si>
  <si>
    <t>龙喉巡天者</t>
    <phoneticPr fontId="148" type="noConversion"/>
  </si>
  <si>
    <t>噬骨先锋</t>
    <phoneticPr fontId="148" type="noConversion"/>
  </si>
  <si>
    <t>废料场巨像</t>
    <phoneticPr fontId="148" type="noConversion"/>
  </si>
  <si>
    <t>双刃斩击</t>
    <phoneticPr fontId="148" type="noConversion"/>
  </si>
  <si>
    <t>疾影</t>
    <phoneticPr fontId="148" type="noConversion"/>
  </si>
  <si>
    <t>乌祖尔恐魔</t>
    <phoneticPr fontId="148" type="noConversion"/>
  </si>
  <si>
    <t>吞噬魔法</t>
    <phoneticPr fontId="148" type="noConversion"/>
  </si>
  <si>
    <t>影蹄杀手</t>
    <phoneticPr fontId="148" type="noConversion"/>
  </si>
  <si>
    <t>战斗邪犬</t>
    <phoneticPr fontId="148" type="noConversion"/>
  </si>
  <si>
    <t>法力燃烧</t>
    <phoneticPr fontId="148" type="noConversion"/>
  </si>
  <si>
    <t>刃舞</t>
    <phoneticPr fontId="148" type="noConversion"/>
  </si>
  <si>
    <t>幽灵视觉</t>
    <phoneticPr fontId="148" type="noConversion"/>
  </si>
  <si>
    <t>暴怒的邪鳍</t>
    <phoneticPr fontId="148" type="noConversion"/>
  </si>
  <si>
    <t>棕红之翼</t>
    <phoneticPr fontId="148" type="noConversion"/>
  </si>
  <si>
    <t>混乱打击</t>
    <phoneticPr fontId="148" type="noConversion"/>
  </si>
  <si>
    <t>灵魂盛宴</t>
    <phoneticPr fontId="148" type="noConversion"/>
  </si>
  <si>
    <t>献祭光环</t>
    <phoneticPr fontId="148" type="noConversion"/>
  </si>
  <si>
    <t>盲眼监视者</t>
    <phoneticPr fontId="148" type="noConversion"/>
  </si>
  <si>
    <t>虚无行者</t>
    <phoneticPr fontId="148" type="noConversion"/>
  </si>
  <si>
    <t>协同打击</t>
    <phoneticPr fontId="148" type="noConversion"/>
  </si>
  <si>
    <t>奥达奇战刃</t>
    <phoneticPr fontId="148" type="noConversion"/>
  </si>
  <si>
    <t>怒鳞纳迦</t>
    <phoneticPr fontId="148" type="noConversion"/>
  </si>
  <si>
    <t>流放者奥图里斯</t>
    <phoneticPr fontId="148" type="noConversion"/>
  </si>
  <si>
    <t>灵魂裂劈</t>
    <phoneticPr fontId="148" type="noConversion"/>
  </si>
  <si>
    <t>眼棱</t>
    <phoneticPr fontId="148" type="noConversion"/>
  </si>
  <si>
    <t>萨特监工</t>
    <phoneticPr fontId="148" type="noConversion"/>
  </si>
  <si>
    <t>伊利达雷邪刃武士</t>
    <phoneticPr fontId="148" type="noConversion"/>
  </si>
  <si>
    <t>凯恩·日怒</t>
    <phoneticPr fontId="148" type="noConversion"/>
  </si>
  <si>
    <t>暴怒邪吼者</t>
    <phoneticPr fontId="148" type="noConversion"/>
  </si>
  <si>
    <t>灰舌将领</t>
    <phoneticPr fontId="148" type="noConversion"/>
  </si>
  <si>
    <t>灵魂分裂</t>
    <phoneticPr fontId="148" type="noConversion"/>
  </si>
  <si>
    <t>刃缚精锐</t>
    <phoneticPr fontId="148" type="noConversion"/>
  </si>
  <si>
    <t>古尔丹之颅</t>
    <phoneticPr fontId="148" type="noConversion"/>
  </si>
  <si>
    <t>埃辛诺斯战刃</t>
    <phoneticPr fontId="148" type="noConversion"/>
  </si>
  <si>
    <t>怒刺蛮兵</t>
    <phoneticPr fontId="148" type="noConversion"/>
  </si>
  <si>
    <t>恶魔变形</t>
    <phoneticPr fontId="148" type="noConversion"/>
  </si>
  <si>
    <t>混乱新星</t>
    <phoneticPr fontId="148" type="noConversion"/>
  </si>
  <si>
    <t>统率伊利达雷</t>
    <phoneticPr fontId="148" type="noConversion"/>
  </si>
  <si>
    <t>被禁锢的安塔恩</t>
    <phoneticPr fontId="148" type="noConversion"/>
  </si>
  <si>
    <t>邪能召唤师</t>
    <phoneticPr fontId="148" type="noConversion"/>
  </si>
  <si>
    <t>愤怒的女祭司</t>
    <phoneticPr fontId="148" type="noConversion"/>
  </si>
  <si>
    <t>斩炎</t>
    <phoneticPr fontId="148" type="noConversion"/>
  </si>
  <si>
    <t>巨型大恶魔</t>
    <phoneticPr fontId="148" type="noConversion"/>
  </si>
  <si>
    <t>心中的恶魔</t>
    <phoneticPr fontId="148" type="noConversion"/>
  </si>
  <si>
    <t>盘牙督军</t>
    <phoneticPr fontId="148" type="noConversion"/>
  </si>
  <si>
    <t>奈瑟兰达姆斯</t>
    <phoneticPr fontId="148" type="noConversion"/>
  </si>
  <si>
    <t>深渊指挥官</t>
    <phoneticPr fontId="148" type="noConversion"/>
  </si>
  <si>
    <t>恶魔猎手</t>
    <phoneticPr fontId="148" type="noConversion"/>
  </si>
  <si>
    <t>火色魔印奔行者</t>
    <phoneticPr fontId="148" type="noConversion"/>
  </si>
  <si>
    <t>基础</t>
    <phoneticPr fontId="148" type="noConversion"/>
  </si>
  <si>
    <t>渊狱至尊</t>
    <phoneticPr fontId="148" type="noConversion"/>
  </si>
  <si>
    <t>外域</t>
    <phoneticPr fontId="134" type="noConversion"/>
  </si>
  <si>
    <t>21A.巨龙ok</t>
    <phoneticPr fontId="148" type="noConversion"/>
  </si>
  <si>
    <t>基础</t>
    <phoneticPr fontId="148" type="noConversion"/>
  </si>
  <si>
    <t>A基础</t>
    <phoneticPr fontId="148" type="noConversion"/>
  </si>
  <si>
    <t>埃辛诺斯壁垒</t>
    <phoneticPr fontId="148" type="noConversion"/>
  </si>
  <si>
    <t>21A.巨龙ok</t>
    <phoneticPr fontId="148" type="noConversion"/>
  </si>
  <si>
    <t>弗瑞兹·光巢</t>
    <phoneticPr fontId="134" type="noConversion"/>
  </si>
  <si>
    <r>
      <t>2Q.暗影崛起</t>
    </r>
    <r>
      <rPr>
        <sz val="11"/>
        <color theme="1"/>
        <rFont val="宋体"/>
        <family val="3"/>
        <charset val="134"/>
        <scheme val="minor"/>
      </rPr>
      <t>ok</t>
    </r>
    <phoneticPr fontId="148" type="noConversion"/>
  </si>
  <si>
    <t>黑暗天际</t>
    <phoneticPr fontId="148" type="noConversion"/>
  </si>
  <si>
    <t>红龙女王阿莱克丝塔萨</t>
    <phoneticPr fontId="148" type="noConversion"/>
  </si>
  <si>
    <t>1B经典</t>
  </si>
  <si>
    <t>1B经典ok</t>
  </si>
  <si>
    <r>
      <t>1R.奥丹姆奇兵</t>
    </r>
    <r>
      <rPr>
        <sz val="11"/>
        <color theme="1"/>
        <rFont val="宋体"/>
        <family val="2"/>
        <charset val="134"/>
        <scheme val="minor"/>
      </rPr>
      <t>ok</t>
    </r>
    <phoneticPr fontId="148" type="noConversion"/>
  </si>
  <si>
    <t>厄运信天翁</t>
    <phoneticPr fontId="148" type="noConversion"/>
  </si>
  <si>
    <t>21A.巨龙ok</t>
    <phoneticPr fontId="148" type="noConversion"/>
  </si>
  <si>
    <t>21A.巨龙ok</t>
    <phoneticPr fontId="148" type="noConversion"/>
  </si>
  <si>
    <t>21A.巨龙ok</t>
    <phoneticPr fontId="148" type="noConversion"/>
  </si>
  <si>
    <t>21A.巨龙ok</t>
    <phoneticPr fontId="148" type="noConversion"/>
  </si>
  <si>
    <r>
      <t>1R.奥丹姆奇兵</t>
    </r>
    <r>
      <rPr>
        <sz val="11"/>
        <color theme="1"/>
        <rFont val="宋体"/>
        <family val="2"/>
        <charset val="134"/>
        <scheme val="minor"/>
      </rPr>
      <t>ok</t>
    </r>
    <phoneticPr fontId="148" type="noConversion"/>
  </si>
  <si>
    <t>偷天换日</t>
    <phoneticPr fontId="148" type="noConversion"/>
  </si>
  <si>
    <r>
      <t>2Q.暗影崛起</t>
    </r>
    <r>
      <rPr>
        <sz val="11"/>
        <color theme="1"/>
        <rFont val="宋体"/>
        <family val="3"/>
        <charset val="134"/>
        <scheme val="minor"/>
      </rPr>
      <t>ok</t>
    </r>
    <phoneticPr fontId="148" type="noConversion"/>
  </si>
  <si>
    <t>1B经典ok</t>
    <phoneticPr fontId="148" type="noConversion"/>
  </si>
  <si>
    <r>
      <t>1R.奥丹姆奇兵</t>
    </r>
    <r>
      <rPr>
        <sz val="11"/>
        <color theme="1"/>
        <rFont val="宋体"/>
        <family val="2"/>
        <charset val="134"/>
        <scheme val="minor"/>
      </rPr>
      <t>ok</t>
    </r>
    <phoneticPr fontId="148" type="noConversion"/>
  </si>
  <si>
    <t>风暴之锤</t>
    <phoneticPr fontId="148" type="noConversion"/>
  </si>
  <si>
    <t>1B经典ok</t>
    <phoneticPr fontId="148" type="noConversion"/>
  </si>
  <si>
    <t>21A.巨龙ok</t>
    <phoneticPr fontId="148" type="noConversion"/>
  </si>
  <si>
    <r>
      <t>2Q.暗影崛起</t>
    </r>
    <r>
      <rPr>
        <sz val="11"/>
        <color theme="1"/>
        <rFont val="宋体"/>
        <family val="3"/>
        <charset val="134"/>
        <scheme val="minor"/>
      </rPr>
      <t>ok</t>
    </r>
    <phoneticPr fontId="148" type="noConversion"/>
  </si>
  <si>
    <r>
      <t>1R.奥丹姆奇兵</t>
    </r>
    <r>
      <rPr>
        <sz val="11"/>
        <color theme="1"/>
        <rFont val="宋体"/>
        <family val="2"/>
        <charset val="134"/>
        <scheme val="minor"/>
      </rPr>
      <t>ok</t>
    </r>
    <phoneticPr fontId="148" type="noConversion"/>
  </si>
  <si>
    <t>战槌挑战者</t>
    <phoneticPr fontId="148" type="noConversion"/>
  </si>
  <si>
    <t>娜塔莉·塞林</t>
    <phoneticPr fontId="148" type="noConversion"/>
  </si>
  <si>
    <t>幽光鱼竿</t>
    <phoneticPr fontId="148" type="noConversion"/>
  </si>
  <si>
    <t>1B经典ok</t>
    <phoneticPr fontId="148" type="noConversion"/>
  </si>
  <si>
    <t>溢流</t>
    <phoneticPr fontId="148" type="noConversion"/>
  </si>
  <si>
    <t>21A.巨龙ok</t>
    <phoneticPr fontId="148" type="noConversion"/>
  </si>
  <si>
    <t>21A.巨龙ok</t>
    <phoneticPr fontId="148" type="noConversion"/>
  </si>
  <si>
    <t>1B经典ok</t>
    <phoneticPr fontId="148" type="noConversion"/>
  </si>
  <si>
    <t>野性赐福</t>
    <phoneticPr fontId="148" type="noConversion"/>
  </si>
  <si>
    <t>1B经典ok</t>
    <phoneticPr fontId="148" type="noConversion"/>
  </si>
  <si>
    <t xml:space="preserve"> </t>
    <phoneticPr fontId="148" type="noConversion"/>
  </si>
  <si>
    <r>
      <t>2Q.暗影崛起</t>
    </r>
    <r>
      <rPr>
        <sz val="11"/>
        <color theme="1"/>
        <rFont val="宋体"/>
        <family val="3"/>
        <charset val="134"/>
        <scheme val="minor"/>
      </rPr>
      <t>ok</t>
    </r>
    <phoneticPr fontId="148" type="noConversion"/>
  </si>
  <si>
    <r>
      <t>2Q.暗影崛起</t>
    </r>
    <r>
      <rPr>
        <sz val="11"/>
        <color theme="1"/>
        <rFont val="宋体"/>
        <family val="3"/>
        <charset val="134"/>
        <scheme val="minor"/>
      </rPr>
      <t>ok</t>
    </r>
    <phoneticPr fontId="148" type="noConversion"/>
  </si>
  <si>
    <t>如果该牌在你的手牌中，每当一个友方恶魔死亡，法力值消耗就减少(1)点。</t>
    <phoneticPr fontId="148" type="noConversion"/>
  </si>
  <si>
    <t>命运编织者</t>
    <phoneticPr fontId="148" type="noConversion"/>
  </si>
  <si>
    <t>塔克·诺兹维克</t>
    <phoneticPr fontId="148" type="noConversion"/>
  </si>
  <si>
    <r>
      <t>1R.奥丹姆奇兵</t>
    </r>
    <r>
      <rPr>
        <sz val="11"/>
        <color theme="1"/>
        <rFont val="宋体"/>
        <family val="2"/>
        <charset val="134"/>
        <scheme val="minor"/>
      </rPr>
      <t>ok</t>
    </r>
    <phoneticPr fontId="148" type="noConversion"/>
  </si>
  <si>
    <r>
      <t>2Q.暗影崛起</t>
    </r>
    <r>
      <rPr>
        <sz val="11"/>
        <color theme="1"/>
        <rFont val="宋体"/>
        <family val="3"/>
        <charset val="134"/>
        <scheme val="minor"/>
      </rPr>
      <t>ok</t>
    </r>
    <phoneticPr fontId="148" type="noConversion"/>
  </si>
  <si>
    <t>1B经典ok</t>
    <phoneticPr fontId="148" type="noConversion"/>
  </si>
  <si>
    <r>
      <t>2Q.暗影崛起</t>
    </r>
    <r>
      <rPr>
        <sz val="11"/>
        <color theme="1"/>
        <rFont val="宋体"/>
        <family val="3"/>
        <charset val="134"/>
        <scheme val="minor"/>
      </rPr>
      <t>ok</t>
    </r>
    <phoneticPr fontId="148" type="noConversion"/>
  </si>
  <si>
    <r>
      <t>1R.奥丹姆奇兵</t>
    </r>
    <r>
      <rPr>
        <sz val="11"/>
        <color theme="1"/>
        <rFont val="宋体"/>
        <family val="2"/>
        <charset val="134"/>
        <scheme val="minor"/>
      </rPr>
      <t>ok</t>
    </r>
    <phoneticPr fontId="148" type="noConversion"/>
  </si>
  <si>
    <r>
      <t>2Q.暗影崛起</t>
    </r>
    <r>
      <rPr>
        <sz val="11"/>
        <color theme="1"/>
        <rFont val="宋体"/>
        <family val="3"/>
        <charset val="134"/>
        <scheme val="minor"/>
      </rPr>
      <t>ok</t>
    </r>
    <phoneticPr fontId="148" type="noConversion"/>
  </si>
  <si>
    <t>21A.巨龙ok</t>
    <phoneticPr fontId="148" type="noConversion"/>
  </si>
  <si>
    <r>
      <t>2Q.暗影崛起</t>
    </r>
    <r>
      <rPr>
        <sz val="11"/>
        <color theme="1"/>
        <rFont val="宋体"/>
        <family val="3"/>
        <charset val="134"/>
        <scheme val="minor"/>
      </rPr>
      <t>ok</t>
    </r>
    <phoneticPr fontId="148" type="noConversion"/>
  </si>
  <si>
    <r>
      <t>1R.奥丹姆奇兵</t>
    </r>
    <r>
      <rPr>
        <sz val="11"/>
        <color theme="1"/>
        <rFont val="宋体"/>
        <family val="2"/>
        <charset val="134"/>
        <scheme val="minor"/>
      </rPr>
      <t>ok</t>
    </r>
    <phoneticPr fontId="148" type="noConversion"/>
  </si>
  <si>
    <r>
      <t>2Q.暗影崛起</t>
    </r>
    <r>
      <rPr>
        <sz val="11"/>
        <color theme="1"/>
        <rFont val="宋体"/>
        <family val="3"/>
        <charset val="134"/>
        <scheme val="minor"/>
      </rPr>
      <t>ok</t>
    </r>
    <phoneticPr fontId="148" type="noConversion"/>
  </si>
  <si>
    <t>21A.巨龙ok</t>
    <phoneticPr fontId="148" type="noConversion"/>
  </si>
  <si>
    <r>
      <t>1R.奥丹姆奇兵</t>
    </r>
    <r>
      <rPr>
        <sz val="11"/>
        <color theme="1"/>
        <rFont val="宋体"/>
        <family val="2"/>
        <charset val="134"/>
        <scheme val="minor"/>
      </rPr>
      <t>ok</t>
    </r>
    <phoneticPr fontId="148" type="noConversion"/>
  </si>
  <si>
    <t>21A.巨龙ok</t>
    <phoneticPr fontId="148" type="noConversion"/>
  </si>
  <si>
    <t>大法师安东尼达斯</t>
    <phoneticPr fontId="148" type="noConversion"/>
  </si>
  <si>
    <r>
      <t>1R.奥丹姆奇兵</t>
    </r>
    <r>
      <rPr>
        <sz val="11"/>
        <color theme="1"/>
        <rFont val="宋体"/>
        <family val="2"/>
        <charset val="134"/>
        <scheme val="minor"/>
      </rPr>
      <t>ok</t>
    </r>
    <phoneticPr fontId="148" type="noConversion"/>
  </si>
  <si>
    <t>1B经典ok</t>
    <phoneticPr fontId="148" type="noConversion"/>
  </si>
  <si>
    <t>二段跳</t>
  </si>
  <si>
    <t>从你的牌库中抽一张&lt;b&gt;流放&lt;/b&gt;牌。</t>
  </si>
  <si>
    <t>在你的英雄攻击一个随从后，你的所有随从也会攻击该随从。</t>
  </si>
  <si>
    <t>恶魔伙伴</t>
  </si>
  <si>
    <t>随机召唤一个恶魔伙伴。</t>
  </si>
  <si>
    <t>精魂狱卒</t>
  </si>
  <si>
    <t>&lt;b&gt;战吼：&lt;/b&gt;将两张灵魂残片洗入你的牌库。</t>
  </si>
  <si>
    <t>复制你手牌中法力值消耗最低的恶魔牌。&lt;b&gt;流放：&lt;/b&gt;使这两张恶魔牌获得+1/+1。</t>
  </si>
  <si>
    <t>灵魂剥离</t>
  </si>
  <si>
    <t>对一个随从造成 3点伤害。将两张灵魂残片洗入你的 牌库。</t>
  </si>
  <si>
    <t>残片震爆秘术师</t>
  </si>
  <si>
    <t>法师猎手</t>
  </si>
  <si>
    <t>&lt;b&gt;突袭&lt;/b&gt; 每当该随从攻击一个随从时，将其&lt;b&gt;沉默&lt;/b&gt;。</t>
  </si>
  <si>
    <t>恶魔猎手</t>
  </si>
  <si>
    <t>你的其他角色在攻击时具有&lt;b&gt;免疫&lt;/b&gt;。</t>
  </si>
  <si>
    <t>切髓之刃</t>
  </si>
  <si>
    <t>&lt;b&gt;战吼：&lt;/b&gt;将两张灵魂残片洗入你的 牌库。</t>
  </si>
  <si>
    <t>明星学员斯特里娜</t>
  </si>
  <si>
    <t>&lt;b&gt;流放：&lt;/b&gt;检视你对手的三张手牌。将其中一张洗入对手的牌库。</t>
  </si>
  <si>
    <t>滑翔</t>
  </si>
  <si>
    <t>将你的手牌洗入你的牌库，抽四张牌。&lt;b&gt;流放：&lt;/b&gt;使你的对手做出相同行为。</t>
  </si>
  <si>
    <t>邪犬训练师</t>
  </si>
  <si>
    <t>&lt;b&gt;流放：&lt;/b&gt;召唤两个1/1的恶魔。</t>
  </si>
  <si>
    <t>嗜血传令官</t>
  </si>
  <si>
    <t>如果这张牌在你的手牌中，每当一个友方随从死亡，便获得+1/+1。</t>
  </si>
  <si>
    <t>铸魂宝石匠</t>
  </si>
  <si>
    <t>&lt;b&gt;战吼：&lt;/b&gt;摧毁一张你牌库中的灵魂残片，在本回合中使你的英雄获得+5攻击力。</t>
  </si>
  <si>
    <t>仇恨之轮</t>
  </si>
  <si>
    <t>对所有随从造成 3点伤害。每消灭一个随从，召唤一个3/3的复仇之魂。</t>
  </si>
  <si>
    <t>&lt;b&gt;战吼：&lt;/b&gt;你的牌库中每有一张灵魂残片，召唤一个3/3并具有&lt;b&gt;突袭&lt;/b&gt;的灵魂。 &lt;i&gt;（ ）&lt;/i&gt;</t>
  </si>
  <si>
    <t>邪能护卫</t>
  </si>
  <si>
    <t>召唤三个1/2并具有&lt;b&gt;嘲讽&lt;/b&gt;的恶魔。每当一个友方随从死亡，该牌的法力值消耗便减少（1）点。</t>
  </si>
  <si>
    <t>上古虚空恶犬</t>
  </si>
  <si>
    <t>雷霆绽放</t>
  </si>
  <si>
    <t>60016-lightning-bloom</t>
  </si>
  <si>
    <t>仅在本回合中，获得两个法力水晶。&lt;b&gt;过载：&lt;/b&gt;（2）</t>
  </si>
  <si>
    <t>分配组员</t>
  </si>
  <si>
    <t>59456-partner-assignment</t>
  </si>
  <si>
    <t>随机将法力值消耗为（2）和（3）的野兽牌各一张置入你的手牌。</t>
  </si>
  <si>
    <t>聒噪怪</t>
  </si>
  <si>
    <t>59001-gibberling</t>
  </si>
  <si>
    <t>&lt;b&gt;法术迸发：&lt;/b&gt;召唤一个聒噪怪。</t>
  </si>
  <si>
    <t>自然研习</t>
  </si>
  <si>
    <t>59163-nature-studies</t>
  </si>
  <si>
    <t>&lt;b&gt;发现&lt;/b&gt;一张法术牌。你的下一张法术牌法力值消耗减少（1）点。</t>
  </si>
  <si>
    <t>萌物来袭</t>
  </si>
  <si>
    <t>59705-adorable-infestation</t>
  </si>
  <si>
    <t>使一个随从获得+1/+1。召唤一个1/1的魔鼠宝宝。将一张魔鼠宝宝置入你的手牌。</t>
  </si>
  <si>
    <t>59457-shando-wildclaw</t>
  </si>
  <si>
    <t>&lt;b&gt;抉择：&lt;/b&gt;使你牌库中的所有野兽牌获得+1/+1；或者变形成为一只友方野兽的复制。</t>
  </si>
  <si>
    <t>59253-speaker-gidra</t>
  </si>
  <si>
    <t>&lt;b&gt;突袭，风怒&lt;/b&gt; &lt;b&gt;法术迸发：&lt;/b&gt;获得等同于法术法力值消耗的攻击力和生命值。</t>
  </si>
  <si>
    <t>园地管理员</t>
  </si>
  <si>
    <t>59553-groundskeeper</t>
  </si>
  <si>
    <t>&lt;b&gt;嘲讽，战吼：&lt;/b&gt;如果你的手牌中有法力值消耗大于或等于（5）点的法术牌，恢复5点生命值。</t>
  </si>
  <si>
    <t>亡者复生</t>
  </si>
  <si>
    <t>59223-raise-dead-</t>
  </si>
  <si>
    <t>对你的英雄造成 3点伤害。将两个在本局对战中死亡的友方随从移回你的手牌。</t>
  </si>
  <si>
    <t>牧师,术士,</t>
  </si>
  <si>
    <t>新生入学</t>
  </si>
  <si>
    <t>59038-first-day-of-school</t>
  </si>
  <si>
    <t>随机将两张法力值消耗为（1）的随从牌置入你的手牌。</t>
  </si>
  <si>
    <t>课桌小鬼</t>
  </si>
  <si>
    <t>59599-desk-imp</t>
  </si>
  <si>
    <t>demon</t>
  </si>
  <si>
    <t>59606-double-jump</t>
  </si>
  <si>
    <t>体能研习</t>
  </si>
  <si>
    <t>58978-athletic-studies</t>
  </si>
  <si>
    <t>&lt;b&gt;发现&lt;/b&gt;一张&lt;b&gt;突袭&lt;/b&gt;随从牌。你的下一张&lt;b&gt;突袭&lt;/b&gt;随从牌法力值消耗减少（1）点。</t>
  </si>
  <si>
    <t>倦怠光波</t>
  </si>
  <si>
    <t>59083-wave-of-apathy</t>
  </si>
  <si>
    <t>直到你的下个回合，将所有敌方随从的攻击力变为1点。</t>
  </si>
  <si>
    <t>牧师,圣骑士,</t>
  </si>
  <si>
    <t>冰冷智慧</t>
  </si>
  <si>
    <t>59207-brain-freeze</t>
  </si>
  <si>
    <t>&lt;b&gt;冻结&lt;/b&gt;一个随从。&lt;b&gt;连击：&lt;/b&gt;并对其造成 3点伤害。</t>
  </si>
  <si>
    <t>法师,潜行者,</t>
  </si>
  <si>
    <t>始生研习</t>
  </si>
  <si>
    <t>59213-primordial-studies</t>
  </si>
  <si>
    <t>&lt;b&gt;发现&lt;/b&gt;一张&lt;b&gt;法术伤害&lt;/b&gt;随从牌。你的下一张法术伤害随从牌法力值消耗减少（1）点。</t>
  </si>
  <si>
    <t>法师,萨满,</t>
  </si>
  <si>
    <t>巡游向导</t>
  </si>
  <si>
    <t>59035-tour-guide</t>
  </si>
  <si>
    <t>&lt;b&gt;战吼：&lt;/b&gt; 你的下一个英雄技能的法力值消耗为（0）点。</t>
  </si>
  <si>
    <t>59233-trueaim-crescent</t>
  </si>
  <si>
    <t>weapon</t>
  </si>
  <si>
    <t>恶魔猎手,猎人,</t>
  </si>
  <si>
    <t>59394-demon-companion</t>
  </si>
  <si>
    <t>恶魔研习</t>
  </si>
  <si>
    <t>59628-demonic-studies</t>
  </si>
  <si>
    <t>&lt;b&gt;发现&lt;/b&gt;一张恶魔牌。你的下一张恶魔牌法力值消耗减少（1）点。</t>
  </si>
  <si>
    <t>59151-sphere-of-sapience</t>
  </si>
  <si>
    <t>在你的回合开始时，检视你牌库顶的卡牌。你可以将其置于牌库底，并失去1点耐久度。</t>
  </si>
  <si>
    <t>数量压制</t>
  </si>
  <si>
    <t>59449-overwhelm</t>
  </si>
  <si>
    <t>对一个随从造成 2点伤害。你每控制一只野兽，便多造成一点伤害。</t>
  </si>
  <si>
    <t>新生刺头</t>
  </si>
  <si>
    <t>58972-intrepid-initiate</t>
  </si>
  <si>
    <t>&lt;b&gt;法术迸发：&lt;/b&gt;获得+2攻击力。</t>
  </si>
  <si>
    <t>活化扫帚</t>
  </si>
  <si>
    <t>59029-animated-broomstick</t>
  </si>
  <si>
    <t>&lt;b&gt;突袭，战吼：&lt;/b&gt;使你的其他随从获得&lt;b&gt;突袭&lt;/b&gt;。</t>
  </si>
  <si>
    <t>甩笔侏儒</t>
  </si>
  <si>
    <t>59039-pen-flinger</t>
  </si>
  <si>
    <t>&lt;b&gt;战吼：&lt;/b&gt;造成1点伤害。&lt;b&gt;法术迸发：&lt;/b&gt;将该随从移回你的手牌。</t>
  </si>
  <si>
    <t>疲倦的大一新生</t>
  </si>
  <si>
    <t>59579-frazzled-freshman</t>
  </si>
  <si>
    <t>研究伙伴</t>
  </si>
  <si>
    <t>59013-lab-partner</t>
  </si>
  <si>
    <t>&lt;b&gt;法术伤害+1&lt;/b&gt;</t>
  </si>
  <si>
    <t>58794-secret-passage</t>
  </si>
  <si>
    <t>将你的手牌替换为你牌库中的5张牌。下回合换回。</t>
  </si>
  <si>
    <t>59724-spirit-jailer</t>
  </si>
  <si>
    <t>恶魔猎手,术士,</t>
  </si>
  <si>
    <t>腐食研习</t>
  </si>
  <si>
    <t>58782-carrion-studies</t>
  </si>
  <si>
    <t>&lt;b&gt;发现&lt;/b&gt;一张&lt;b&gt;亡语&lt;/b&gt;随从牌。你的下一张亡语随从牌法力值消耗减少（1）点。</t>
  </si>
  <si>
    <t>荣誉护盾</t>
  </si>
  <si>
    <t>59409-shield-of-honor</t>
  </si>
  <si>
    <t>使一个受伤的随从获得+3攻击力和&lt;b&gt;圣盾&lt;/b&gt;。</t>
  </si>
  <si>
    <t>58976-devolving-missiles</t>
  </si>
  <si>
    <t>随机向敌方随从发射三枚飞弹，使其变形成为法力值消耗减少（1）点的随从。</t>
  </si>
  <si>
    <t>59726-felosophy</t>
  </si>
  <si>
    <t>魔杖窃贼</t>
  </si>
  <si>
    <t>59556-wand-thief</t>
  </si>
  <si>
    <t>&lt;b&gt;连击：&lt;/b&gt;&lt;b&gt;发现&lt;/b&gt;一张法师法术牌。</t>
  </si>
  <si>
    <t>鹿角小飞兔</t>
  </si>
  <si>
    <t>59170-wolpertinger</t>
  </si>
  <si>
    <t>&lt;b&gt;战吼：&lt;/b&gt;召唤一个该随从的复制。</t>
  </si>
  <si>
    <t>beast</t>
  </si>
  <si>
    <t>龙族研习</t>
  </si>
  <si>
    <t>58974-draconic-studies</t>
  </si>
  <si>
    <t>&lt;b&gt;发现&lt;/b&gt;一张龙牌。你的下一张龙牌法力值消耗减少（1）点。</t>
  </si>
  <si>
    <t>保持阵型</t>
  </si>
  <si>
    <t>59410-in-formation</t>
  </si>
  <si>
    <t>随机将两张&lt;b&gt;嘲讽&lt;/b&gt;随从牌置入你的手牌。</t>
  </si>
  <si>
    <t>少年惯偷</t>
  </si>
  <si>
    <t>59914-sneaky-delinquent</t>
  </si>
  <si>
    <t>&lt;b&gt;潜行，亡语：&lt;/b&gt;将一个3/1并具有&lt;b&gt;潜行&lt;/b&gt;的幽灵置入你的手牌。</t>
  </si>
  <si>
    <t>异教低阶牧师</t>
  </si>
  <si>
    <t>60043-cult-neophyte</t>
  </si>
  <si>
    <t>&lt;b&gt;战吼：&lt;/b&gt;下个回合你的对手法术的法力值消耗增加(1)点。</t>
  </si>
  <si>
    <t>戏法图腾</t>
  </si>
  <si>
    <t>59703-trick-totem</t>
  </si>
  <si>
    <t>在你的回合结束时，随机施放一个法力值消耗小于或等于（3）点的法术。</t>
  </si>
  <si>
    <t>totem</t>
  </si>
  <si>
    <t>抄袭</t>
  </si>
  <si>
    <t>59877-plagiarize</t>
  </si>
  <si>
    <t>&lt;b&gt;奥秘：&lt;/b&gt;在你对手的回合结束时，将其使用的卡牌的复制置入你的手牌。</t>
  </si>
  <si>
    <t>59725-soul-shear</t>
  </si>
  <si>
    <t>真言术：宴</t>
  </si>
  <si>
    <t>59572-power-word-feast</t>
  </si>
  <si>
    <t>使一个随从获得+2/+2。在本回合结束时，使其恢复所有生命值。</t>
  </si>
  <si>
    <t>笔记能手</t>
  </si>
  <si>
    <t>58977-diligent-notetaker</t>
  </si>
  <si>
    <t>&lt;b&gt;法术迸发：&lt;/b&gt;将法术牌移回你的手牌。</t>
  </si>
  <si>
    <t>符文匕首</t>
  </si>
  <si>
    <t>58790-rune-dagger</t>
  </si>
  <si>
    <t>在你的英雄攻击后，在本回合中获得&lt;b&gt;法术伤害+1&lt;/b&gt;。</t>
  </si>
  <si>
    <t>考前刷夜</t>
  </si>
  <si>
    <t>59639-cram-session</t>
  </si>
  <si>
    <t>抽 1张牌&lt;i&gt;（受&lt;b&gt;法术伤害&lt;/b&gt;加成影响）&lt;/i&gt;。</t>
  </si>
  <si>
    <t>59643-mindrender-illucia</t>
  </si>
  <si>
    <t>&lt;b&gt;战吼：&lt;/b&gt;直到你的下个回合，和你的对手交换手牌和牌库。</t>
  </si>
  <si>
    <t>贪婪的书虫</t>
  </si>
  <si>
    <t>59590-voracious-reader</t>
  </si>
  <si>
    <t>在你的回合结束时，抽若干牌，直至手牌数量达到3张。</t>
  </si>
  <si>
    <t>转校生</t>
  </si>
  <si>
    <t>58947-transfer-student</t>
  </si>
  <si>
    <t>该随从会根据你当前的对战面板获得不同的效果。</t>
  </si>
  <si>
    <t>59616-argent-braggart</t>
  </si>
  <si>
    <t>&lt;b&gt;战吼：&lt;/b&gt;获得攻击力和生命值，使其与战场上最高的数值相同。</t>
  </si>
  <si>
    <t>食魔影豹</t>
  </si>
  <si>
    <t>59259-manafeeder-panthara</t>
  </si>
  <si>
    <t>&lt;b&gt;战吼：&lt;/b&gt;在本回合中，如果你使用过你的英雄技能，抽一张牌。</t>
  </si>
  <si>
    <t>骨网之卵</t>
  </si>
  <si>
    <t>59605-boneweb-egg</t>
  </si>
  <si>
    <t>&lt;b&gt;亡语：&lt;/b&gt;召唤两只2/1的蜘蛛。如果你弃掉这张牌，触发其&lt;b&gt;亡语&lt;/b&gt;。</t>
  </si>
  <si>
    <t>魔杖工匠</t>
  </si>
  <si>
    <t>59646-wandmaker</t>
  </si>
  <si>
    <t>&lt;b&gt;战吼：&lt;/b&gt;随机将一张你职业的法力值消耗为（1）的法术牌置入你的手牌。</t>
  </si>
  <si>
    <t>仪式重槌</t>
  </si>
  <si>
    <t>59408-ceremonial-maul</t>
  </si>
  <si>
    <t>&lt;b&gt;法术迸发：&lt;/b&gt;召唤一个属性值等同于法术法力值消耗的并具有&lt;b&gt;嘲讽&lt;/b&gt;的学生。</t>
  </si>
  <si>
    <t>双盾优等生</t>
  </si>
  <si>
    <t>59594-goody-two-shields</t>
  </si>
  <si>
    <t>&lt;b&gt;圣盾，法术迸发：&lt;/b&gt;获得&lt;b&gt;圣盾&lt;/b&gt;。</t>
  </si>
  <si>
    <t>59101-playmaker</t>
  </si>
  <si>
    <t>在你使用一张&lt;b&gt;突袭&lt;/b&gt;随从牌后，召唤一个剩余生命值为1的复制。</t>
  </si>
  <si>
    <t>59164-instructor-fireheart</t>
  </si>
  <si>
    <t>&lt;b&gt;战吼：&lt;/b&gt;&lt;b&gt;发现&lt;/b&gt;一张法力值消耗大于或等于（1）点的法术牌。如果你在本回合使用这张法术牌，重复此效果。</t>
  </si>
  <si>
    <t>岩浆爆裂</t>
  </si>
  <si>
    <t>59214-molten-blast</t>
  </si>
  <si>
    <t>造成 2点伤害，每造成一点伤害，便召唤一个1/1的元素。</t>
  </si>
  <si>
    <t>59411-lord-barov</t>
  </si>
  <si>
    <t>&lt;b&gt;战吼：&lt;/b&gt;将所有其他随从的生命值变为1。&lt;b&gt;亡语：&lt;/b&gt;对所有随从造成1点伤害。</t>
  </si>
  <si>
    <t>影光学者</t>
  </si>
  <si>
    <t>59263-shadowlight-scholar</t>
  </si>
  <si>
    <t>&lt;b&gt;战吼：&lt;/b&gt;摧毁一张你牌库中的灵魂残片，造成3点伤害。</t>
  </si>
  <si>
    <t>60004-professor-slate</t>
  </si>
  <si>
    <t>你的法术具有&lt;b&gt;剧毒&lt;/b&gt;。</t>
  </si>
  <si>
    <t>校园精魂</t>
  </si>
  <si>
    <t>58796-school-spirits</t>
  </si>
  <si>
    <t>对所有随从造成 2点伤害。将两张灵魂残片洗入你的 牌库。</t>
  </si>
  <si>
    <t>60151-shardshatter-mystic</t>
  </si>
  <si>
    <t>&lt;b&gt;战吼：&lt;/b&gt;摧毁一张你牌库中的灵魂残片，对所有其他随从造成3点伤害。</t>
  </si>
  <si>
    <t>59230-magehunter</t>
  </si>
  <si>
    <t>流光之赐</t>
  </si>
  <si>
    <t>58791-gift-of-luminance</t>
  </si>
  <si>
    <t>使一个随从获得&lt;b&gt;圣盾&lt;/b&gt;，并召唤一个1/1的复制。</t>
  </si>
  <si>
    <t>火印火妖</t>
  </si>
  <si>
    <t>59000-firebrand</t>
  </si>
  <si>
    <t>&lt;b&gt;法术迸发：&lt;/b&gt;造成4点伤害，随机分配到所有敌方随从身上。</t>
  </si>
  <si>
    <t>59540-combustion</t>
  </si>
  <si>
    <t>对一个随从造成 4点伤害，相邻的随从均会受到超过其生命值的伤害。</t>
  </si>
  <si>
    <t>狐人淬毒师</t>
  </si>
  <si>
    <t>59400-vulpera-toxinblade</t>
  </si>
  <si>
    <t>你的武器获得+2攻击力。</t>
  </si>
  <si>
    <t>胁迫</t>
  </si>
  <si>
    <t>59402-coerce</t>
  </si>
  <si>
    <t>消灭一个受伤的随从。&lt;b&gt;连击：&lt;/b&gt;消灭任意随从。</t>
  </si>
  <si>
    <t>自砺之锋</t>
  </si>
  <si>
    <t>59989-self-sharpening-sword</t>
  </si>
  <si>
    <t>在你的英雄攻击后，获得+1攻击力。</t>
  </si>
  <si>
    <t>60003-ace-hunter-kreen</t>
  </si>
  <si>
    <t>防护长袍</t>
  </si>
  <si>
    <t>59601-robes-of-protection</t>
  </si>
  <si>
    <t>使你的所有随从获得“无法成为法术或英雄技能的目标。”</t>
  </si>
  <si>
    <t>饱腹巨蟒</t>
  </si>
  <si>
    <t>59188-bloated-python</t>
  </si>
  <si>
    <t>&lt;b&gt;亡语：&lt;/b&gt;召唤一个4/4的倒霉的管理员。</t>
  </si>
  <si>
    <t>驯化的雷象</t>
  </si>
  <si>
    <t>60090-educated-elekk</t>
  </si>
  <si>
    <t>每当使用一张法术牌，该随从会记住法术。&lt;b&gt;亡语：&lt;/b&gt;将记住的法术牌洗入你的牌库。</t>
  </si>
  <si>
    <t>魔化大锅</t>
  </si>
  <si>
    <t>59627-enchanted-cauldron</t>
  </si>
  <si>
    <t>&lt;b&gt;法术迸发：&lt;/b&gt;随机施放一个法力值消耗相同的法术。</t>
  </si>
  <si>
    <t>59089-marrowslicer</t>
  </si>
  <si>
    <t>60278-lorekeeper-polkelt</t>
  </si>
  <si>
    <t>&lt;b&gt;战吼：&lt;/b&gt;将你的牌库按法力值消耗由高到低重新排序。</t>
  </si>
  <si>
    <t>失心辅导员</t>
  </si>
  <si>
    <t>59036-wretched-tutor</t>
  </si>
  <si>
    <t>&lt;b&gt;法术迸发：&lt;/b&gt;对所有其他随从造成2点伤害。</t>
  </si>
  <si>
    <t>幻觉药水</t>
  </si>
  <si>
    <t>59621-potion-of-illusion</t>
  </si>
  <si>
    <t>将你的所有随从的1/1的复制置入你的手牌，并使其法力值消耗变为（1）点。</t>
  </si>
  <si>
    <t>收割之镰</t>
  </si>
  <si>
    <t>58979-reapers-scythe</t>
  </si>
  <si>
    <t>&lt;b&gt;法术迸发：&lt;/b&gt;在本回合中同时对攻击目标相邻的随从造成伤害。</t>
  </si>
  <si>
    <t>59623-disciplinarian-gandling</t>
  </si>
  <si>
    <t>在你使用一张随从牌后，将其消灭并召唤一个4/4的挂掉的 学生。</t>
  </si>
  <si>
    <t>59395-star-student-stelina</t>
  </si>
  <si>
    <t>59691-infiltrator-lilian</t>
  </si>
  <si>
    <t>&lt;b&gt;潜行，亡语：&lt;/b&gt;召唤一个4/2的被遗忘者莉莉安，并使其随机攻击一个敌人。</t>
  </si>
  <si>
    <t>60153-glide</t>
  </si>
  <si>
    <t>神圣暴怒者</t>
  </si>
  <si>
    <t>59595-divine-rager</t>
  </si>
  <si>
    <t>&lt;b&gt;圣盾&lt;/b&gt;</t>
  </si>
  <si>
    <t>elemental</t>
  </si>
  <si>
    <t>秘教侍僧</t>
  </si>
  <si>
    <t>59619-cabal-acolyte</t>
  </si>
  <si>
    <t>&lt;b&gt;嘲讽，法术迸发：&lt;/b&gt;随机获得一个攻击力小于或等于2的敌方随从的控制权。</t>
  </si>
  <si>
    <t>脆骨破坏者</t>
  </si>
  <si>
    <t>59222-brittlebone-destroyer</t>
  </si>
  <si>
    <t>&lt;b&gt;战吼：&lt;/b&gt;在本回合中，如果你的英雄的生命值发生变化，消灭一个随从。</t>
  </si>
  <si>
    <t>裂树三叶虫</t>
  </si>
  <si>
    <t>58980-krolusk-barkstripper</t>
  </si>
  <si>
    <t>&lt;b&gt;法术迸发：&lt;/b&gt;随机消灭一个敌方随从。</t>
  </si>
  <si>
    <t>调皮的大二学妹</t>
  </si>
  <si>
    <t>58975-shifty-sophomore</t>
  </si>
  <si>
    <t>&lt;b&gt;潜行，法术迸发：&lt;/b&gt;将一张&lt;b&gt;连击&lt;/b&gt;牌置入你的手牌。</t>
  </si>
  <si>
    <t>赤红急先锋</t>
  </si>
  <si>
    <t>58973-crimson-hothead</t>
  </si>
  <si>
    <t>&lt;b&gt;法术迸发：&lt;/b&gt;获得+1攻击力和&lt;b&gt;嘲讽&lt;/b&gt;。</t>
  </si>
  <si>
    <t>dragon</t>
  </si>
  <si>
    <t>59753-vilefiend-trainer</t>
  </si>
  <si>
    <t>59403-steeldancer</t>
  </si>
  <si>
    <t>&lt;b&gt;战吼：&lt;/b&gt;随机召唤一个法力值消耗等同于你的武器攻击力的随从。</t>
  </si>
  <si>
    <t>59587-high-abbess-alura</t>
  </si>
  <si>
    <t>&lt;b&gt;法术迸发：&lt;/b&gt;从你的牌库中施放一张法术牌&lt;i&gt;（尽可能以该随从为目标）&lt;/i&gt;。</t>
  </si>
  <si>
    <t>鱼人飞骑</t>
  </si>
  <si>
    <t>59911-fishy-flyer</t>
  </si>
  <si>
    <t>&lt;b&gt;突袭，亡语：&lt;/b&gt;将一个4/3并具有&lt;b&gt;突袭&lt;/b&gt;的幽灵置入你的手牌。</t>
  </si>
  <si>
    <t>murloc</t>
  </si>
  <si>
    <t>58770-mozaki-master-duelist</t>
  </si>
  <si>
    <t>在你施放一个法术后，获得&lt;b&gt;法术伤害+1&lt;/b&gt;。</t>
  </si>
  <si>
    <t>劈砍课程</t>
  </si>
  <si>
    <t>60023-cutting-class</t>
  </si>
  <si>
    <t>抽两张牌。你每用武器攻击一次，该牌的法力值消耗便减少（1）点。</t>
  </si>
  <si>
    <t>59690-doctor-krastinov</t>
  </si>
  <si>
    <t>&lt;b&gt;突袭&lt;/b&gt; 每当该随从攻击时，使你的武器获得+1/+1。</t>
  </si>
  <si>
    <t>卷轴管理者</t>
  </si>
  <si>
    <t>59027-steward-of-scrolls</t>
  </si>
  <si>
    <t>&lt;b&gt;法术伤害+1&lt;/b&gt; &lt;b&gt;战吼：&lt;/b&gt;&lt;b&gt;发现&lt;/b&gt;一张法术牌。</t>
  </si>
  <si>
    <t>59720-blood-herald</t>
  </si>
  <si>
    <t>59558-totem-goliath</t>
  </si>
  <si>
    <t>&lt;b&gt;亡语：&lt;/b&gt;召唤全部四种基础图腾。 &lt;b&gt;过载：&lt;/b&gt;（2）</t>
  </si>
  <si>
    <t>夜行虎</t>
  </si>
  <si>
    <t>59614-twilight-runner</t>
  </si>
  <si>
    <t>&lt;b&gt;潜行&lt;/b&gt; 每当该随从攻击，抽两张牌。</t>
  </si>
  <si>
    <t>威能祝福</t>
  </si>
  <si>
    <t>59583-blessing-of-authority</t>
  </si>
  <si>
    <t>使一个随从获得+8/+8，在本回合中无法攻击英雄。</t>
  </si>
  <si>
    <t>教师的爱宠</t>
  </si>
  <si>
    <t>59026-teachers-pet</t>
  </si>
  <si>
    <t>&lt;b&gt;嘲讽，亡语：&lt;/b&gt;随机召唤一只法力值消耗为（3）的野兽。</t>
  </si>
  <si>
    <t>58931-headmaster-kelthuzad</t>
  </si>
  <si>
    <t>&lt;b&gt;法术迸发：&lt;/b&gt;如果法术消灭了任意随从，召唤被消灭的随从。</t>
  </si>
  <si>
    <t>止水湖蛇颈龙</t>
  </si>
  <si>
    <t>59452-lake-thresher</t>
  </si>
  <si>
    <t>浮龙培养师</t>
  </si>
  <si>
    <t>59002-wyrm-weaver</t>
  </si>
  <si>
    <t>&lt;b&gt;法术迸发：&lt;/b&gt;召唤两条1/3的法力浮龙。</t>
  </si>
  <si>
    <t>59658-vectus</t>
  </si>
  <si>
    <t>&lt;b&gt;战吼：&lt;/b&gt;召唤两条1/1的雏龙。每条雏龙获得一个本局对战中死亡的友方随从的&lt;b&gt;亡语&lt;/b&gt;。</t>
  </si>
  <si>
    <t>59216-ras-frostwhisper</t>
  </si>
  <si>
    <t>在你的回合结束时，对所有敌人造成 1点伤害&lt;i&gt;（受&lt;b&gt;法术伤害&lt;/b&gt;加成影响）&lt;/i&gt;。</t>
  </si>
  <si>
    <t>虚空吸食者</t>
  </si>
  <si>
    <t>59192-void-drinker</t>
  </si>
  <si>
    <t>&lt;b&gt;嘲讽，战吼：&lt;/b&gt;摧毁一张你牌库中的灵魂残片，获得+3/+3。</t>
  </si>
  <si>
    <t>59609-jandice-barov</t>
  </si>
  <si>
    <t>&lt;b&gt;战吼：&lt;/b&gt;召唤两个法力值消耗为（5）的随从。秘密选择其中一个，使其在受到伤害时死亡。</t>
  </si>
  <si>
    <t>59732-soulshard-lapidary</t>
  </si>
  <si>
    <t>食人魔巫术师</t>
  </si>
  <si>
    <t>59918-ogremancer</t>
  </si>
  <si>
    <t>每当你的对手施放一个法术，召唤一个2/2并具有&lt;b&gt;嘲讽&lt;/b&gt;的骷髅。</t>
  </si>
  <si>
    <t>巫术替身</t>
  </si>
  <si>
    <t>59576-sorcerous-substitute</t>
  </si>
  <si>
    <t>&lt;b&gt;战吼：&lt;/b&gt;如果你拥有&lt;b&gt;法术伤害&lt;/b&gt;，召唤一个该随从的复制。</t>
  </si>
  <si>
    <t>林地守护者欧穆</t>
  </si>
  <si>
    <t>59555-forest-warden-omu</t>
  </si>
  <si>
    <t>&lt;b&gt;法术迸发：&lt;/b&gt;复原你的法力水晶。</t>
  </si>
  <si>
    <t>浮夸的大四学长</t>
  </si>
  <si>
    <t>59916-smug-senior</t>
  </si>
  <si>
    <t>&lt;b&gt;嘲讽，亡语：&lt;/b&gt;将一个5/7并具有&lt;b&gt;嘲讽&lt;/b&gt;的幽灵置入你的手牌。</t>
  </si>
  <si>
    <t>59584-devout-pupil</t>
  </si>
  <si>
    <t>&lt;b&gt;圣盾，嘲讽&lt;/b&gt; 在本局对战中，你每对友方角色施放一个法术，该牌的法力值消耗便减少 （1）点。</t>
  </si>
  <si>
    <t>踏实的大三学姐</t>
  </si>
  <si>
    <t>59963-judicious-junior</t>
  </si>
  <si>
    <t>&lt;b&gt;吸血&lt;/b&gt;</t>
  </si>
  <si>
    <t>通窍</t>
  </si>
  <si>
    <t>59221-initiation</t>
  </si>
  <si>
    <t>对一个随从造成 4点伤害。如果消灭该随从，召唤一个新的复制。</t>
  </si>
  <si>
    <t>59542-runic-carvings</t>
  </si>
  <si>
    <t>&lt;b&gt;抉择：&lt;/b&gt;召唤四个2/2的树人图腾；或者&lt;b&gt;过载：&lt;/b&gt;（2）召唤四个2/2并具有&lt;b&gt;突袭&lt;/b&gt;的树人图腾。</t>
  </si>
  <si>
    <t>黑岩法术抄写员</t>
  </si>
  <si>
    <t>58971-onyx-magescribe</t>
  </si>
  <si>
    <t>&lt;b&gt;法术迸发：&lt;/b&gt;随机将两张你职业的法术牌置入你的手牌。</t>
  </si>
  <si>
    <t>59092-cycle-of-hatred</t>
  </si>
  <si>
    <t>59539-guardian-animals</t>
  </si>
  <si>
    <t>从你的牌库中召唤两只法力值消耗小于或等于（5）点的野兽，并使其获得&lt;b&gt;突袭&lt;/b&gt;。</t>
  </si>
  <si>
    <t>毕业仪式</t>
  </si>
  <si>
    <t>59602-commencement</t>
  </si>
  <si>
    <t>从你的牌库中召唤一个随从。使其获得&lt;b&gt;嘲讽&lt;/b&gt;和&lt;b&gt;圣盾&lt;/b&gt;。</t>
  </si>
  <si>
    <t>59727-soulciologist-malicia</t>
  </si>
  <si>
    <t>60164-fel-guardians</t>
  </si>
  <si>
    <t>61174-keymaster-alabaster</t>
  </si>
  <si>
    <t>每当你的对手抽一张牌时，将一张复制置入你的手牌，其法力值消耗变为（1）点。</t>
  </si>
  <si>
    <t>潮汐奔涌</t>
  </si>
  <si>
    <t>59694-tidal-wave</t>
  </si>
  <si>
    <t>&lt;b&gt;吸血&lt;/b&gt; 对所有随从造成 3点伤害。</t>
  </si>
  <si>
    <t>59569-turalyon-the-tenured</t>
  </si>
  <si>
    <t>&lt;b&gt;突袭&lt;/b&gt; 每当其攻击一个随从，将目标的攻击力和生命值变为3。</t>
  </si>
  <si>
    <t>血肉巨人</t>
  </si>
  <si>
    <t>59585-flesh-giant</t>
  </si>
  <si>
    <t>你的英雄的生命值每在你的回合中变化一次，该牌的法力值消耗便减少（1）点。</t>
  </si>
  <si>
    <t>问题学生</t>
  </si>
  <si>
    <t>59175-troublemaker</t>
  </si>
  <si>
    <t>在你的回合结束时，召唤两个3/3的无赖并使其攻击随机敌人。</t>
  </si>
  <si>
    <t>魔药始祖龙</t>
  </si>
  <si>
    <t>59948-plagued-protodrake</t>
  </si>
  <si>
    <t>&lt;b&gt;亡语：&lt;/b&gt;随机召唤一个法力值消耗为（7）的随从。</t>
  </si>
  <si>
    <t>60143-ancient-void-hound</t>
  </si>
  <si>
    <t>59947-rattlegore</t>
  </si>
  <si>
    <t>&lt;b&gt;亡语：&lt;/b&gt;再次召唤该随从并获得-1/-1。</t>
  </si>
  <si>
    <t>59252-archwitch-willow</t>
  </si>
  <si>
    <t>&lt;b&gt;战吼：&lt;/b&gt;随机从你的手牌和牌库中召唤一个恶魔。</t>
  </si>
  <si>
    <t>59450-survival-of-the-fittest</t>
  </si>
  <si>
    <t>使你手牌，牌库以及战场中的所有随从获得+4/+4。</t>
  </si>
  <si>
    <t>德鲁伊,猎人,</t>
    <phoneticPr fontId="148" type="noConversion"/>
  </si>
  <si>
    <t>德鲁伊,萨满,</t>
    <phoneticPr fontId="148" type="noConversion"/>
  </si>
  <si>
    <t>潜行者</t>
    <phoneticPr fontId="148" type="noConversion"/>
  </si>
  <si>
    <t>潜行者</t>
    <phoneticPr fontId="148" type="noConversion"/>
  </si>
  <si>
    <t>潜行者,战士,</t>
    <phoneticPr fontId="148" type="noConversion"/>
  </si>
  <si>
    <t>潜行者,战士,</t>
    <phoneticPr fontId="148" type="noConversion"/>
  </si>
  <si>
    <t>圣骑士,战士,</t>
    <phoneticPr fontId="148" type="noConversion"/>
  </si>
  <si>
    <t>术士</t>
    <phoneticPr fontId="148" type="noConversion"/>
  </si>
  <si>
    <t>战士</t>
    <phoneticPr fontId="148" type="noConversion"/>
  </si>
  <si>
    <t>传说</t>
    <phoneticPr fontId="148" type="noConversion"/>
  </si>
  <si>
    <t>史诗</t>
    <phoneticPr fontId="148" type="noConversion"/>
  </si>
  <si>
    <t>普通</t>
    <phoneticPr fontId="148" type="noConversion"/>
  </si>
  <si>
    <t>稀有</t>
    <phoneticPr fontId="148" type="noConversion"/>
  </si>
  <si>
    <t>牧师,圣骑士,</t>
    <phoneticPr fontId="148" type="noConversion"/>
  </si>
  <si>
    <t>通灵</t>
    <phoneticPr fontId="148" type="noConversion"/>
  </si>
  <si>
    <t>1a通灵学院</t>
  </si>
  <si>
    <t>1C.外域ok</t>
  </si>
  <si>
    <t>1C.外域</t>
  </si>
  <si>
    <t>在你的回合结束时，从所有敌方随从处偷取1点攻击力和生命值。</t>
    <phoneticPr fontId="148" type="noConversion"/>
  </si>
  <si>
    <t>教导主任加丁</t>
    <phoneticPr fontId="148" type="noConversion"/>
  </si>
  <si>
    <t>詹迪斯·巴罗夫</t>
    <phoneticPr fontId="148" type="noConversion"/>
  </si>
  <si>
    <r>
      <t>2Q.暗影崛起</t>
    </r>
    <r>
      <rPr>
        <sz val="11"/>
        <color theme="1"/>
        <rFont val="宋体"/>
        <family val="3"/>
        <charset val="134"/>
        <scheme val="minor"/>
      </rPr>
      <t>ok</t>
    </r>
    <phoneticPr fontId="148" type="noConversion"/>
  </si>
  <si>
    <t>高阶修士奥露拉</t>
    <phoneticPr fontId="148" type="noConversion"/>
  </si>
  <si>
    <t>感知宝珠</t>
    <phoneticPr fontId="148" type="noConversion"/>
  </si>
  <si>
    <t>金牌猎手克里</t>
    <phoneticPr fontId="148" type="noConversion"/>
  </si>
  <si>
    <r>
      <t>1a通灵学院</t>
    </r>
    <r>
      <rPr>
        <sz val="11"/>
        <color theme="1"/>
        <rFont val="宋体"/>
        <family val="3"/>
        <charset val="134"/>
        <scheme val="minor"/>
      </rPr>
      <t>ok</t>
    </r>
    <phoneticPr fontId="148" type="noConversion"/>
  </si>
  <si>
    <t>莱斯·霜语</t>
    <phoneticPr fontId="148" type="noConversion"/>
  </si>
  <si>
    <t>渗透者莉莉安</t>
    <phoneticPr fontId="148" type="noConversion"/>
  </si>
  <si>
    <t>斯雷特教授</t>
    <phoneticPr fontId="148" type="noConversion"/>
  </si>
  <si>
    <t>导师火心</t>
    <phoneticPr fontId="148" type="noConversion"/>
  </si>
  <si>
    <t>法师,潜行者,</t>
    <phoneticPr fontId="148" type="noConversion"/>
  </si>
  <si>
    <t>高阶女巫维洛</t>
    <phoneticPr fontId="148" type="noConversion"/>
  </si>
  <si>
    <t>你的英雄每受到1点伤害，这张牌的法力值消耗便减少（1）点。</t>
    <phoneticPr fontId="148" type="noConversion"/>
  </si>
  <si>
    <t>荣誉室</t>
    <phoneticPr fontId="148" type="noConversion"/>
  </si>
  <si>
    <t>大导师野爪</t>
    <phoneticPr fontId="148" type="noConversion"/>
  </si>
  <si>
    <t>引月长弓</t>
    <phoneticPr fontId="148" type="noConversion"/>
  </si>
  <si>
    <t>秘密通道</t>
    <phoneticPr fontId="148" type="noConversion"/>
  </si>
  <si>
    <t>图腾巨怪</t>
    <phoneticPr fontId="148" type="noConversion"/>
  </si>
  <si>
    <t>雕琢符文</t>
    <phoneticPr fontId="148" type="noConversion"/>
  </si>
  <si>
    <t>1a通灵学院ok</t>
    <phoneticPr fontId="148" type="noConversion"/>
  </si>
  <si>
    <t>分裂战斧</t>
    <phoneticPr fontId="148" type="noConversion"/>
  </si>
  <si>
    <t>校长克尔苏加德</t>
    <phoneticPr fontId="148" type="noConversion"/>
  </si>
  <si>
    <t>维克图斯</t>
    <phoneticPr fontId="148" type="noConversion"/>
  </si>
  <si>
    <t>光铸远征军</t>
    <phoneticPr fontId="148" type="noConversion"/>
  </si>
  <si>
    <t>虔诚的学徒</t>
    <phoneticPr fontId="148" type="noConversion"/>
  </si>
  <si>
    <t>银色自大狂</t>
    <phoneticPr fontId="148" type="noConversion"/>
  </si>
  <si>
    <t>钢铁舞者</t>
    <phoneticPr fontId="148" type="noConversion"/>
  </si>
  <si>
    <t># 职业：恶魔猎手</t>
  </si>
  <si>
    <t># 2x (1) 战斗邪犬</t>
  </si>
  <si>
    <t>1B经典ok</t>
    <phoneticPr fontId="148" type="noConversion"/>
  </si>
  <si>
    <t>横扫攻击</t>
    <phoneticPr fontId="148" type="noConversion"/>
  </si>
  <si>
    <t>觉醒巨龙伊瑟拉</t>
    <phoneticPr fontId="148" type="noConversion"/>
  </si>
  <si>
    <t>动物保镖</t>
    <phoneticPr fontId="148" type="noConversion"/>
  </si>
  <si>
    <t>优胜劣汰</t>
    <phoneticPr fontId="148" type="noConversion"/>
  </si>
  <si>
    <t>萨维斯</t>
    <phoneticPr fontId="148" type="noConversion"/>
  </si>
  <si>
    <r>
      <t>1a通灵学院</t>
    </r>
    <r>
      <rPr>
        <sz val="11"/>
        <color theme="1"/>
        <rFont val="宋体"/>
        <family val="3"/>
        <charset val="134"/>
        <scheme val="minor"/>
      </rPr>
      <t>ok</t>
    </r>
    <phoneticPr fontId="148" type="noConversion"/>
  </si>
  <si>
    <t>灵魂学家玛丽希亚</t>
    <phoneticPr fontId="148" type="noConversion"/>
  </si>
  <si>
    <t>法奥瑞斯国王</t>
    <phoneticPr fontId="148" type="noConversion"/>
  </si>
  <si>
    <t>1B经典</t>
    <phoneticPr fontId="148" type="noConversion"/>
  </si>
  <si>
    <t>安全检查员</t>
  </si>
  <si>
    <t>62049-safety-inspector</t>
  </si>
  <si>
    <t>&lt;b&gt;战吼：&lt;/b&gt;把你手牌中法力值消耗最低的牌洗入牌库。抽一张牌。</t>
  </si>
  <si>
    <t>蠕动的恐魔</t>
  </si>
  <si>
    <t>61898-wriggling-horror</t>
  </si>
  <si>
    <t>&lt;b&gt;战吼：&lt;/b&gt;使相邻的随从获得+1/+1。</t>
  </si>
  <si>
    <t>暗月雕像</t>
  </si>
  <si>
    <t>61677-darkmoon-statue</t>
  </si>
  <si>
    <t>你的其他随从获得+1攻击力。&lt;b&gt;腐蚀：&lt;/b&gt;该随从获得+4攻击力。</t>
  </si>
  <si>
    <t>克熙尔祭师</t>
  </si>
  <si>
    <t>61676-kthir-ritualist</t>
  </si>
  <si>
    <t>&lt;b&gt;嘲讽，战吼：&lt;/b&gt;随机将一张法力值消耗为（4）的随从牌置入你对手的手牌。</t>
  </si>
  <si>
    <t>低调的游客</t>
  </si>
  <si>
    <t>61672-inconspicuous-rider</t>
  </si>
  <si>
    <t>&lt;b&gt;战吼：&lt;/b&gt;从你的牌库中施放一个&lt;b&gt;奥秘&lt;/b&gt;。</t>
  </si>
  <si>
    <t>暗月飞船</t>
  </si>
  <si>
    <t>61639-darkmoon-dirigible</t>
  </si>
  <si>
    <t>&lt;b&gt;圣盾，腐蚀：&lt;/b&gt;获得&lt;b&gt;突袭&lt;/b&gt;。</t>
  </si>
  <si>
    <t>mech</t>
  </si>
  <si>
    <t>奖品商贩</t>
  </si>
  <si>
    <t>61622-prize-vendor</t>
  </si>
  <si>
    <t>&lt;b&gt;战吼：&lt;/b&gt;每个玩家抽一张牌。</t>
  </si>
  <si>
    <t>香蕉商贩</t>
  </si>
  <si>
    <t>61616-banana-vendor</t>
  </si>
  <si>
    <t>&lt;b&gt;战吼：&lt;/b&gt;将两根香蕉置入每个玩家的手牌。</t>
  </si>
  <si>
    <t>旋岩虫</t>
  </si>
  <si>
    <t>61580-gyreworm</t>
  </si>
  <si>
    <t>&lt;b&gt;战吼：&lt;/b&gt;如果你在上个回合使用过元素牌，则造成3点伤害。</t>
  </si>
  <si>
    <t>砸场游客</t>
  </si>
  <si>
    <t>61299-showstopper</t>
  </si>
  <si>
    <t>&lt;b&gt;亡语：&lt;/b&gt;&lt;b&gt;沉默&lt;/b&gt;所有随从。</t>
  </si>
  <si>
    <t>盛装演员</t>
  </si>
  <si>
    <t>61297-costumed-entertainer</t>
  </si>
  <si>
    <t>&lt;b&gt;战吼：&lt;/b&gt;随机使你手牌中的一张随从牌获得+2/+2。</t>
  </si>
  <si>
    <t>巡游领队</t>
  </si>
  <si>
    <t>61235-parade-leader</t>
  </si>
  <si>
    <t>在你召唤一个&lt;b&gt;突袭&lt;/b&gt;随从后，使其获得+2攻击力。</t>
  </si>
  <si>
    <t>岩石暴怒者</t>
  </si>
  <si>
    <t>60916-rock-rager</t>
  </si>
  <si>
    <t>&lt;b&gt;嘲讽&lt;/b&gt;</t>
  </si>
  <si>
    <t>小刀商贩</t>
  </si>
  <si>
    <t>61620-knife-vendor</t>
  </si>
  <si>
    <t>&lt;b&gt;战吼：&lt;/b&gt;对每个英雄造成4点伤害。</t>
  </si>
  <si>
    <t>马戏团融合怪</t>
  </si>
  <si>
    <t>61428-circus-amalgam</t>
  </si>
  <si>
    <t>&lt;b&gt;嘲讽&lt;/b&gt; &lt;i&gt;该随从具有全部随从类型。&lt;/i&gt;</t>
  </si>
  <si>
    <t>all</t>
  </si>
  <si>
    <t>炫目火鸟</t>
  </si>
  <si>
    <t>61298-fantastic-firebird</t>
  </si>
  <si>
    <t>&lt;b&gt;风怒&lt;/b&gt;</t>
  </si>
  <si>
    <t>马戏团医师</t>
  </si>
  <si>
    <t>60979-circus-medic</t>
  </si>
  <si>
    <t>&lt;b&gt;战吼：&lt;/b&gt;恢复 4点生命值。&lt;b&gt;腐蚀：&lt;/b&gt;改为造成4点伤害。</t>
  </si>
  <si>
    <t>狂欢小丑</t>
  </si>
  <si>
    <t>60926-carnival-clown</t>
  </si>
  <si>
    <t>&lt;b&gt;嘲讽，战吼：&lt;/b&gt;召唤该随从的两个复制。&lt;b&gt;腐蚀：&lt;/b&gt;召唤该随从的复制，直到你的随从数量达到上限。</t>
  </si>
  <si>
    <t>脱轨过山车</t>
  </si>
  <si>
    <t>60892-derailed-coaster</t>
  </si>
  <si>
    <t>&lt;b&gt;战吼：&lt;/b&gt;你的手牌中每有一张随从牌，召唤一个1/1并具有&lt;b&gt;突袭&lt;/b&gt;的乘客。</t>
  </si>
  <si>
    <t>娃娃机</t>
  </si>
  <si>
    <t>61626-claw-machine</t>
  </si>
  <si>
    <t>&lt;b&gt;突袭，亡语：&lt;/b&gt;抽一张随从牌并使其获得+3/+3。</t>
  </si>
  <si>
    <t>大力士</t>
  </si>
  <si>
    <t>61670-strongman</t>
  </si>
  <si>
    <t>&lt;b&gt;嘲讽，腐蚀：&lt;/b&gt;法力值消耗为（0）点。</t>
  </si>
  <si>
    <t>乐观的食人魔</t>
  </si>
  <si>
    <t>61625-optimistic-ogre</t>
  </si>
  <si>
    <t>50%几率攻击正确的敌人。</t>
  </si>
  <si>
    <t>恐怖增生体</t>
  </si>
  <si>
    <t>61685-horrendous-growth</t>
  </si>
  <si>
    <t>&lt;b&gt;腐蚀：&lt;/b&gt;获得+1/+1。可以被无限&lt;b&gt;腐蚀&lt;/b&gt;。</t>
  </si>
  <si>
    <t>迅蹄珠齿象</t>
  </si>
  <si>
    <t>61674-fleethoof-pearltusk</t>
  </si>
  <si>
    <t>&lt;b&gt;突袭&lt;/b&gt; &lt;b&gt;腐蚀：&lt;/b&gt;获得+4/+4。</t>
  </si>
  <si>
    <t>61640-silas-darkmoon</t>
  </si>
  <si>
    <t>&lt;b&gt;战吼：&lt;/b&gt;选择一个方向，让所有随从转 起来。</t>
  </si>
  <si>
    <t>暗月兔子</t>
  </si>
  <si>
    <t>61629-darkmoon-rabbit</t>
  </si>
  <si>
    <t>&lt;b&gt;突袭，剧毒&lt;/b&gt; 同时对其攻击目标相邻的随从造成伤害。</t>
  </si>
  <si>
    <t>61503-cthun-the-shattered</t>
  </si>
  <si>
    <t>&lt;b&gt;对战开始时：&lt;/b&gt;破碎成片。&lt;b&gt;战吼：&lt;/b&gt;造成30点伤害，随机分配到所有敌人身上。</t>
  </si>
  <si>
    <t>61308-yshaarj-the-defiler</t>
  </si>
  <si>
    <t>&lt;b&gt;战吼：&lt;/b&gt;将你在本局对战中使用过的每张&lt;b&gt;已腐蚀&lt;/b&gt;牌的复制置入你的手牌。在本回合中，这些&lt;b&gt;已腐蚀&lt;/b&gt;牌的法力值消耗为（0）点。</t>
  </si>
  <si>
    <t>60445-yogg-saron-master-of-fate</t>
  </si>
  <si>
    <t>&lt;b&gt;战吼：&lt;/b&gt;在本局对战中，如果你施放过10个法术，转动尤格-萨隆的命运之轮。 &lt;i&gt;（还剩 个！）&lt;/i&gt; &lt;i&gt;（已经就绪！）&lt;/i&gt;</t>
  </si>
  <si>
    <t>60443-nzoth-god-of-the-deep</t>
  </si>
  <si>
    <t>&lt;b&gt;战吼：&lt;/b&gt;随机复活每个随从类型的各一个友方随从。</t>
  </si>
  <si>
    <t>火圈鬼母</t>
  </si>
  <si>
    <t>61884-ring-matron</t>
  </si>
  <si>
    <t>&lt;b&gt;嘲讽，亡语：&lt;/b&gt;召唤两个3/2的小鬼。</t>
  </si>
  <si>
    <t>狂踏的犀牛</t>
  </si>
  <si>
    <t>61702-trampling-rhino</t>
  </si>
  <si>
    <t>&lt;b&gt;突袭&lt;/b&gt; 在该随从攻击并消灭一个随从后，超过目标生命值的伤害会命中敌方英雄。</t>
  </si>
  <si>
    <t>打开兽笼</t>
  </si>
  <si>
    <t>61683-open-the-cages</t>
  </si>
  <si>
    <t>&lt;b&gt;奥秘：&lt;/b&gt;当你的回合开始时，如果你控制着两个随从，召唤一个动物伙伴。</t>
  </si>
  <si>
    <t>神秘获奖者</t>
  </si>
  <si>
    <t>61682-mystery-winner</t>
  </si>
  <si>
    <t>&lt;b&gt;战吼：&lt;/b&gt; &lt;b&gt;发现&lt;/b&gt;一张&lt;b&gt;奥秘&lt;/b&gt;牌。</t>
  </si>
  <si>
    <t>舞动的眼镜蛇</t>
  </si>
  <si>
    <t>61679-dancing-cobra</t>
  </si>
  <si>
    <t>&lt;b&gt;腐蚀：&lt;/b&gt;获得&lt;b&gt;剧毒&lt;/b&gt;。</t>
  </si>
  <si>
    <t>月触项链</t>
  </si>
  <si>
    <t>61602-moontouched-amulet</t>
  </si>
  <si>
    <t>在本回合中，使你的英雄获得+4攻击力。&lt;b&gt;腐蚀：&lt;/b&gt;并获得6点护甲值。</t>
  </si>
  <si>
    <t>马戏团树艺师</t>
  </si>
  <si>
    <t>61462-faire-arborist</t>
  </si>
  <si>
    <t>&lt;b&gt;抉择：&lt;/b&gt;抽一张牌；或者召唤一个2/2的树人。&lt;b&gt;腐蚀：&lt;/b&gt;同时拥有两种效果。</t>
  </si>
  <si>
    <t>幽影猫头鹰</t>
  </si>
  <si>
    <t>61461-umbral-owl</t>
  </si>
  <si>
    <t>&lt;b&gt;突袭&lt;/b&gt; 在本局对战中，你每施放一个法术就会使法力值消耗减少（1）点。</t>
  </si>
  <si>
    <t>61437-ghuun-the-blood-god</t>
  </si>
  <si>
    <t>&lt;b&gt;战吼：&lt;/b&gt;抽两张牌，使其消耗生命值，而非法力值。</t>
  </si>
  <si>
    <t>洞察</t>
  </si>
  <si>
    <t>61435-insight</t>
  </si>
  <si>
    <t>抽一张随从牌。&lt;b&gt;腐蚀：&lt;/b&gt;使其法力值消耗减少（2）点。</t>
  </si>
  <si>
    <t>戈霍恩之血</t>
  </si>
  <si>
    <t>61434-blood-of-ghuun</t>
  </si>
  <si>
    <t>&lt;b&gt;嘲讽&lt;/b&gt; 在你的回合结束时，召唤一个你牌库中的随从的5/5复制。</t>
  </si>
  <si>
    <t>置景工</t>
  </si>
  <si>
    <t>61426-stage-hand</t>
  </si>
  <si>
    <t>&lt;b&gt;战吼：&lt;/b&gt;随机使你手牌中的一张随从牌获得+1/+1。</t>
  </si>
  <si>
    <t>零食大冲关</t>
  </si>
  <si>
    <t>61306-snack-run</t>
  </si>
  <si>
    <t>&lt;b&gt;发现&lt;/b&gt;一张法术牌。为你的英雄恢复等同于其法力值消耗的生命值。</t>
  </si>
  <si>
    <t>赤鳞驯龙者</t>
  </si>
  <si>
    <t>61305-redscale-dragontamer</t>
  </si>
  <si>
    <t>&lt;b&gt;亡语：&lt;/b&gt;抽一张龙牌。</t>
  </si>
  <si>
    <t>空翻杂技</t>
  </si>
  <si>
    <t>61273-acrobatics</t>
  </si>
  <si>
    <t>抽两张牌。在本回合中，如果你使用了这两张牌，再抽 两张。</t>
  </si>
  <si>
    <t>游乐园小丑</t>
  </si>
  <si>
    <t>61268-fairground-fool</t>
  </si>
  <si>
    <t>&lt;b&gt;嘲讽，腐蚀：&lt;/b&gt;获得+4生命值。</t>
  </si>
  <si>
    <t>实力担当</t>
  </si>
  <si>
    <t>61263-feat-of-strength</t>
  </si>
  <si>
    <t>随机使你手牌中的一张&lt;b&gt;嘲讽&lt;/b&gt;随从牌获得+5/+5。</t>
  </si>
  <si>
    <t>舞台跳水</t>
  </si>
  <si>
    <t>61249-stage-dive</t>
  </si>
  <si>
    <t>抽一张&lt;b&gt;突袭&lt;/b&gt;随从牌。&lt;b&gt;腐蚀：&lt;/b&gt;使其获得+2/+1。</t>
  </si>
  <si>
    <t>碰碰车</t>
  </si>
  <si>
    <t>61242-bumper-car</t>
  </si>
  <si>
    <t>&lt;b&gt;突袭，亡语：&lt;/b&gt;将两张1/1并具有&lt;b&gt;突袭&lt;/b&gt;的乘客置入你的手牌。</t>
  </si>
  <si>
    <t>雷区挑战</t>
  </si>
  <si>
    <t>61238-minefield</t>
  </si>
  <si>
    <t>造成 5点伤害，随机分配到所有随从身上。</t>
  </si>
  <si>
    <t>吞剑艺人</t>
  </si>
  <si>
    <t>61237-sword-eater</t>
  </si>
  <si>
    <t>&lt;b&gt;嘲讽，战吼：&lt;/b&gt;装备一把3/2的剑。</t>
  </si>
  <si>
    <t>pirate</t>
  </si>
  <si>
    <t>61230-inara-stormcrash</t>
  </si>
  <si>
    <t>在你的回合时，你的英雄获得+2攻击力和&lt;b&gt;风怒&lt;/b&gt;。</t>
  </si>
  <si>
    <t>敲狼锤</t>
  </si>
  <si>
    <t>61227-whack-a-gnoll-hammer</t>
  </si>
  <si>
    <t>在你的英雄攻击后，随机使一个友方随从获得+1/+1。</t>
  </si>
  <si>
    <t>笼斗管理员</t>
  </si>
  <si>
    <t>61226-cagematch-custodian</t>
  </si>
  <si>
    <t>&lt;b&gt;战吼：&lt;/b&gt; 抽一张武器牌。</t>
  </si>
  <si>
    <t>死斗场管理者</t>
  </si>
  <si>
    <t>61225-pit-master</t>
  </si>
  <si>
    <t>&lt;b&gt;战吼：&lt;/b&gt;召唤一个3/2的决斗者。&lt;b&gt;腐蚀：&lt;/b&gt;召唤两个。</t>
  </si>
  <si>
    <t>风暴打击</t>
  </si>
  <si>
    <t>61224-stormstrike</t>
  </si>
  <si>
    <t>对一个随从造成 3点伤害。在本回合中，使你的英雄获得+3攻击力。</t>
  </si>
  <si>
    <t>异变轮转</t>
  </si>
  <si>
    <t>61222-revolve</t>
  </si>
  <si>
    <t>随机将所有随从变形成为法力值消耗相同的随从。</t>
  </si>
  <si>
    <t>癫狂的游客</t>
  </si>
  <si>
    <t>61206-midway-maniac</t>
  </si>
  <si>
    <t>免票入场</t>
  </si>
  <si>
    <t>61205-free-admission</t>
  </si>
  <si>
    <t>抽两张随从牌。如果两张都是恶魔牌，使其法力值消耗减少（2）点。</t>
  </si>
  <si>
    <t>摇滚堕落者</t>
  </si>
  <si>
    <t>61203-manari-mosher</t>
  </si>
  <si>
    <t>&lt;b&gt;战吼：&lt;/b&gt;在本回合中，使一个友方恶魔获得+3攻击力和&lt;b&gt;吸血&lt;/b&gt;。</t>
  </si>
  <si>
    <t>狂欢报幕员</t>
  </si>
  <si>
    <t>61188-carnival-barker</t>
  </si>
  <si>
    <t>每当你召唤一个生命值为1的随从，便使其获得+1/+2。</t>
  </si>
  <si>
    <t>克苏恩面具</t>
  </si>
  <si>
    <t>61179-mask-of-cthun</t>
  </si>
  <si>
    <t>造成 10点伤害，随机分配到所有敌人身上。</t>
  </si>
  <si>
    <t>游戏管理员</t>
  </si>
  <si>
    <t>61178-game-master</t>
  </si>
  <si>
    <t>你每个回合使用的第一张&lt;b&gt;奥秘&lt;/b&gt;牌法力值消耗为（1）点。</t>
  </si>
  <si>
    <t>焰火元素</t>
  </si>
  <si>
    <t>61177-firework-elemental</t>
  </si>
  <si>
    <t>&lt;b&gt;战吼：&lt;/b&gt;对一个随从造成3点伤害。&lt;b&gt;腐蚀：&lt;/b&gt;改为12点。</t>
  </si>
  <si>
    <t>甜点飓风</t>
  </si>
  <si>
    <t>61176-confection-cyclone</t>
  </si>
  <si>
    <t>&lt;b&gt;战吼：&lt;/b&gt;将两张1/2的甜蜜元素置入你的 手牌。</t>
  </si>
  <si>
    <t>甜食狂</t>
  </si>
  <si>
    <t>61168-sweet-tooth</t>
  </si>
  <si>
    <t>&lt;b&gt;腐蚀：&lt;/b&gt;获得+2攻击力和&lt;b&gt;潜行&lt;/b&gt;。</t>
  </si>
  <si>
    <t>行骗</t>
  </si>
  <si>
    <t>61159-swindle</t>
  </si>
  <si>
    <t>抽一张法术牌。&lt;b&gt;连击：&lt;/b&gt;并抽一张随从牌。</t>
  </si>
  <si>
    <t>狐人老千</t>
  </si>
  <si>
    <t>61151-foxy-fraud</t>
  </si>
  <si>
    <t>&lt;b&gt;战吼：&lt;/b&gt; 在本回合中，你的下一张&lt;b&gt;连击&lt;/b&gt;牌法力值消耗减少（2）点。</t>
  </si>
  <si>
    <t>恐惧魔王之咬</t>
  </si>
  <si>
    <t>61133-dreadlords-bite</t>
  </si>
  <si>
    <t>&lt;b&gt;流放：&lt;/b&gt;对所有敌人造成1点伤害。</t>
  </si>
  <si>
    <t>投掷利刃</t>
  </si>
  <si>
    <t>61131-throw-glaive</t>
  </si>
  <si>
    <t>对一个随从造成 2点伤害。如果该随从死亡，则将此牌的一张临时复制置入你的手牌。</t>
  </si>
  <si>
    <t>获救的流民</t>
  </si>
  <si>
    <t>61128-redeemed-pariah</t>
  </si>
  <si>
    <t>在你使用一张&lt;b&gt;流放&lt;/b&gt;牌后，获得+1/+1。</t>
  </si>
  <si>
    <t>邪吼冲击</t>
  </si>
  <si>
    <t>61127-felscream-blast</t>
  </si>
  <si>
    <t>&lt;b&gt;吸血&lt;/b&gt; 对一个随从和相邻的随从造成 1点伤害。</t>
  </si>
  <si>
    <t>冷酷追杀</t>
  </si>
  <si>
    <t>61125-relentless-pursuit</t>
  </si>
  <si>
    <t>在本回合中，使你的英雄获得+4攻击力和&lt;b&gt;免疫&lt;/b&gt;。</t>
  </si>
  <si>
    <t>越线的游客</t>
  </si>
  <si>
    <t>61123-line-hopper</t>
  </si>
  <si>
    <t>你的&lt;b&gt;流放&lt;/b&gt;牌法力值消耗减少（1）点。</t>
  </si>
  <si>
    <t>华丽谢幕</t>
  </si>
  <si>
    <t>61180-grand-finale</t>
  </si>
  <si>
    <t>召唤一个8/8的元素。你在上个回合每使用一张元素牌，重复一次。</t>
  </si>
  <si>
    <t>纳兹曼尼织血者</t>
  </si>
  <si>
    <t>61642-nazmani-bloodweaver</t>
  </si>
  <si>
    <t>在你施放一个法术后，随机使你的一张手牌法力值消耗减少（1）点。</t>
  </si>
  <si>
    <t>泡沫元素</t>
  </si>
  <si>
    <t>61460-fizzy-elemental</t>
  </si>
  <si>
    <t>&lt;b&gt;突袭&lt;/b&gt; &lt;b&gt;嘲讽&lt;/b&gt;</t>
  </si>
  <si>
    <t>亚煞极神像</t>
  </si>
  <si>
    <t>61436-idol-of-yshaarj</t>
  </si>
  <si>
    <t>召唤一个你牌库中的随从的10/10复制。</t>
  </si>
  <si>
    <t>解读手相</t>
  </si>
  <si>
    <t>61282-palm-reading</t>
  </si>
  <si>
    <t>&lt;b&gt;发现&lt;/b&gt;一张法术牌。使你手牌中所有法术牌的法力值消耗减少（1）点。</t>
  </si>
  <si>
    <t>暗影斗篷</t>
  </si>
  <si>
    <t>61154-cloak-of-shadows</t>
  </si>
  <si>
    <t>使你的英雄获得&lt;b&gt;潜行&lt;/b&gt;一回合。</t>
  </si>
  <si>
    <t>鱼人魔术师</t>
  </si>
  <si>
    <t>61229-magicfin</t>
  </si>
  <si>
    <t>在一个友方鱼人死亡后，随机将一张传说随从牌置入你的 手牌。</t>
  </si>
  <si>
    <t>61187-oh-my-yogg</t>
  </si>
  <si>
    <t>&lt;b&gt;奥秘：&lt;/b&gt;在你的对手施放一个法术时，使其改为随机施放一个法力值消耗相同的法术。</t>
  </si>
  <si>
    <t>恩佐斯宝石</t>
  </si>
  <si>
    <t>61690-jewel-of-nzoth</t>
  </si>
  <si>
    <t>召唤三个在本局对战中死亡的友方&lt;b&gt;亡语&lt;/b&gt;随从。</t>
  </si>
  <si>
    <t>61646-tickatus</t>
  </si>
  <si>
    <t>&lt;b&gt;战吼：&lt;/b&gt;移除你的牌库顶的五张牌。&lt;b&gt;腐蚀：&lt;/b&gt;改为对手的牌库。</t>
  </si>
  <si>
    <t>吉兆</t>
  </si>
  <si>
    <t>61283-auspicious-spirits</t>
  </si>
  <si>
    <t>随机召唤一个法力值消耗为（4）的随从。&lt;b&gt;腐蚀：&lt;/b&gt;改为召唤法力值消耗为（7）的随从。</t>
  </si>
  <si>
    <t>魔钢处决者</t>
  </si>
  <si>
    <t>61271-felsteel-executioner</t>
  </si>
  <si>
    <t>&lt;b&gt;腐蚀：&lt;/b&gt;变为武器牌。</t>
  </si>
  <si>
    <t>贪食地狱犬</t>
  </si>
  <si>
    <t>61269-insatiable-felhound</t>
  </si>
  <si>
    <t>&lt;b&gt;嘲讽&lt;/b&gt; &lt;b&gt;腐蚀：&lt;/b&gt;获得+1/+1和&lt;b&gt;吸血&lt;/b&gt;。</t>
  </si>
  <si>
    <t>61254-cascading-disaster</t>
  </si>
  <si>
    <t>随机消灭一个敌方随从。&lt;b&gt;腐蚀：&lt;/b&gt;消灭两个。&lt;b&gt;再次腐蚀：&lt;/b&gt;消灭三个。</t>
  </si>
  <si>
    <t>61663-grand-totem-eysor</t>
  </si>
  <si>
    <t>在你的回合结束时，使你手牌，牌库以及战场中的所有其他图腾获得+1/+1。</t>
  </si>
  <si>
    <t>61604-cenarion-ward</t>
  </si>
  <si>
    <t>获得8点护甲值。随机召唤一个法力值消耗为（8）的 随从。</t>
  </si>
  <si>
    <t>死斗场帐篷</t>
  </si>
  <si>
    <t>61228-deathmatch-pavilion</t>
  </si>
  <si>
    <t>召唤一个3/2的决斗者。在本回合中，如果你的英雄进行过攻击，则再召唤一个。</t>
  </si>
  <si>
    <t>暗影克隆</t>
  </si>
  <si>
    <t>61156-shadow-clone</t>
  </si>
  <si>
    <t>&lt;b&gt;奥秘：&lt;/b&gt;在一个随从攻击你的英雄后，召唤一个它的具有&lt;b&gt;潜行&lt;/b&gt;的复制。</t>
  </si>
  <si>
    <t>61589-sayge-seer-of-darkmoon</t>
  </si>
  <si>
    <t>&lt;b&gt;战吼：&lt;/b&gt;抽 张牌。&lt;i&gt;（在本局对战中，每触发一个友方&lt;b&gt;奥秘&lt;/b&gt;都会升级！）&lt;/i&gt;</t>
  </si>
  <si>
    <t>61587-deck-of-lunacy</t>
  </si>
  <si>
    <t>将你牌库中的法术牌变形成为法力值消耗增加（3）点的法术牌。&lt;i&gt;（保留原来的法力值消耗。）&lt;/i&gt;</t>
  </si>
  <si>
    <t>61606-greybough</t>
  </si>
  <si>
    <t>&lt;b&gt;嘲讽&lt;/b&gt;，&lt;b&gt;亡语：&lt;/b&gt;随机使一个友方随从获得“&lt;b&gt;亡语：&lt;/b&gt;召唤格雷布。”</t>
  </si>
  <si>
    <t>61839-rinlings-rifle</t>
  </si>
  <si>
    <t>在你的英雄攻击后，&lt;b&gt;发现&lt;/b&gt;一张&lt;b&gt;奥秘&lt;/b&gt;牌并将其 施放。</t>
  </si>
  <si>
    <t>61635-tenwu-of-the-red-smoke</t>
  </si>
  <si>
    <t>&lt;b&gt;战吼：&lt;/b&gt;将一个友方随从移回你的手牌，在本回合中，其法力值消耗为（1）点。</t>
  </si>
  <si>
    <t>61885-deck-of-chaos</t>
  </si>
  <si>
    <t>使你牌库中所有随从牌的法力值消耗和攻击力互换。</t>
  </si>
  <si>
    <t>救赎者洛萨克森</t>
  </si>
  <si>
    <t>61191-lothraxion-the-redeemed</t>
  </si>
  <si>
    <t>&lt;b&gt;战吼：&lt;/b&gt;在本局对战的剩余时间内，在你召唤一个白银之手新兵后，使其获得&lt;b&gt;圣盾&lt;/b&gt;。</t>
  </si>
  <si>
    <t>致伤打击</t>
  </si>
  <si>
    <t>61169-malevolent-strike</t>
  </si>
  <si>
    <t>消灭一个随从。你的牌库中每有一张套牌之外的牌，该牌的法力值消耗便减少（1）点。</t>
  </si>
  <si>
    <t>61137-zai-the-incredible</t>
  </si>
  <si>
    <t>&lt;b&gt;战吼：&lt;/b&gt; 复制你手牌中最左边和最右边的牌。</t>
  </si>
  <si>
    <t>吐火艺人</t>
  </si>
  <si>
    <t>61202-fire-breather</t>
  </si>
  <si>
    <t>&lt;b&gt;战吼：&lt;/b&gt;对所有非恶魔随从造成2点伤害。</t>
  </si>
  <si>
    <t>刀锋舞娘</t>
  </si>
  <si>
    <t>61132-bladed-lady</t>
  </si>
  <si>
    <t>&lt;b&gt;突袭&lt;/b&gt; 如果你的英雄的攻击力大于或等于6点，则法力值消耗为（1）点。</t>
  </si>
  <si>
    <t>隐秘咒术师</t>
  </si>
  <si>
    <t>61584-occult-conjurer</t>
  </si>
  <si>
    <t>&lt;b&gt;战吼：&lt;/b&gt;如果你控制一个&lt;b&gt;奥秘&lt;/b&gt;，便召唤一个该随从的复制。</t>
  </si>
  <si>
    <t>61252-tent-trasher</t>
  </si>
  <si>
    <t>&lt;b&gt;突袭&lt;/b&gt; 每有一个随从类型不同的友方随从，该牌的法力值消耗便减少（1）点。</t>
  </si>
  <si>
    <t>61162-grand-empress-shekzara</t>
  </si>
  <si>
    <t>&lt;b&gt;战吼：&lt;/b&gt;从你的牌库中&lt;b&gt;发现&lt;/b&gt;一张牌，抽取它的所有复制。</t>
  </si>
  <si>
    <t>非公平游戏</t>
  </si>
  <si>
    <t>61585-rigged-faire-game</t>
  </si>
  <si>
    <t>&lt;b&gt;奥秘：&lt;/b&gt; 如果你在对手的回合没有受到任何伤害，抽三张牌。</t>
  </si>
  <si>
    <t>61192-high-exarch-yrel</t>
  </si>
  <si>
    <t>&lt;b&gt;战吼：&lt;/b&gt;如果你的牌库中没有中立卡牌，获得&lt;b&gt;突袭&lt;/b&gt;，&lt;b&gt;吸血&lt;/b&gt;，&lt;b&gt;嘲讽&lt;/b&gt;和&lt;b&gt;圣盾&lt;/b&gt;。</t>
  </si>
  <si>
    <t>气球商人</t>
  </si>
  <si>
    <t>61186-balloon-merchant</t>
  </si>
  <si>
    <t>&lt;b&gt;战吼：&lt;/b&gt;使你的白银之手新兵获得+1攻击力和&lt;b&gt;圣盾&lt;/b&gt;。</t>
  </si>
  <si>
    <t>61248-ringmaster-whatley</t>
  </si>
  <si>
    <t>&lt;b&gt;战吼：&lt;/b&gt;抽一张机械牌，龙牌和海盗牌。</t>
  </si>
  <si>
    <t>马戏领班的节杖</t>
  </si>
  <si>
    <t>61246-ringmasters-baton</t>
  </si>
  <si>
    <t>在你的英雄攻击后，使你手牌中的一张机械牌，龙牌和海盗牌获得+1/+1。</t>
  </si>
  <si>
    <t>邪恶低语</t>
  </si>
  <si>
    <t>61648-wicked-whispers</t>
  </si>
  <si>
    <t>弃掉你手牌中法力值消耗最低的牌。使你的所有随从获得+1/+1。</t>
  </si>
  <si>
    <t>旋转木马</t>
  </si>
  <si>
    <t>61581-carousel-gryphon</t>
  </si>
  <si>
    <t>&lt;b&gt;圣盾&lt;/b&gt;，&lt;b&gt;腐蚀：&lt;/b&gt;获得+3/+3和&lt;b&gt;嘲讽&lt;/b&gt;。</t>
  </si>
  <si>
    <t>61262-etc-god-of-metal</t>
  </si>
  <si>
    <t>在一个友方&lt;b&gt;突袭&lt;/b&gt;随从攻击后，对敌方英雄造成2点伤害。</t>
  </si>
  <si>
    <t>61208-the-nameless-one</t>
  </si>
  <si>
    <t>&lt;b&gt;战吼：&lt;/b&gt;选择一个随从，成为它的4/4复制，&lt;b&gt;沉默&lt;/b&gt;目标随从。</t>
  </si>
  <si>
    <t>奖券老板</t>
  </si>
  <si>
    <t>61157-ticket-master</t>
  </si>
  <si>
    <t>&lt;b&gt;亡语：&lt;/b&gt;将三张奖券洗入你的牌库。当抽到奖券时，召唤一个3/3的玩具熊。</t>
  </si>
  <si>
    <t>61135-stiltstepper</t>
  </si>
  <si>
    <t>&lt;b&gt;战吼：&lt;/b&gt;抽一张牌。如果你在本回合中使用抽到的牌，使你的英雄在本回合中获得+4攻击力。</t>
  </si>
  <si>
    <t>怨灵捣蛋鬼</t>
  </si>
  <si>
    <t>61207-revenant-rascal</t>
  </si>
  <si>
    <t>&lt;b&gt;战吼：&lt;/b&gt;摧毁双方玩家的各一个法力水晶。</t>
  </si>
  <si>
    <t>请勿投食</t>
  </si>
  <si>
    <t>61846-dont-feed-the-animals</t>
  </si>
  <si>
    <t>使你手牌中的所有野兽牌获得+1/+1。&lt;b&gt;腐蚀：&lt;/b&gt;改为+2/+2。</t>
  </si>
  <si>
    <t>宠物乐园</t>
  </si>
  <si>
    <t>61700-petting-zoo</t>
  </si>
  <si>
    <t>召唤一只3/3的陆行鸟。你每控制一个&lt;b&gt;奥秘&lt;/b&gt;，重复一次。</t>
  </si>
  <si>
    <t>套圈圈</t>
  </si>
  <si>
    <t>61291-ring-toss</t>
  </si>
  <si>
    <t>&lt;b&gt;发现&lt;/b&gt;一张&lt;b&gt;奥秘&lt;/b&gt;牌并将其施放。&lt;b&gt;腐蚀：&lt;/b&gt;改为&lt;b&gt;发现&lt;/b&gt;两张。</t>
  </si>
  <si>
    <t>61189-hammer-of-the-naaru</t>
  </si>
  <si>
    <t>&lt;b&gt;战吼：&lt;/b&gt;召唤一个6/6并具有&lt;b&gt;嘲讽&lt;/b&gt;的神圣元素。</t>
  </si>
  <si>
    <t>奖品掠夺者</t>
  </si>
  <si>
    <t>61171-prize-plunderer</t>
  </si>
  <si>
    <t>&lt;b&gt;连击：&lt;/b&gt;在本回合中，你每使用一张其他牌，便对一个随从造成1点伤害。</t>
  </si>
  <si>
    <t>61136-ilgynoth</t>
  </si>
  <si>
    <t>&lt;b&gt;吸血&lt;/b&gt; 你的&lt;b&gt;吸血&lt;/b&gt;会对敌方英雄造成伤害，而非治疗你。</t>
  </si>
  <si>
    <t>演员大接力</t>
  </si>
  <si>
    <t>61130-expendable-performers</t>
  </si>
  <si>
    <t>召唤七个1/1并具有&lt;b&gt;突袭&lt;/b&gt;的伊利达雷。在本回合中，如果他们全部死亡，再召唤七个。</t>
  </si>
  <si>
    <t>知名表演者</t>
  </si>
  <si>
    <t>61129-renowned-performer</t>
  </si>
  <si>
    <t>&lt;b&gt;突袭，亡语：&lt;/b&gt;召唤两个1/1并具有&lt;b&gt;嘲讽&lt;/b&gt; 的助演。</t>
  </si>
  <si>
    <t>61842-maxima-blastenheimer</t>
  </si>
  <si>
    <t>&lt;b&gt;战吼：&lt;/b&gt;从你的牌库中召唤一个随从，使其攻击敌方英雄， 然后死亡。</t>
  </si>
  <si>
    <t>暗月坦克</t>
  </si>
  <si>
    <t>61699-darkmoon-tonk</t>
  </si>
  <si>
    <t>&lt;b&gt;亡语：&lt;/b&gt;随机对敌人发射四枚飞弹，每枚飞弹造成2点伤害。</t>
  </si>
  <si>
    <t>61649-guess-the-weight</t>
  </si>
  <si>
    <t>抽一张牌。猜测你下一张牌的法力值消耗大小来决定是否抽下一张牌。</t>
  </si>
  <si>
    <t>占卜机</t>
  </si>
  <si>
    <t>61643-fortune-teller</t>
  </si>
  <si>
    <t>&lt;b&gt;嘲讽，战吼：&lt;/b&gt; 你手牌中每有一张法术牌，便获得+1/+1。</t>
  </si>
  <si>
    <t>61605-kiri-chosen-of-elune</t>
  </si>
  <si>
    <t>&lt;b&gt;战吼：&lt;/b&gt; 将一张日蚀和一张月蚀置入你的手牌。</t>
  </si>
  <si>
    <t>日蚀</t>
  </si>
  <si>
    <t>61450-solar-eclipse</t>
  </si>
  <si>
    <t>在本回合中，你的下一个法术将施放两次。</t>
  </si>
  <si>
    <t>月蚀</t>
  </si>
  <si>
    <t>61449-lunar-eclipse</t>
  </si>
  <si>
    <t>对一个随从造成 3点伤害。在本回合中，你施放的下一个法术的法力值消耗减少（2）点。</t>
  </si>
  <si>
    <t>深水炸弹</t>
  </si>
  <si>
    <t>61223-dunk-tank</t>
  </si>
  <si>
    <t>造成 4点伤害。&lt;b&gt;腐蚀：&lt;/b&gt;再对所有敌方随从造成 2点伤害。</t>
  </si>
  <si>
    <t>游园日</t>
  </si>
  <si>
    <t>61218-day-at-the-faire</t>
  </si>
  <si>
    <t>召唤三个白银之手新兵。&lt;b&gt;腐蚀：&lt;/b&gt;召唤五个。</t>
  </si>
  <si>
    <t>1A暗月马戏团</t>
  </si>
  <si>
    <t>1A暗月马戏团</t>
    <phoneticPr fontId="148" type="noConversion"/>
  </si>
  <si>
    <t>希拉斯·暗月</t>
    <phoneticPr fontId="148" type="noConversion"/>
  </si>
  <si>
    <t>伊纳拉·碎雷</t>
    <phoneticPr fontId="148" type="noConversion"/>
  </si>
  <si>
    <t>尤格-萨隆，命运主宰</t>
    <phoneticPr fontId="148" type="noConversion"/>
  </si>
  <si>
    <t>戈霍恩，鲜血之神</t>
    <phoneticPr fontId="148" type="noConversion"/>
  </si>
  <si>
    <t>伊格诺斯</t>
    <phoneticPr fontId="148" type="noConversion"/>
  </si>
  <si>
    <t>邪能学说</t>
    <phoneticPr fontId="148" type="noConversion"/>
  </si>
  <si>
    <t>恩佐斯，深渊之神</t>
    <phoneticPr fontId="148" type="noConversion"/>
  </si>
  <si>
    <t>巨型图腾埃索尔</t>
    <phoneticPr fontId="148" type="noConversion"/>
  </si>
  <si>
    <t>无名者</t>
    <phoneticPr fontId="148" type="noConversion"/>
  </si>
  <si>
    <t>提克特斯</t>
    <phoneticPr fontId="148" type="noConversion"/>
  </si>
  <si>
    <t>玛克希玛·雷管</t>
    <phoneticPr fontId="148" type="noConversion"/>
  </si>
  <si>
    <t>马戏领班威特利</t>
    <phoneticPr fontId="148" type="noConversion"/>
  </si>
  <si>
    <t>格雷布</t>
    <phoneticPr fontId="148" type="noConversion"/>
  </si>
  <si>
    <t xml:space="preserve"> </t>
    <phoneticPr fontId="148" type="noConversion"/>
  </si>
  <si>
    <r>
      <t>1A暗月马戏团</t>
    </r>
    <r>
      <rPr>
        <sz val="11"/>
        <color theme="1"/>
        <rFont val="宋体"/>
        <family val="3"/>
        <charset val="134"/>
        <scheme val="minor"/>
      </rPr>
      <t>ok</t>
    </r>
    <phoneticPr fontId="148" type="noConversion"/>
  </si>
  <si>
    <t>大主教伊瑞尔</t>
    <phoneticPr fontId="148" type="noConversion"/>
  </si>
  <si>
    <t>愚人套牌</t>
    <phoneticPr fontId="148" type="noConversion"/>
  </si>
  <si>
    <t>混乱套牌</t>
    <phoneticPr fontId="148" type="noConversion"/>
  </si>
  <si>
    <t>高跷艺人</t>
    <phoneticPr fontId="148" type="noConversion"/>
  </si>
  <si>
    <t>暗月先知赛格</t>
    <phoneticPr fontId="148" type="noConversion"/>
  </si>
  <si>
    <t>扎依，出彩艺人</t>
    <phoneticPr fontId="148" type="noConversion"/>
  </si>
  <si>
    <t>阿达尔之手</t>
  </si>
  <si>
    <t>博学者普克尔特</t>
    <phoneticPr fontId="148" type="noConversion"/>
  </si>
  <si>
    <t>基利，艾露恩之眷</t>
    <phoneticPr fontId="148" type="noConversion"/>
  </si>
  <si>
    <t>连环腿大师</t>
    <phoneticPr fontId="148" type="noConversion"/>
  </si>
  <si>
    <t>瑞林的步枪</t>
    <phoneticPr fontId="148" type="noConversion"/>
  </si>
  <si>
    <t>决斗大师莫扎奇</t>
    <phoneticPr fontId="148" type="noConversion"/>
  </si>
  <si>
    <t>衰变飞弹</t>
    <phoneticPr fontId="148" type="noConversion"/>
  </si>
  <si>
    <t xml:space="preserve"> </t>
    <phoneticPr fontId="148" type="noConversion"/>
  </si>
  <si>
    <t>恩佐斯</t>
    <phoneticPr fontId="134" type="noConversion"/>
  </si>
  <si>
    <t>完成</t>
    <phoneticPr fontId="134" type="noConversion"/>
  </si>
  <si>
    <t>鼠王</t>
    <phoneticPr fontId="134" type="noConversion"/>
  </si>
  <si>
    <t>格雷布</t>
    <phoneticPr fontId="134" type="noConversion"/>
  </si>
  <si>
    <t>3/3</t>
    <phoneticPr fontId="134" type="noConversion"/>
  </si>
  <si>
    <t>阿莱克斯塔萨</t>
    <phoneticPr fontId="134" type="noConversion"/>
  </si>
  <si>
    <t>舞者达瑞尔</t>
    <phoneticPr fontId="134" type="noConversion"/>
  </si>
  <si>
    <t>死亡之翼</t>
    <phoneticPr fontId="134" type="noConversion"/>
  </si>
  <si>
    <t>加拉克隆</t>
    <phoneticPr fontId="134" type="noConversion"/>
  </si>
  <si>
    <t>永恒者</t>
    <phoneticPr fontId="134" type="noConversion"/>
  </si>
  <si>
    <t>帕奇维克</t>
    <phoneticPr fontId="134" type="noConversion"/>
  </si>
  <si>
    <t>疯狂金字塔</t>
    <phoneticPr fontId="134" type="noConversion"/>
  </si>
  <si>
    <t>辛达苟萨</t>
    <phoneticPr fontId="134" type="noConversion"/>
  </si>
  <si>
    <t>芬利</t>
    <phoneticPr fontId="134" type="noConversion"/>
  </si>
  <si>
    <t>馆长</t>
    <phoneticPr fontId="134" type="noConversion"/>
  </si>
  <si>
    <t>拉卡尼休</t>
    <phoneticPr fontId="134" type="noConversion"/>
  </si>
  <si>
    <t>克苏恩</t>
    <phoneticPr fontId="134" type="noConversion"/>
  </si>
  <si>
    <t>堕落的乔治</t>
    <phoneticPr fontId="134" type="noConversion"/>
  </si>
  <si>
    <t>加拉克苏斯大王</t>
    <phoneticPr fontId="134" type="noConversion"/>
  </si>
  <si>
    <t>巫妖王</t>
    <phoneticPr fontId="134" type="noConversion"/>
  </si>
  <si>
    <r>
      <t>d</t>
    </r>
    <r>
      <rPr>
        <sz val="11"/>
        <color theme="1"/>
        <rFont val="宋体"/>
        <family val="3"/>
        <charset val="134"/>
        <scheme val="minor"/>
      </rPr>
      <t>ldqz</t>
    </r>
    <phoneticPr fontId="134" type="noConversion"/>
  </si>
  <si>
    <t>ezs</t>
    <phoneticPr fontId="134" type="noConversion"/>
  </si>
  <si>
    <t>1B经典ok</t>
    <phoneticPr fontId="148" type="noConversion"/>
  </si>
  <si>
    <t>石槌掌锚手</t>
  </si>
  <si>
    <t>63701-stonemaul-anchorman</t>
  </si>
  <si>
    <t>&lt;b&gt;突袭&lt;/b&gt;，&lt;b&gt;暴怒：&lt;/b&gt;抽一张牌。</t>
  </si>
  <si>
    <t>士兵车队</t>
  </si>
  <si>
    <t>63690-soldiers-caravan</t>
  </si>
  <si>
    <t>在你的回合开始时，召唤两个1/1的白银之手新兵。</t>
  </si>
  <si>
    <t>怒火（等级1）</t>
  </si>
  <si>
    <t>63682-fury-rank-1</t>
  </si>
  <si>
    <t>在本回合中，使你的英雄获得+2攻击力。&lt;i&gt;（当你有5点法力值时升级。）&lt;/i&gt;</t>
  </si>
  <si>
    <t>绿洲盟军</t>
  </si>
  <si>
    <t>63553-oasis-ally</t>
  </si>
  <si>
    <t>&lt;b&gt;奥秘：&lt;/b&gt; 当一个友方随从受到攻击时，召唤一个3/6的水元素。</t>
  </si>
  <si>
    <t>孵化池觅食者</t>
  </si>
  <si>
    <t>63509-spawnpool-forager</t>
  </si>
  <si>
    <t>&lt;b&gt;亡语：&lt;/b&gt;召唤一个1/1的鱼人宝宝。</t>
  </si>
  <si>
    <t>大地亡魂</t>
  </si>
  <si>
    <t>63508-earth-revenant</t>
  </si>
  <si>
    <t>&lt;b&gt;嘲讽&lt;/b&gt;，&lt;b&gt;战吼：&lt;/b&gt;对所有敌方随从造成1点 伤害。</t>
  </si>
  <si>
    <t>贫瘠之地诱捕者</t>
  </si>
  <si>
    <t>63381-barrens-trapper</t>
  </si>
  <si>
    <t>你的&lt;b&gt;亡语&lt;/b&gt;牌的法力值消耗减少（1）点。</t>
  </si>
  <si>
    <t>南海恶徒</t>
  </si>
  <si>
    <t>63380-southsea-scoundrel</t>
  </si>
  <si>
    <t>&lt;b&gt;战吼：&lt;/b&gt;从你对手的牌库中&lt;b&gt;发现&lt;/b&gt;一张牌。你的对手也会抽到&lt;b&gt;发现&lt;/b&gt;的牌。</t>
  </si>
  <si>
    <t>迅疾救兵</t>
  </si>
  <si>
    <t>63323-galloping-savior</t>
  </si>
  <si>
    <t>&lt;b&gt;奥秘：&lt;/b&gt;当你的对手在一回合中使用三张牌后，召唤一匹3/4并具有&lt;b&gt;嘲讽&lt;/b&gt;的战马。</t>
  </si>
  <si>
    <t>63279-lilypad-lurker</t>
  </si>
  <si>
    <t>&lt;b&gt;战吼：&lt;/b&gt;如果你在上个回合使用过元素牌，则将一个敌方随从变形成为一只0/1并具有&lt;b&gt;嘲讽&lt;/b&gt;的青蛙。</t>
  </si>
  <si>
    <t>火光元素</t>
  </si>
  <si>
    <t>63277-kindling-elemental</t>
  </si>
  <si>
    <t>&lt;b&gt;战吼：&lt;/b&gt;你的下一张元素牌的法力值消耗减少（1）点。</t>
  </si>
  <si>
    <t>乱齿土狼</t>
  </si>
  <si>
    <t>63252-hecklefang-hyena</t>
  </si>
  <si>
    <t>&lt;b&gt;战吼：&lt;/b&gt;对你的英雄造成3点伤害。</t>
  </si>
  <si>
    <t>狂野蟾蜍</t>
  </si>
  <si>
    <t>63250-toad-of-the-wilds</t>
  </si>
  <si>
    <t>&lt;b&gt;嘲讽&lt;/b&gt;，&lt;b&gt;战吼：&lt;/b&gt;如果你的手牌中有自然法术牌，便获得+2 生命值。</t>
  </si>
  <si>
    <t>獠牙锥刃</t>
  </si>
  <si>
    <t>63229-tuskpiercer</t>
  </si>
  <si>
    <t>&lt;b&gt;亡语：&lt;/b&gt;抽一张&lt;b&gt;亡语&lt;/b&gt;随从牌。</t>
  </si>
  <si>
    <t>贫瘠之地拾荒者</t>
  </si>
  <si>
    <t>63217-barrens-scavenger</t>
  </si>
  <si>
    <t>&lt;b&gt;嘲讽&lt;/b&gt; 当你的牌库少于或等于10张时，则法力值消耗为（1）点。</t>
  </si>
  <si>
    <t>暗金教物资官</t>
  </si>
  <si>
    <t>63215-kabal-outfitter</t>
  </si>
  <si>
    <t>&lt;b&gt;战吼，亡语：&lt;/b&gt;随机使另一个友方随从获得+1/+1。</t>
  </si>
  <si>
    <t>击伤猎物</t>
  </si>
  <si>
    <t>63195-wound-prey</t>
  </si>
  <si>
    <t>造成 1点伤害。召唤一只1/1并具有&lt;b&gt;突袭&lt;/b&gt;的土狼。</t>
  </si>
  <si>
    <t>药剂师车队</t>
  </si>
  <si>
    <t>63193-apothecarys-caravan</t>
  </si>
  <si>
    <t>在你的回合开始时，从你的牌库中召唤一个法力值消耗为（1）的随从。</t>
  </si>
  <si>
    <t>邪恶召唤</t>
  </si>
  <si>
    <t>63165-vile-call</t>
  </si>
  <si>
    <t>召唤两个2/2并具有&lt;b&gt;吸血&lt;/b&gt;的 恶魔。</t>
  </si>
  <si>
    <t>剃刀野猪</t>
  </si>
  <si>
    <t>63163-razorboar</t>
  </si>
  <si>
    <t>&lt;b&gt;亡语：&lt;/b&gt;从你的手牌中召唤一个法力值消耗小于或等于（3）点的&lt;b&gt;亡语&lt;/b&gt;随从。</t>
  </si>
  <si>
    <t>重装上阵</t>
  </si>
  <si>
    <t>63130-bulk-up</t>
  </si>
  <si>
    <t>随机使你手牌中的一张&lt;b&gt;嘲讽&lt;/b&gt;随从牌获得+1/+1，复制该 随从牌。</t>
  </si>
  <si>
    <t>旋风争斗者</t>
  </si>
  <si>
    <t>63126-whirling-combatant</t>
  </si>
  <si>
    <t>&lt;b&gt;战吼，暴怒：&lt;/b&gt; 对所有其他随从造成1点伤害。</t>
  </si>
  <si>
    <t>仇怨累积</t>
  </si>
  <si>
    <t>63119-rancor</t>
  </si>
  <si>
    <t>对所有随从造成 2点伤害。每消灭一个随从，获得2点 护甲值。</t>
  </si>
  <si>
    <t>前锋战斧</t>
  </si>
  <si>
    <t>63118-outriders-axe</t>
  </si>
  <si>
    <t>在你的英雄攻击并消灭一个随从后，抽一张牌。</t>
  </si>
  <si>
    <t>霜舌半人马</t>
  </si>
  <si>
    <t>63112-rimetongue</t>
  </si>
  <si>
    <t>在你施放一个冰霜法术后，召唤一个1/1的可以&lt;b&gt;冻结&lt;/b&gt;攻击目标的 元素。</t>
  </si>
  <si>
    <t>63088-warsong-wrangler</t>
  </si>
  <si>
    <t>&lt;b&gt;战吼：&lt;/b&gt;从你的牌库中&lt;b&gt;发现&lt;/b&gt;一张野兽牌。使其所有的复制获得+2/+1&lt;i&gt;（无论它们在哪）&lt;/i&gt;。</t>
  </si>
  <si>
    <t>旱地风暴</t>
  </si>
  <si>
    <t>63072-arid-stormer</t>
  </si>
  <si>
    <t>&lt;b&gt;战吼：&lt;/b&gt;如果你在上个回合使用过元素牌，则获得&lt;b&gt;突袭&lt;/b&gt;和&lt;b&gt;风怒&lt;/b&gt;。</t>
  </si>
  <si>
    <t>鱼人宝宝车队</t>
  </si>
  <si>
    <t>63071-tinyfins-caravan</t>
  </si>
  <si>
    <t>在你的回合开始时，抽一张鱼人牌。</t>
  </si>
  <si>
    <t>野火</t>
  </si>
  <si>
    <t>63062-wildfire</t>
  </si>
  <si>
    <t>使你的英雄技能的伤害提高1点。</t>
  </si>
  <si>
    <t>奥术发光体</t>
  </si>
  <si>
    <t>63060-arcane-luminary</t>
  </si>
  <si>
    <t>你的套牌之外的牌法力值消耗减少（2）点，但不能少于 （1）点。</t>
  </si>
  <si>
    <t>清凉的泉水</t>
  </si>
  <si>
    <t>63057-refreshing-spring-water</t>
  </si>
  <si>
    <t>抽两张牌。每抽到一张法术牌，便复原两个法力水晶。</t>
  </si>
  <si>
    <t>符文宝珠</t>
  </si>
  <si>
    <t>63056-runed-orb</t>
  </si>
  <si>
    <t>造成 2点伤害。&lt;b&gt;发现&lt;/b&gt;一张法术牌。</t>
  </si>
  <si>
    <t>63040-celestial-alignment</t>
  </si>
  <si>
    <t>将双方玩家的法力水晶重置为零个。将所有手牌和牌库中的牌的法力值消耗变为（1）点。</t>
  </si>
  <si>
    <t>厚皮科多兽</t>
  </si>
  <si>
    <t>63029-thickhide-kodo</t>
  </si>
  <si>
    <t>&lt;b&gt;嘲讽&lt;/b&gt;，&lt;b&gt;亡语：&lt;/b&gt;获得5点护甲值。</t>
  </si>
  <si>
    <t>狮群之怒</t>
  </si>
  <si>
    <t>63027-prides-fury</t>
  </si>
  <si>
    <t>使你的所有随从获得+1/+3。</t>
  </si>
  <si>
    <t>荆棘护卫</t>
  </si>
  <si>
    <t>63021-thorngrowth-sentries</t>
  </si>
  <si>
    <t>召唤两只1/2并具有&lt;b&gt;嘲讽&lt;/b&gt;的龟。</t>
  </si>
  <si>
    <t>十字路口大嘴巴</t>
  </si>
  <si>
    <t>63019-crossroads-gossiper</t>
  </si>
  <si>
    <t>在一个友方&lt;b&gt;奥秘&lt;/b&gt;被揭示后，获得+2/+2。</t>
  </si>
  <si>
    <t>北卫军指挥官</t>
  </si>
  <si>
    <t>62927-northwatch-commander</t>
  </si>
  <si>
    <t>&lt;b&gt;战吼：&lt;/b&gt; 如果你控制一个&lt;b&gt;奥秘&lt;/b&gt;，抽一张随从牌。</t>
  </si>
  <si>
    <t>圣礼骑士</t>
  </si>
  <si>
    <t>62924-knight-of-anointment</t>
  </si>
  <si>
    <t>&lt;b&gt;战吼：&lt;/b&gt;抽一张神圣法术牌。</t>
  </si>
  <si>
    <t>高效八爪机器人</t>
  </si>
  <si>
    <t>62891-efficient-octo-bot</t>
  </si>
  <si>
    <t>&lt;b&gt;暴怒：&lt;/b&gt;你的手牌法力值消耗减少（1）点。</t>
  </si>
  <si>
    <t>邪恶挥刺（等级1）</t>
  </si>
  <si>
    <t>62890-wicked-stab-rank-1</t>
  </si>
  <si>
    <t>造成 2点伤害。&lt;i&gt;（当你有5点法力值时升级。）&lt;/i&gt;</t>
  </si>
  <si>
    <t>银叶草药膏</t>
  </si>
  <si>
    <t>62889-silverleaf-poison</t>
  </si>
  <si>
    <t>使你的武器获得“在你的英雄攻击后，抽一张牌。”</t>
  </si>
  <si>
    <t>原野联络人</t>
  </si>
  <si>
    <t>62888-field-contact</t>
  </si>
  <si>
    <t>在你使用一张&lt;b&gt;战吼&lt;/b&gt;牌或&lt;b&gt;连击&lt;/b&gt;牌后，抽一张牌。</t>
  </si>
  <si>
    <t>占卜者车队</t>
  </si>
  <si>
    <t>62876-soothsayers-caravan</t>
  </si>
  <si>
    <t>在你的回合开始时，从你对手的牌库中复制一张法术牌置入你的手牌。</t>
  </si>
  <si>
    <t>噬灵疫病</t>
  </si>
  <si>
    <t>62875-devouring-plague</t>
  </si>
  <si>
    <t>&lt;b&gt;吸血&lt;/b&gt; 造成 4点伤害，随机分配到所有敌方随从 身上。</t>
  </si>
  <si>
    <t>真言术：韧</t>
  </si>
  <si>
    <t>62872-power-word-fortitude</t>
  </si>
  <si>
    <t>使一个随从获得+3/+5。你手牌中每有一张法术牌，该牌的法力值消耗便减少（1）点。</t>
  </si>
  <si>
    <t>剥灵者</t>
  </si>
  <si>
    <t>62871-void-flayer</t>
  </si>
  <si>
    <t>&lt;b&gt;战吼：&lt;/b&gt;你手牌中每有一张法术牌，便随机对一个敌方随从造成1点伤害。</t>
  </si>
  <si>
    <t>勘探者车队</t>
  </si>
  <si>
    <t>62813-prospectors-caravan</t>
  </si>
  <si>
    <t>在你的回合开始时，使你手牌中的所有随从牌获得+1/+1。</t>
  </si>
  <si>
    <t>穿刺射击</t>
  </si>
  <si>
    <t>62812-piercing-shot</t>
  </si>
  <si>
    <t>对一个随从造成 6点伤害，超过目标生命值的伤害会命中敌方英雄。</t>
  </si>
  <si>
    <t>载货科多兽</t>
  </si>
  <si>
    <t>62750-pack-kodo</t>
  </si>
  <si>
    <t>&lt;b&gt;战吼：&lt;/b&gt;&lt;b&gt;发现&lt;/b&gt;一张野兽牌，&lt;b&gt;奥秘&lt;/b&gt;牌或 武器牌。</t>
  </si>
  <si>
    <t>暗矛狂战士</t>
  </si>
  <si>
    <t>62745-darkspear-berserker</t>
  </si>
  <si>
    <t>&lt;b&gt;亡语：&lt;/b&gt;对你的英雄造成5点伤害。</t>
  </si>
  <si>
    <t>亡首教徒</t>
  </si>
  <si>
    <t>62744-deaths-head-cultist</t>
  </si>
  <si>
    <t>&lt;b&gt;嘲讽&lt;/b&gt;，&lt;b&gt;亡语：&lt;/b&gt;为你的英雄恢复4点生命值。</t>
  </si>
  <si>
    <t>太阳之井新兵</t>
  </si>
  <si>
    <t>62706-sunwell-initiate</t>
  </si>
  <si>
    <t>&lt;b&gt;暴怒：&lt;/b&gt;获得&lt;b&gt;圣盾&lt;/b&gt;。</t>
  </si>
  <si>
    <t>绿洲长尾鳄</t>
  </si>
  <si>
    <t>62705-oasis-thrasher</t>
  </si>
  <si>
    <t>&lt;b&gt;暴怒：&lt;/b&gt;对敌方英雄造成3点伤害。</t>
  </si>
  <si>
    <t>黄金之路步兵</t>
  </si>
  <si>
    <t>62702-gold-road-grunt</t>
  </si>
  <si>
    <t>&lt;b&gt;嘲讽&lt;/b&gt;，&lt;b&gt;暴怒：&lt;/b&gt; 获得等同于所受伤害的护甲值。</t>
  </si>
  <si>
    <t>前沿哨所</t>
  </si>
  <si>
    <t>62583-far-watch-post</t>
  </si>
  <si>
    <t>无法攻击。在你的对手抽一张牌后，使其法力值消耗增加（1）点&lt;i&gt;（最高不超过10点）&lt;/i&gt;。</t>
  </si>
  <si>
    <t>火刃侍僧</t>
  </si>
  <si>
    <t>62581-burning-blade-acolyte</t>
  </si>
  <si>
    <t>&lt;b&gt;亡语：&lt;/b&gt;召唤一个5/8并具有&lt;b&gt;嘲讽&lt;/b&gt;的恶魔生物。</t>
  </si>
  <si>
    <t>陶拉祖武士</t>
  </si>
  <si>
    <t>62550-taurajo-brave</t>
  </si>
  <si>
    <t>&lt;b&gt;暴怒：&lt;/b&gt;随机消灭一个敌方随从。</t>
  </si>
  <si>
    <t>满意的奴隶主</t>
  </si>
  <si>
    <t>62549-gruntled-patron</t>
  </si>
  <si>
    <t>&lt;b&gt;暴怒：&lt;/b&gt;召唤另一个满意的奴隶主。</t>
  </si>
  <si>
    <t>受伤的掠夺者</t>
  </si>
  <si>
    <t>62548-injured-marauder</t>
  </si>
  <si>
    <t>&lt;b&gt;嘲讽&lt;/b&gt;，&lt;b&gt;战吼：&lt;/b&gt;对该随从造成6点伤害。</t>
  </si>
  <si>
    <t>南海岸酋长</t>
  </si>
  <si>
    <t>62515-south-coast-chieftain</t>
  </si>
  <si>
    <t>&lt;b&gt;战吼：&lt;/b&gt;如果你控制另一个鱼人，则造成2点伤害。</t>
  </si>
  <si>
    <t>剧毒魔蝎</t>
  </si>
  <si>
    <t>62486-venomous-scorpid</t>
  </si>
  <si>
    <t>&lt;b&gt;剧毒&lt;/b&gt; &lt;b&gt;战吼：&lt;/b&gt;&lt;b&gt;发现&lt;/b&gt;一张法术牌。</t>
  </si>
  <si>
    <t>精明的奥术师</t>
  </si>
  <si>
    <t>62485-talented-arcanist</t>
  </si>
  <si>
    <t>&lt;b&gt;战吼：&lt;/b&gt;在本回合中，你的下一个法术将获得&lt;b&gt;法术伤害+2&lt;/b&gt;。</t>
  </si>
  <si>
    <t>甜水鱼人斥候</t>
  </si>
  <si>
    <t>62484-lushwater-scout</t>
  </si>
  <si>
    <t>在你召唤一个鱼人后，使其获得+1攻击力和&lt;b&gt;突袭&lt;/b&gt;。</t>
  </si>
  <si>
    <t>甜水鱼人佣兵</t>
  </si>
  <si>
    <t>62483-lushwater-murcenary</t>
  </si>
  <si>
    <t>&lt;b&gt;战吼：&lt;/b&gt;如果你控制一个鱼人，便获得+1/+1。</t>
  </si>
  <si>
    <t>棘齿城私掠者</t>
  </si>
  <si>
    <t>62482-ratchet-privateer</t>
  </si>
  <si>
    <t>&lt;b&gt;战吼：&lt;/b&gt;使你的武器获得+1攻击力。</t>
  </si>
  <si>
    <t>放猪牧人</t>
  </si>
  <si>
    <t>62481-hog-rancher</t>
  </si>
  <si>
    <t>&lt;b&gt;战吼：&lt;/b&gt;召唤一只2/1并具有&lt;b&gt;突袭&lt;/b&gt;的小猪。</t>
  </si>
  <si>
    <t>逝者之剑</t>
  </si>
  <si>
    <t>62926-sword-of-the-fallen</t>
  </si>
  <si>
    <t>在你的英雄攻击后，从你的牌库中施放一个 &lt;b&gt;奥秘&lt;/b&gt;。</t>
  </si>
  <si>
    <t>63219-neeru-fireblade</t>
  </si>
  <si>
    <t>&lt;b&gt;战吼：&lt;/b&gt;如果你的牌库中没有牌，则打开一座传送门，每回合为你召唤数个3/2的小鬼，直到你的随从数量达到上限。</t>
  </si>
  <si>
    <t>火焰祭坛</t>
  </si>
  <si>
    <t>63211-altar-of-fire</t>
  </si>
  <si>
    <t>摧毁双方牌库顶的三张牌。</t>
  </si>
  <si>
    <t>体格训练（等级1）</t>
  </si>
  <si>
    <t>63128-conditioning-rank-1</t>
  </si>
  <si>
    <t>使你手牌中的随从牌获得+1/+1。&lt;i&gt;（当你有5点法力值时升级。）&lt;/i&gt;</t>
  </si>
  <si>
    <t>62895-apothecary-helbrim</t>
  </si>
  <si>
    <t>&lt;b&gt;战吼，亡语：&lt;/b&gt;随机将一张药膏置入你的 手牌。</t>
  </si>
  <si>
    <t>塞瑞娜·血羽</t>
  </si>
  <si>
    <t>62879-serena-bloodfeather</t>
  </si>
  <si>
    <t>&lt;b&gt;战吼：&lt;/b&gt;选择一个敌方随从，偷取其攻击力和生命值，直至该随从的攻击力和生命值高于目标随从。</t>
  </si>
  <si>
    <t>63517-scabbs-cutterbutter</t>
  </si>
  <si>
    <t>&lt;b&gt;连击：&lt;/b&gt;在本回合中，你使用的下两张牌的法力值消耗减少 （3）点。</t>
  </si>
  <si>
    <t>猪牙匕首</t>
  </si>
  <si>
    <t>62893-swinetusk-shank</t>
  </si>
  <si>
    <t>在你使用一张药膏牌后，获得+1 耐久度。</t>
  </si>
  <si>
    <t>63274-overlord-saurfang</t>
  </si>
  <si>
    <t>&lt;b&gt;战吼：&lt;/b&gt;复活两个友方&lt;b&gt;暴怒&lt;/b&gt;随从。对所有其他随从造成1点伤害。</t>
  </si>
  <si>
    <t>63188-xyrella</t>
  </si>
  <si>
    <t>&lt;b&gt;战吼：&lt;/b&gt;在本回合中，如果你恢复过生命值，则对所有敌方随从造成等量的伤害。</t>
  </si>
  <si>
    <t>63125-rokara</t>
  </si>
  <si>
    <t>&lt;b&gt;突袭&lt;/b&gt; 在一个友方随从攻击并没有死亡后，使其获得+1/+1。</t>
  </si>
  <si>
    <t>定罪（等级1）</t>
  </si>
  <si>
    <t>62947-conviction-rank-1</t>
  </si>
  <si>
    <t>随机使一个友方随从获得+3攻击力。&lt;i&gt;（当你有5点法力值时升级。）&lt;/i&gt;</t>
  </si>
  <si>
    <t>卡加尔·战痕</t>
  </si>
  <si>
    <t>62586-kargal-battlescar</t>
  </si>
  <si>
    <t>&lt;b&gt;战吼：&lt;/b&gt;在本局对战中，你每召唤过一个哨所，便召唤一个5/5的哨兵。</t>
  </si>
  <si>
    <t>莫尔杉哨所</t>
  </si>
  <si>
    <t>62585-morshan-watch-post</t>
  </si>
  <si>
    <t>无法攻击。在你的对手使用一张随从牌后，召唤一个2/2的 步兵。</t>
  </si>
  <si>
    <t>62584-crossroads-watch-post</t>
  </si>
  <si>
    <t>无法攻击。每当你的对手施放一个法术，使你的所有随从获得+1/+1。</t>
  </si>
  <si>
    <t>亡语者布莱克松</t>
  </si>
  <si>
    <t>63167-death-speaker-blackthorn</t>
  </si>
  <si>
    <t>&lt;b&gt;战吼：&lt;/b&gt;从你的牌库中召唤三个法力值消耗小于或等于（5）点的&lt;b&gt;亡语&lt;/b&gt;随从。</t>
  </si>
  <si>
    <t>贫瘠之地铁匠</t>
  </si>
  <si>
    <t>62582-barrens-blacksmith</t>
  </si>
  <si>
    <t>&lt;b&gt;暴怒：&lt;/b&gt;使你的其他随从获得+2/+2。</t>
  </si>
  <si>
    <t>复仇之魂</t>
  </si>
  <si>
    <t>63166-vengeful-spirit</t>
  </si>
  <si>
    <t>&lt;b&gt;流放：&lt;/b&gt;抽两张&lt;b&gt;亡语&lt;/b&gt;随从牌。</t>
  </si>
  <si>
    <t>沉默咒符</t>
  </si>
  <si>
    <t>63467-sigil-of-silence</t>
  </si>
  <si>
    <t>在你的下个回合开始时，&lt;b&gt;沉默&lt;/b&gt;所有敌方随从。</t>
  </si>
  <si>
    <t>63227-guff-runetotem</t>
  </si>
  <si>
    <t>63042-plaguemaw-the-rotting</t>
  </si>
  <si>
    <t>在一个友方&lt;b&gt;嘲讽&lt;/b&gt;随从死亡后，召唤一个它的不具有&lt;b&gt;嘲讽&lt;/b&gt;的新的 复制。</t>
  </si>
  <si>
    <t>钢鬃卫兵</t>
  </si>
  <si>
    <t>63033-razormane-battleguard</t>
  </si>
  <si>
    <t>战歌大使</t>
  </si>
  <si>
    <t>63117-warsong-envoy</t>
  </si>
  <si>
    <t>&lt;b&gt;暴怒：&lt;/b&gt;每有一个受伤的角色，便获得+1攻击力。</t>
  </si>
  <si>
    <t>麻痹药膏</t>
  </si>
  <si>
    <t>62892-paralytic-poison</t>
  </si>
  <si>
    <t>使你的武器获得+1攻击力和“你的英雄在攻击时具有&lt;b&gt;免疫&lt;/b&gt;。”</t>
  </si>
  <si>
    <t>63272-firemancer-flurgl</t>
  </si>
  <si>
    <t>在你使用一张鱼人牌后，对所有敌人造成1点伤害。</t>
  </si>
  <si>
    <t>63261-varden-dawngrasp</t>
  </si>
  <si>
    <t>63218-tamsin-roame</t>
  </si>
  <si>
    <t>每当你施放法力值消耗大于或等于（1）点的暗影法术时，将法术牌的一张复制置入你的手牌，其法力值消耗为（0）点。</t>
  </si>
  <si>
    <t>血之碎片刺背野猪人</t>
  </si>
  <si>
    <t>63216-blood-shard-bristleback</t>
  </si>
  <si>
    <t>&lt;b&gt;吸血&lt;/b&gt;，&lt;b&gt;战吼：&lt;/b&gt;如果你的牌库少于或等于10张，对一个随从造成6点伤害。</t>
  </si>
  <si>
    <t>灵魂撕裂</t>
  </si>
  <si>
    <t>63192-soul-rend</t>
  </si>
  <si>
    <t>对所有随从造成 5点伤害。每消灭一个随从，便摧毁你牌库中的一张牌。</t>
  </si>
  <si>
    <t>牺牲魔典</t>
  </si>
  <si>
    <t>63191-grimoire-of-sacrifice</t>
  </si>
  <si>
    <t>消灭一个友方随从。对所有敌方随从造成 2点伤害。</t>
  </si>
  <si>
    <t>动员布道</t>
  </si>
  <si>
    <t>63079-invigorating-sermon</t>
  </si>
  <si>
    <t>使你手牌，牌库以及战场中的所有随从获得+1/+1。</t>
  </si>
  <si>
    <t>63010-tavish-stormpike</t>
  </si>
  <si>
    <t>在一只友方野兽攻击后，从你的牌库中召唤一只法力值消耗减少（1）点的野兽。</t>
  </si>
  <si>
    <t>62993-cariel-roame</t>
  </si>
  <si>
    <t>&lt;b&gt;突袭&lt;/b&gt;，&lt;b&gt;圣盾&lt;/b&gt; 每当该随从攻击时，使你手牌中神圣法术牌的法力值消耗减少（1）点。</t>
  </si>
  <si>
    <t>战地医师老兵</t>
  </si>
  <si>
    <t>62933-veteran-warmedic</t>
  </si>
  <si>
    <t>在你施放一个神圣法术后，召唤一个2/2并具有&lt;b&gt;吸血&lt;/b&gt;的医师。</t>
  </si>
  <si>
    <t>尖壳印记</t>
  </si>
  <si>
    <t>63114-mark-of-the-spikeshell</t>
  </si>
  <si>
    <t>使一个随从获得+2/+2。如果该随从具有&lt;b&gt;嘲讽&lt;/b&gt;，则将该随从的一张复制置入你的手牌。</t>
  </si>
  <si>
    <t>生命之种（等级1）</t>
  </si>
  <si>
    <t>63030-living-seed-rank-1</t>
  </si>
  <si>
    <t>抽一张野兽牌，其法力值消耗减少（1）点。&lt;i&gt;（当你有5点法力值时升级。）&lt;/i&gt;</t>
  </si>
  <si>
    <t>安瑟祭司</t>
  </si>
  <si>
    <t>62877-priest-of-anshe</t>
  </si>
  <si>
    <t>&lt;b&gt;嘲讽&lt;/b&gt;，&lt;b&gt;战吼：&lt;/b&gt;如果你在本回合中恢复过生命值，便获得+3/+3。</t>
  </si>
  <si>
    <t>冰风暴（等级1）</t>
  </si>
  <si>
    <t>62804-flurry-rank-1</t>
  </si>
  <si>
    <t>随机&lt;b&gt;冻结&lt;/b&gt;一个敌方随从。&lt;i&gt;（当你有5点法力值时升级。）&lt;/i&gt;</t>
  </si>
  <si>
    <t>科卡尔驯犬者</t>
  </si>
  <si>
    <t>63007-kolkar-pack-runner</t>
  </si>
  <si>
    <t>在你施放一个法术后，召唤一只1/1并具有&lt;b&gt;突袭&lt;/b&gt;的土狼。</t>
  </si>
  <si>
    <t>鱼勇可贾</t>
  </si>
  <si>
    <t>63069-nofin-can-stop-us</t>
  </si>
  <si>
    <t>使你的所有随从获得+1/+1。使你的鱼人额外获得+1/+1。</t>
  </si>
  <si>
    <t>油田伏击者</t>
  </si>
  <si>
    <t>62887-oil-rig-ambusher</t>
  </si>
  <si>
    <t>&lt;b&gt;战吼：&lt;/b&gt;造成2点伤害。如果该牌在本回合进入你的手牌，则改为造成4点伤害。</t>
  </si>
  <si>
    <t>偷师学艺</t>
  </si>
  <si>
    <t>62894-yoink</t>
  </si>
  <si>
    <t>&lt;b&gt;发现&lt;/b&gt;一个英雄技能，并使其法力值消耗变为（0）点。使用两次后换回。</t>
  </si>
  <si>
    <t>驯服野兽（等级1）</t>
  </si>
  <si>
    <t>63002-tame-beast-rank-1</t>
  </si>
  <si>
    <t>召唤一只2/2并具有&lt;b&gt;突袭&lt;/b&gt;的野兽。&lt;i&gt;（当你有5点法力值时升级。）&lt;/i&gt;</t>
  </si>
  <si>
    <t>部落特工</t>
  </si>
  <si>
    <t>63726-horde-operative</t>
  </si>
  <si>
    <t>&lt;b&gt;战吼：&lt;/b&gt;复制你对手的&lt;b&gt;奥秘&lt;/b&gt;并置入战场。</t>
  </si>
  <si>
    <t>63461-barak-kodobane</t>
  </si>
  <si>
    <t>&lt;b&gt;战吼：&lt;/b&gt; 抽取法力值消耗为（1），（2）和（3）点的法术牌各一张。</t>
  </si>
  <si>
    <t>莫尔杉精锐</t>
  </si>
  <si>
    <t>63124-morshan-elite</t>
  </si>
  <si>
    <t>&lt;b&gt;嘲讽&lt;/b&gt;，&lt;b&gt;战吼：&lt;/b&gt;在本回合中，如果你的英雄进行过攻击，则召唤一个该随从的复制。</t>
  </si>
  <si>
    <t>罪罚（等级1）</t>
  </si>
  <si>
    <t>62878-condemn-rank-1</t>
  </si>
  <si>
    <t>对所有敌方随从造成 1点伤害。&lt;i&gt;（当你有5点法力值时升级。）&lt;/i&gt;</t>
  </si>
  <si>
    <t>光沐元素</t>
  </si>
  <si>
    <t>62874-lightshower-elemental</t>
  </si>
  <si>
    <t>&lt;b&gt;嘲讽&lt;/b&gt;，&lt;b&gt;亡语：&lt;/b&gt;为所有友方角色恢复 8点生命值。</t>
  </si>
  <si>
    <t>烈焰咒符</t>
  </si>
  <si>
    <t>62845-sigil-of-flame</t>
  </si>
  <si>
    <t>在你的下个回合开始时，对所有随从造成 3点伤害。</t>
  </si>
  <si>
    <t>63260-kurtrus-ashfallen</t>
  </si>
  <si>
    <t>&lt;b&gt;战吼：&lt;/b&gt;攻击最左边和最右边的敌方随从。&lt;b&gt;流放：&lt;/b&gt;在本回合中获得&lt;b&gt;免疫&lt;/b&gt;。</t>
  </si>
  <si>
    <t>剃刀沼泽兽王</t>
  </si>
  <si>
    <t>63164-razorfen-beastmaster</t>
  </si>
  <si>
    <t>&lt;b&gt;亡语：&lt;/b&gt;从你的手牌中召唤一个法力值消耗小于或等于（4）点的&lt;b&gt;亡语&lt;/b&gt;随从。</t>
  </si>
  <si>
    <t>63064-mordresh-fire-eye</t>
  </si>
  <si>
    <t>&lt;b&gt;战吼：&lt;/b&gt; 在本局对战中，如果你用你的英雄技能累计造成了10点伤害，则对所有敌人造成10点伤害。 &lt;i&gt;（还剩下 点！）&lt;/i&gt; &lt;i&gt;（已经就绪！）&lt;/i&gt;</t>
  </si>
  <si>
    <t>鲁莽的学徒</t>
  </si>
  <si>
    <t>63059-reckless-apprentice</t>
  </si>
  <si>
    <t>&lt;b&gt;战吼：&lt;/b&gt;向所有敌人发射你的英雄技能。</t>
  </si>
  <si>
    <t>始生保护者</t>
  </si>
  <si>
    <t>63070-primordial-protector</t>
  </si>
  <si>
    <t>&lt;b&gt;战吼：&lt;/b&gt;抽取你法力值消耗最高的法术牌，随机召唤一个法力值消耗相同的随从。</t>
  </si>
  <si>
    <t>62976-cannonmaster-smythe</t>
  </si>
  <si>
    <t>&lt;b&gt;战吼：&lt;/b&gt;将你的&lt;b&gt;奥秘&lt;/b&gt;变形成为3/3的士兵。当士兵死亡时，会变回 &lt;b&gt;奥秘&lt;/b&gt;。</t>
  </si>
  <si>
    <t>62588-kazakus-golem-shaper</t>
  </si>
  <si>
    <t>&lt;b&gt;战吼：&lt;/b&gt;如果你的牌库里没有法力值消耗为（4）的牌，则为你制造一个自定义魔像。</t>
  </si>
  <si>
    <t>63591-mankrik</t>
  </si>
  <si>
    <t>&lt;b&gt;战吼：&lt;/b&gt;帮助曼科里克寻找他的妻子！她曾出现在你牌库中的某个地方。</t>
  </si>
  <si>
    <t>灵魂医者</t>
  </si>
  <si>
    <t>63251-spirit-healer</t>
  </si>
  <si>
    <t>在你施放一个神圣法术后，随机使一个友方随从获得+2生命值。</t>
  </si>
  <si>
    <t>小鬼集群（等级1）</t>
  </si>
  <si>
    <t>63220-imp-swarm-rank-1</t>
  </si>
  <si>
    <t>召唤一个3/2的小鬼。&lt;i&gt;（当你有5点法力值时升级。）&lt;/i&gt;</t>
  </si>
  <si>
    <t>63074-brukan</t>
  </si>
  <si>
    <t>&lt;b&gt;自然法术伤害+3&lt;/b&gt;</t>
  </si>
  <si>
    <t>闪电链（等级1）</t>
  </si>
  <si>
    <t>63065-chain-lightning-rank-1</t>
  </si>
  <si>
    <t>对一个随从和随机一个相邻随从造成 2点伤害。&lt;i&gt;（当你有5点法力值时升级。）&lt;/i&gt;</t>
  </si>
  <si>
    <t>平原德鲁伊</t>
  </si>
  <si>
    <t>63038-druid-of-the-plains</t>
  </si>
  <si>
    <t>&lt;b&gt;突袭&lt;/b&gt;，&lt;b&gt;暴怒：&lt;/b&gt;变形成为一只6/7并具有&lt;b&gt;嘲讽&lt;/b&gt;的科多兽。</t>
  </si>
  <si>
    <t>绝望祷言</t>
  </si>
  <si>
    <t>62873-desperate-prayer</t>
  </si>
  <si>
    <t>为双方英雄恢复 5点生命值。</t>
  </si>
  <si>
    <t>赤鳞迅猛龙</t>
  </si>
  <si>
    <t>62811-sunscale-raptor</t>
  </si>
  <si>
    <t>&lt;b&gt;暴怒：&lt;/b&gt;将一张赤鳞迅猛龙洗入你的牌库并使其永久获得+2/+1。</t>
  </si>
  <si>
    <t>苦工</t>
  </si>
  <si>
    <t>62703-peon</t>
  </si>
  <si>
    <t>&lt;b&gt;暴怒：&lt;/b&gt;随机将一张你职业的法术牌置入你的手牌。</t>
  </si>
  <si>
    <t>钢鬃掠夺者</t>
  </si>
  <si>
    <t>62701-razormane-raider</t>
  </si>
  <si>
    <t>&lt;b&gt;暴怒：&lt;/b&gt;随机攻击一个敌人。</t>
  </si>
  <si>
    <t>62587-blademaster-samuro</t>
  </si>
  <si>
    <t>&lt;b&gt;突袭&lt;/b&gt;，&lt;b&gt;暴怒：&lt;/b&gt;对所有敌方随从造成等同于该随从攻击力的伤害。</t>
  </si>
  <si>
    <t>暗影猎手沃金</t>
  </si>
  <si>
    <t>62176-shadow-hunter-voljin</t>
  </si>
  <si>
    <t>&lt;b&gt;战吼：&lt;/b&gt;选择一个随从，与其拥有者手牌中的随机一个随从交换。</t>
  </si>
  <si>
    <t>你每个回合使用的 第一张&lt;b&gt;嘲讽&lt;/b&gt;随从牌的法力值消耗减少（2）点。</t>
    <phoneticPr fontId="148" type="noConversion"/>
  </si>
  <si>
    <t>在你施放一个自然法术后，使另一个友方随从获得+2/+2。</t>
    <phoneticPr fontId="148" type="noConversion"/>
  </si>
  <si>
    <t>贫瘠之地</t>
  </si>
  <si>
    <t>暗月</t>
  </si>
  <si>
    <t>洛卡拉</t>
    <phoneticPr fontId="148" type="noConversion"/>
  </si>
  <si>
    <t>药剂师赫布瑞姆</t>
    <phoneticPr fontId="148" type="noConversion"/>
  </si>
  <si>
    <t>火眼莫德雷斯</t>
    <phoneticPr fontId="148" type="noConversion"/>
  </si>
  <si>
    <t>塔维什·雷矛</t>
    <phoneticPr fontId="148" type="noConversion"/>
  </si>
  <si>
    <t>斯卡布斯·刀油</t>
    <phoneticPr fontId="148" type="noConversion"/>
  </si>
  <si>
    <t>魔像师卡扎库斯</t>
    <phoneticPr fontId="148" type="noConversion"/>
  </si>
  <si>
    <t>巴拉克·科多班恩</t>
    <phoneticPr fontId="148" type="noConversion"/>
  </si>
  <si>
    <t>凯瑞尔·罗姆</t>
    <phoneticPr fontId="148" type="noConversion"/>
  </si>
  <si>
    <t>火炮长斯密瑟</t>
    <phoneticPr fontId="148" type="noConversion"/>
  </si>
  <si>
    <t>库尔特鲁斯·陨烬</t>
    <phoneticPr fontId="148" type="noConversion"/>
  </si>
  <si>
    <t>萨鲁法尔大王</t>
    <phoneticPr fontId="148" type="noConversion"/>
  </si>
  <si>
    <t>古夫·符文图腾</t>
    <phoneticPr fontId="148" type="noConversion"/>
  </si>
  <si>
    <t>尼尔鲁·火刃</t>
    <phoneticPr fontId="148" type="noConversion"/>
  </si>
  <si>
    <t>腐烂的普雷莫尔</t>
    <phoneticPr fontId="148" type="noConversion"/>
  </si>
  <si>
    <t>剑圣萨穆罗</t>
    <phoneticPr fontId="148" type="noConversion"/>
  </si>
  <si>
    <t>布鲁坎</t>
    <phoneticPr fontId="148" type="noConversion"/>
  </si>
  <si>
    <t>贫瘠之地</t>
    <phoneticPr fontId="148" type="noConversion"/>
  </si>
  <si>
    <t>1211贫瘠</t>
  </si>
  <si>
    <t>瓦尔登·晨拥</t>
    <phoneticPr fontId="148" type="noConversion"/>
  </si>
  <si>
    <t>&lt;b&gt;战吼：&lt;/b&gt;&lt;b&gt;冻结&lt;/b&gt;所有敌方随从。如果敌方随从已被&lt;b&gt;冻结&lt;/b&gt;，则改为对其造成4点伤害。</t>
    <phoneticPr fontId="148" type="noConversion"/>
  </si>
  <si>
    <t>猜重量</t>
    <phoneticPr fontId="148" type="noConversion"/>
  </si>
  <si>
    <t>火焰术士弗洛格尔</t>
    <phoneticPr fontId="148" type="noConversion"/>
  </si>
  <si>
    <r>
      <t xml:space="preserve"> </t>
    </r>
    <r>
      <rPr>
        <sz val="11"/>
        <color theme="1"/>
        <rFont val="宋体"/>
        <family val="3"/>
        <charset val="134"/>
        <scheme val="minor"/>
      </rPr>
      <t xml:space="preserve">  </t>
    </r>
    <phoneticPr fontId="148" type="noConversion"/>
  </si>
  <si>
    <t>燃烧</t>
    <phoneticPr fontId="148" type="noConversion"/>
  </si>
  <si>
    <t>克苏恩，破碎之劫</t>
    <phoneticPr fontId="148" type="noConversion"/>
  </si>
  <si>
    <t>曼科里克</t>
    <phoneticPr fontId="148" type="noConversion"/>
  </si>
  <si>
    <t>海盗帕奇斯</t>
    <phoneticPr fontId="134" type="noConversion"/>
  </si>
  <si>
    <t>尤格萨隆</t>
    <phoneticPr fontId="134" type="noConversion"/>
  </si>
  <si>
    <t>了不起的杰弗里斯</t>
    <phoneticPr fontId="134" type="noConversion"/>
  </si>
  <si>
    <t>希拉斯·暗月</t>
    <phoneticPr fontId="134" type="noConversion"/>
  </si>
  <si>
    <r>
      <t>x</t>
    </r>
    <r>
      <rPr>
        <sz val="11"/>
        <color theme="1"/>
        <rFont val="宋体"/>
        <family val="3"/>
        <charset val="134"/>
        <scheme val="minor"/>
      </rPr>
      <t>lsay</t>
    </r>
    <phoneticPr fontId="134" type="noConversion"/>
  </si>
  <si>
    <r>
      <t>g</t>
    </r>
    <r>
      <rPr>
        <sz val="11"/>
        <color theme="1"/>
        <rFont val="宋体"/>
        <family val="3"/>
        <charset val="134"/>
        <scheme val="minor"/>
      </rPr>
      <t>lb</t>
    </r>
    <phoneticPr fontId="134" type="noConversion"/>
  </si>
  <si>
    <r>
      <t>k</t>
    </r>
    <r>
      <rPr>
        <sz val="11"/>
        <color theme="1"/>
        <rFont val="宋体"/>
        <family val="3"/>
        <charset val="134"/>
        <scheme val="minor"/>
      </rPr>
      <t>se</t>
    </r>
    <phoneticPr fontId="134" type="noConversion"/>
  </si>
  <si>
    <t>菌菇术士弗洛戈尔</t>
    <phoneticPr fontId="134" type="noConversion"/>
  </si>
  <si>
    <t>jgssflge</t>
    <phoneticPr fontId="134" type="noConversion"/>
  </si>
  <si>
    <t>炎魔之王拉格纳罗斯</t>
    <phoneticPr fontId="134" type="noConversion"/>
  </si>
  <si>
    <t>ymzwlgnls</t>
    <phoneticPr fontId="134" type="noConversion"/>
  </si>
  <si>
    <r>
      <t>d</t>
    </r>
    <r>
      <rPr>
        <sz val="11"/>
        <color theme="1"/>
        <rFont val="宋体"/>
        <family val="3"/>
        <charset val="134"/>
        <scheme val="minor"/>
      </rPr>
      <t>sglme</t>
    </r>
    <phoneticPr fontId="134" type="noConversion"/>
  </si>
  <si>
    <t>奥拉基尔</t>
    <phoneticPr fontId="134" type="noConversion"/>
  </si>
  <si>
    <t>提克斯特</t>
    <phoneticPr fontId="134" type="noConversion"/>
  </si>
  <si>
    <t>tkst</t>
    <phoneticPr fontId="134" type="noConversion"/>
  </si>
  <si>
    <t>林地守护者欧穆</t>
    <phoneticPr fontId="134" type="noConversion"/>
  </si>
  <si>
    <t>ldshzom</t>
    <phoneticPr fontId="134" type="noConversion"/>
  </si>
  <si>
    <t>mlgs</t>
    <phoneticPr fontId="134" type="noConversion"/>
  </si>
  <si>
    <t>sw</t>
    <phoneticPr fontId="134" type="noConversion"/>
  </si>
  <si>
    <t>wyw</t>
    <phoneticPr fontId="134" type="noConversion"/>
  </si>
  <si>
    <t>zds</t>
    <phoneticPr fontId="134" type="noConversion"/>
  </si>
  <si>
    <t>hdpqs</t>
    <phoneticPr fontId="134" type="noConversion"/>
  </si>
  <si>
    <t>fl</t>
    <phoneticPr fontId="134" type="noConversion"/>
  </si>
  <si>
    <t>ygsl</t>
    <phoneticPr fontId="134" type="noConversion"/>
  </si>
  <si>
    <t>lbqdjfls</t>
    <phoneticPr fontId="134" type="noConversion"/>
  </si>
  <si>
    <t>alksts</t>
    <phoneticPr fontId="134" type="noConversion"/>
  </si>
  <si>
    <t>lxns</t>
    <phoneticPr fontId="134" type="noConversion"/>
  </si>
  <si>
    <t>gjdak</t>
    <phoneticPr fontId="134" type="noConversion"/>
  </si>
  <si>
    <t>wzdre</t>
    <phoneticPr fontId="134" type="noConversion"/>
  </si>
  <si>
    <t>swzy</t>
    <phoneticPr fontId="134" type="noConversion"/>
  </si>
  <si>
    <t>yls</t>
    <phoneticPr fontId="134" type="noConversion"/>
  </si>
  <si>
    <t>jlkl</t>
    <phoneticPr fontId="134" type="noConversion"/>
  </si>
  <si>
    <t>yhz</t>
    <phoneticPr fontId="134" type="noConversion"/>
  </si>
  <si>
    <t>jlkssdw</t>
    <phoneticPr fontId="134" type="noConversion"/>
  </si>
  <si>
    <t>mehs</t>
    <phoneticPr fontId="134" type="noConversion"/>
  </si>
  <si>
    <t>pqwk</t>
    <phoneticPr fontId="134" type="noConversion"/>
  </si>
  <si>
    <t>fkjzt</t>
    <phoneticPr fontId="134" type="noConversion"/>
  </si>
  <si>
    <t>sdwk</t>
    <phoneticPr fontId="134" type="noConversion"/>
  </si>
  <si>
    <t>xdgs</t>
    <phoneticPr fontId="134" type="noConversion"/>
  </si>
  <si>
    <t>gz</t>
    <phoneticPr fontId="134" type="noConversion"/>
  </si>
  <si>
    <t>大女皇夏柯扎拉</t>
    <phoneticPr fontId="148" type="noConversion"/>
  </si>
  <si>
    <t>铺场德</t>
    <phoneticPr fontId="134" type="noConversion"/>
  </si>
  <si>
    <t>泽瑞拉</t>
    <phoneticPr fontId="148" type="noConversion"/>
  </si>
  <si>
    <t>伊莉斯·逐星</t>
    <phoneticPr fontId="134" type="noConversion"/>
  </si>
  <si>
    <t>伊瑟拉</t>
    <phoneticPr fontId="134" type="noConversion"/>
  </si>
  <si>
    <t>ysl</t>
    <phoneticPr fontId="134" type="noConversion"/>
  </si>
  <si>
    <t>钩牙船长</t>
    <phoneticPr fontId="134" type="noConversion"/>
  </si>
  <si>
    <t>gycz</t>
    <phoneticPr fontId="134" type="noConversion"/>
  </si>
  <si>
    <t>伊利丹·怒风</t>
    <phoneticPr fontId="134" type="noConversion"/>
  </si>
  <si>
    <t>古神在上</t>
    <phoneticPr fontId="148" type="noConversion"/>
  </si>
  <si>
    <t>纳鲁之锤</t>
    <phoneticPr fontId="148" type="noConversion"/>
  </si>
  <si>
    <t>诺滋多姆</t>
    <phoneticPr fontId="134" type="noConversion"/>
  </si>
  <si>
    <t>nzdm</t>
    <phoneticPr fontId="134" type="noConversion"/>
  </si>
  <si>
    <t>团伙核心</t>
    <phoneticPr fontId="148" type="noConversion"/>
  </si>
  <si>
    <t>AAECAa35AwqbzQPP0gP83gPO4QPg5QPy7QOwigS1igSCoASFoAQKrMsDzNIDzdIDjtQDxt4D9eMD+OMDkuQDlugD56AEAA==</t>
  </si>
  <si>
    <t>控制术</t>
  </si>
  <si>
    <t>连环灾难</t>
    <phoneticPr fontId="148" type="noConversion"/>
  </si>
  <si>
    <t>kesszrz</t>
    <phoneticPr fontId="134" type="noConversion"/>
  </si>
  <si>
    <t>凯尔萨斯·逐日者</t>
    <phoneticPr fontId="134" type="noConversion"/>
  </si>
  <si>
    <t>AAECAZ8FBvy4A/zoA+fwA6iKBLCKBMigBAzKwQOezQO/0QOD3gOF3gOR5APM6wPO6wPP6wPj6wPb7gPJoAQA</t>
  </si>
  <si>
    <t>奥秘骑</t>
    <phoneticPr fontId="134" type="noConversion"/>
  </si>
  <si>
    <t>AAECAZ8FBvy4A9S6A/voA5HsA6iKBLCKBAz7uAPKwQOezQO/0QPK0QOF3gOR5APM6wPj6wOanwTJoATRoAQA</t>
  </si>
  <si>
    <t>AAECAZ8FCMq4A4TBA5/NA4XeA/3jA5HsA9D3A6iKBAv9uAPquQPruQPsuQPKwQOezQOD3gPM6wPO6wPP6wPb7gMA</t>
  </si>
  <si>
    <t>AAECAf0GCM/SA/zeA87hA/LtA6iKBLCKBIOgBIWgBAusywO4zgPM0gPN0gPG3gPm4QP14wP44wOS5AOCoATnoAQA</t>
  </si>
  <si>
    <t>AAECAR8EtOEDj+MD5e8D5/ADDaK5A9zMA6LOA4LQA7nSA4biA9zqA5/sA/DsA9vtA6mfBKqfBLugBAA=</t>
  </si>
  <si>
    <t>打脸猎</t>
    <phoneticPr fontId="134" type="noConversion"/>
  </si>
  <si>
    <t>AAECAZICAA/lugPvugP5zAObzgO50gPw1AOJ4AOK4APR4QOM5AOt7AOz7AOunwTXnwTZnwQA</t>
  </si>
  <si>
    <t>控制牧</t>
    <phoneticPr fontId="134" type="noConversion"/>
  </si>
  <si>
    <t>AAECAa0GBMi+A/voA9TtA7SKBA2TugObugOvugPezAPXzgPB0QP+0QPi3gP44wOW6AOb6wOFnwTBnwQA</t>
  </si>
  <si>
    <t>狂乱</t>
  </si>
  <si>
    <t>螃蟹骑士</t>
  </si>
  <si>
    <t>卡斯迪诺夫教授</t>
    <phoneticPr fontId="148" type="noConversion"/>
  </si>
  <si>
    <t>精英牛头人酋长，金属之神</t>
    <phoneticPr fontId="148" type="noConversion"/>
  </si>
  <si>
    <t>帐篷摧毁者</t>
    <phoneticPr fontId="148" type="noConversion"/>
  </si>
  <si>
    <t>清凉的泉水</t>
    <phoneticPr fontId="134" type="noConversion"/>
  </si>
  <si>
    <r>
      <t>1211贫瘠</t>
    </r>
    <r>
      <rPr>
        <sz val="11"/>
        <color theme="1"/>
        <rFont val="宋体"/>
        <family val="3"/>
        <charset val="134"/>
        <scheme val="minor"/>
      </rPr>
      <t>ok</t>
    </r>
    <phoneticPr fontId="148" type="noConversion"/>
  </si>
  <si>
    <t>1211贫瘠ok</t>
    <phoneticPr fontId="148" type="noConversion"/>
  </si>
  <si>
    <t>AAECAQcGwN4Dzt4D++gDle0DqooEsIoEDLu5A7y5A+LMA93NA6fOA7PeA7XeA7reA8HeA8TeA5HkA5jtAwA=</t>
  </si>
  <si>
    <t>突袭战</t>
    <phoneticPr fontId="134" type="noConversion"/>
  </si>
  <si>
    <t>AAECAZ8FBITBA/voA5HsA6iKBA3KuAP9uAPquQPruQPsuQPKwQOezQOD3gP94wPM6wPO6wPP6wPb7gMA</t>
  </si>
  <si>
    <t>圣契骑</t>
    <phoneticPr fontId="134" type="noConversion"/>
  </si>
  <si>
    <t>塔姆辛·罗姆</t>
    <phoneticPr fontId="148" type="noConversion"/>
  </si>
  <si>
    <t>荷塘潜伏者</t>
    <phoneticPr fontId="148" type="noConversion"/>
  </si>
  <si>
    <r>
      <t>2</t>
    </r>
    <r>
      <rPr>
        <sz val="11"/>
        <color theme="1"/>
        <rFont val="宋体"/>
        <family val="3"/>
        <charset val="134"/>
        <scheme val="minor"/>
      </rPr>
      <t>1-06</t>
    </r>
    <phoneticPr fontId="134" type="noConversion"/>
  </si>
  <si>
    <r>
      <t>1211贫瘠</t>
    </r>
    <r>
      <rPr>
        <sz val="11"/>
        <color theme="1"/>
        <rFont val="宋体"/>
        <family val="3"/>
        <charset val="134"/>
        <scheme val="minor"/>
      </rPr>
      <t>ok</t>
    </r>
    <phoneticPr fontId="148" type="noConversion"/>
  </si>
  <si>
    <t>21-05</t>
    <phoneticPr fontId="134" type="noConversion"/>
  </si>
  <si>
    <t>灵魂窃贼</t>
  </si>
  <si>
    <t>潜艇总动员</t>
    <phoneticPr fontId="134" type="noConversion"/>
  </si>
  <si>
    <t>沙滩勇士</t>
    <phoneticPr fontId="134" type="noConversion"/>
  </si>
  <si>
    <t>大草帽</t>
    <phoneticPr fontId="134" type="noConversion"/>
  </si>
  <si>
    <t>飞跃牛奶河</t>
    <phoneticPr fontId="134" type="noConversion"/>
  </si>
  <si>
    <t>疯狂下午茶</t>
    <phoneticPr fontId="134" type="noConversion"/>
  </si>
  <si>
    <t>棒棒糖</t>
    <phoneticPr fontId="134" type="noConversion"/>
  </si>
  <si>
    <t>跳跳糖</t>
    <phoneticPr fontId="134" type="noConversion"/>
  </si>
  <si>
    <t>爱跳跳</t>
    <phoneticPr fontId="134" type="noConversion"/>
  </si>
  <si>
    <t>潜水鱼</t>
    <phoneticPr fontId="134" type="noConversion"/>
  </si>
  <si>
    <t>奇幻漂流</t>
    <phoneticPr fontId="134" type="noConversion"/>
  </si>
  <si>
    <t>模拟过山车</t>
    <phoneticPr fontId="134" type="noConversion"/>
  </si>
  <si>
    <t>聚能飞船</t>
    <phoneticPr fontId="134" type="noConversion"/>
  </si>
  <si>
    <t>姜饼旋转木马</t>
    <phoneticPr fontId="134" type="noConversion"/>
  </si>
  <si>
    <t>跳跳警车</t>
    <phoneticPr fontId="134" type="noConversion"/>
  </si>
  <si>
    <t>项目</t>
    <phoneticPr fontId="134" type="noConversion"/>
  </si>
  <si>
    <t>最低身高</t>
    <phoneticPr fontId="134" type="noConversion"/>
  </si>
  <si>
    <t>区域</t>
    <phoneticPr fontId="134" type="noConversion"/>
  </si>
  <si>
    <t>亚特兰蒂斯</t>
    <phoneticPr fontId="134" type="noConversion"/>
  </si>
  <si>
    <t>甜品王国</t>
    <phoneticPr fontId="134" type="noConversion"/>
  </si>
  <si>
    <t>果冻历险记</t>
    <phoneticPr fontId="134" type="noConversion"/>
  </si>
  <si>
    <t>爱琴港</t>
    <phoneticPr fontId="134" type="noConversion"/>
  </si>
  <si>
    <t>失落玛雅</t>
    <phoneticPr fontId="134" type="noConversion"/>
  </si>
  <si>
    <t>欢乐时光</t>
    <phoneticPr fontId="134" type="noConversion"/>
  </si>
  <si>
    <t>X战车</t>
    <phoneticPr fontId="134" type="noConversion"/>
  </si>
  <si>
    <t>天使之翼</t>
    <phoneticPr fontId="134" type="noConversion"/>
  </si>
  <si>
    <t>序号</t>
    <phoneticPr fontId="134" type="noConversion"/>
  </si>
  <si>
    <t>尖峰时刻</t>
    <phoneticPr fontId="134" type="noConversion"/>
  </si>
  <si>
    <t>蛋糕秋千</t>
    <phoneticPr fontId="134" type="noConversion"/>
  </si>
  <si>
    <t>皇宫影院</t>
    <phoneticPr fontId="134" type="noConversion"/>
  </si>
  <si>
    <t>家庭过山车</t>
    <phoneticPr fontId="134" type="noConversion"/>
  </si>
  <si>
    <t>曲奇时光机</t>
    <phoneticPr fontId="134" type="noConversion"/>
  </si>
  <si>
    <t>是否玩过</t>
    <phoneticPr fontId="134" type="noConversion"/>
  </si>
  <si>
    <t>香格里拉</t>
    <phoneticPr fontId="134" type="noConversion"/>
  </si>
  <si>
    <t>雪域金翅</t>
    <phoneticPr fontId="134" type="noConversion"/>
  </si>
  <si>
    <t>天地双雄之太空梭</t>
    <phoneticPr fontId="134" type="noConversion"/>
  </si>
  <si>
    <t>天地双雄之堕落塔</t>
    <phoneticPr fontId="134" type="noConversion"/>
  </si>
  <si>
    <t>雪域求生碰碰车</t>
    <phoneticPr fontId="134" type="noConversion"/>
  </si>
  <si>
    <t>雅鲁藏布大漂流</t>
    <phoneticPr fontId="134" type="noConversion"/>
  </si>
  <si>
    <t>喜马拉雅音乐过山车</t>
    <phoneticPr fontId="134" type="noConversion"/>
  </si>
  <si>
    <t>异域魔窟</t>
    <phoneticPr fontId="134" type="noConversion"/>
  </si>
  <si>
    <t>丛林飞车</t>
    <phoneticPr fontId="134" type="noConversion"/>
  </si>
  <si>
    <t>太阳神车</t>
    <phoneticPr fontId="134" type="noConversion"/>
  </si>
  <si>
    <t>水晶神翼</t>
    <phoneticPr fontId="134" type="noConversion"/>
  </si>
  <si>
    <t>能量风暴</t>
    <phoneticPr fontId="134" type="noConversion"/>
  </si>
  <si>
    <t>特洛伊木马</t>
    <phoneticPr fontId="134" type="noConversion"/>
  </si>
  <si>
    <t>奥德赛之旅-激流勇进</t>
    <phoneticPr fontId="134" type="noConversion"/>
  </si>
  <si>
    <t>海马骑士</t>
    <phoneticPr fontId="134" type="noConversion"/>
  </si>
  <si>
    <t>深海漩涡</t>
    <phoneticPr fontId="134" type="noConversion"/>
  </si>
  <si>
    <t>飞鲨战队</t>
    <phoneticPr fontId="134" type="noConversion"/>
  </si>
  <si>
    <t>飞跃爱琴海</t>
    <phoneticPr fontId="134" type="noConversion"/>
  </si>
  <si>
    <t>海洋之星</t>
    <phoneticPr fontId="134" type="noConversion"/>
  </si>
  <si>
    <t>欢乐世界-漂流</t>
    <phoneticPr fontId="134" type="noConversion"/>
  </si>
  <si>
    <t># 职业：萨满祭司</t>
  </si>
  <si>
    <t xml:space="preserve"># </t>
  </si>
  <si>
    <t># 想要使用这副套牌，请先复制到剪贴板，然后在游戏中点击“新套牌”进行粘贴。</t>
  </si>
  <si>
    <t>21-07</t>
    <phoneticPr fontId="134" type="noConversion"/>
  </si>
  <si>
    <t>20.8.2</t>
    <phoneticPr fontId="134" type="noConversion"/>
  </si>
  <si>
    <t>神圣化身</t>
  </si>
  <si>
    <t>复苏</t>
  </si>
  <si>
    <t>投资良机</t>
  </si>
  <si>
    <t>66288-investment-opportunity</t>
  </si>
  <si>
    <t>抽一张&lt;b&gt;过载&lt;/b&gt;牌。</t>
  </si>
  <si>
    <t>炽热连击</t>
  </si>
  <si>
    <t>65140-hot-streak</t>
  </si>
  <si>
    <t>在本回合中，你的下一张火焰法术牌法力值消耗减少 （2）点。</t>
  </si>
  <si>
    <t>集群撕咬</t>
  </si>
  <si>
    <t>65044-devouring-swarm</t>
  </si>
  <si>
    <t>选择一个敌方随从，使你的所有随从攻击该随从，并将死亡的友方随从移回你的手牌。</t>
  </si>
  <si>
    <t>制皮工具</t>
  </si>
  <si>
    <t>64964-leatherworking-kit</t>
  </si>
  <si>
    <t>在三个友方野兽死亡后，抽一张野兽牌并使其获得+1/+1。失去1点耐久度。</t>
  </si>
  <si>
    <t>资深顾客</t>
  </si>
  <si>
    <t>64898-entitled-customer</t>
  </si>
  <si>
    <t>&lt;b&gt;战吼：&lt;/b&gt;对所有其他随从造成等同于你手牌数量的伤害。</t>
  </si>
  <si>
    <t>恐惧坐骑</t>
  </si>
  <si>
    <t>64896-dreaded-mount</t>
  </si>
  <si>
    <t>使一个随从获得+1/+1。当该随从死亡时，召唤一匹无尽的恐惧战马。</t>
  </si>
  <si>
    <t>64726-lady-prestor</t>
  </si>
  <si>
    <t>&lt;b&gt;战吼：&lt;/b&gt;随机使你牌库中的所有随从牌变形成为龙牌。&lt;i&gt;（保留原来的属性值和法力值消耗。）&lt;/I&gt;</t>
  </si>
  <si>
    <t>城市建筑师</t>
  </si>
  <si>
    <t>64724-city-architect</t>
  </si>
  <si>
    <t>&lt;b&gt;战吼：&lt;/b&gt; 召唤两个0/5并具有&lt;b&gt;嘲讽&lt;/b&gt;的城堡石墙。</t>
  </si>
  <si>
    <t>贵族</t>
  </si>
  <si>
    <t>64722-nobleman</t>
  </si>
  <si>
    <t>&lt;b&gt;战吼：&lt;/b&gt; 制作你的一张随机手牌的金色复制。</t>
  </si>
  <si>
    <t>奶酪商贩</t>
  </si>
  <si>
    <t>64721-cheesemonger</t>
  </si>
  <si>
    <t>每当你的对手施放一个法术，随机将一张法力值消耗相同的法术牌置入你的手牌。</t>
  </si>
  <si>
    <t>雄狮卫士</t>
  </si>
  <si>
    <t>64719-lions-guard</t>
  </si>
  <si>
    <t>&lt;b&gt;战吼：&lt;/b&gt;如果你的生命值小于或等于15点，则获得+2/+4和&lt;b&gt;嘲讽&lt;/b&gt;。</t>
  </si>
  <si>
    <t>热情的柜员</t>
  </si>
  <si>
    <t>64717-enthusiastic-banker</t>
  </si>
  <si>
    <t>在你的回合结束时，储存一张你牌库中的牌。&lt;b&gt;亡语：&lt;/b&gt;将储存的牌置入你的手牌。</t>
  </si>
  <si>
    <t>王室图书管理员</t>
  </si>
  <si>
    <t>64714-royal-librarian</t>
  </si>
  <si>
    <t>&lt;b&gt;可交易&lt;/b&gt; &lt;b&gt;战吼：&lt;/b&gt;&lt;b&gt;沉默&lt;/b&gt;一个 随从。</t>
  </si>
  <si>
    <t>北郡农民</t>
  </si>
  <si>
    <t>64712-northshire-farmer</t>
  </si>
  <si>
    <t>&lt;b&gt;战吼：&lt;/b&gt;选择一只友方野兽，将它的三张3/3的复制洗入你的牌库。</t>
  </si>
  <si>
    <t>闪金镇豺狼人</t>
  </si>
  <si>
    <t>64710-goldshire-gnoll</t>
  </si>
  <si>
    <t>&lt;b&gt;突袭&lt;/b&gt; 你每有一张其他手牌，该牌的法力值消耗便减少（1）点。</t>
  </si>
  <si>
    <t>工会商人</t>
  </si>
  <si>
    <t>64709-guild-trader</t>
  </si>
  <si>
    <t>&lt;b&gt;可交易&lt;/b&gt; &lt;b&gt;法术伤害+2&lt;/b&gt;</t>
  </si>
  <si>
    <t>卖花女郎</t>
  </si>
  <si>
    <t>64708-florist</t>
  </si>
  <si>
    <t>在你的回合结束时，使你手牌中的一张自然法术牌法力值消耗减少（1）点。</t>
  </si>
  <si>
    <t>矿道工程师</t>
  </si>
  <si>
    <t>64707-deeprun-engineer</t>
  </si>
  <si>
    <t>&lt;b&gt;战吼：&lt;/b&gt;&lt;b&gt;发现&lt;/b&gt;一张机械牌，并使其法力值消耗减少（1）点。</t>
  </si>
  <si>
    <t>包裹速递员</t>
  </si>
  <si>
    <t>64705-package-runner</t>
  </si>
  <si>
    <t>除非你有至少八张手牌，否则无法进行 攻击。</t>
  </si>
  <si>
    <t>雄狮之怒</t>
  </si>
  <si>
    <t>64688-lions-frenzy</t>
  </si>
  <si>
    <t>64678-find-the-imposter</t>
  </si>
  <si>
    <t>&lt;b&gt;任务线：&lt;/b&gt;使用两张军情七处牌。&lt;b&gt;奖励：&lt;/b&gt;将一张间谍小工具置入你的手牌。</t>
  </si>
  <si>
    <t>64673-maestra-of-the-masquerade</t>
  </si>
  <si>
    <t>你改用另一职业开始对战，直到你使用潜行者牌。</t>
  </si>
  <si>
    <t>混乱吸取</t>
  </si>
  <si>
    <t>64665-chaos-leech</t>
  </si>
  <si>
    <t>&lt;b&gt;吸血&lt;/b&gt; 对一个随从造成 3点伤害。&lt;b&gt;流放：&lt;/b&gt;改为 造成 5点。</t>
  </si>
  <si>
    <t>64637-defend-the-dwarven-district</t>
  </si>
  <si>
    <t>&lt;b&gt;任务线：&lt;/b&gt;使用两张法术牌造成伤害。&lt;b&gt;奖励：&lt;/b&gt;你的英雄技能能够以随从为目标。</t>
  </si>
  <si>
    <t>魔变鱼人</t>
  </si>
  <si>
    <t>64629-metamorfin</t>
  </si>
  <si>
    <t>&lt;b&gt;嘲讽&lt;/b&gt;，&lt;b&gt;战吼：&lt;/b&gt;如果你在本回合中施放过邪能法术，获得+2/+2。</t>
  </si>
  <si>
    <t>64546-highlord-fordragon</t>
  </si>
  <si>
    <t>&lt;b&gt;圣盾&lt;/b&gt; 在一个友方随从失去&lt;b&gt;圣盾&lt;/b&gt;后，使你手牌中的一张随从牌获得+5/+5。</t>
  </si>
  <si>
    <t>城建税</t>
  </si>
  <si>
    <t>64523-city-tax</t>
  </si>
  <si>
    <t>&lt;b&gt;可交易&lt;/b&gt; &lt;b&gt;吸血&lt;/b&gt;，对所有敌方随从造成 1点伤害。</t>
  </si>
  <si>
    <t>64438-grand-magus-antonidas</t>
  </si>
  <si>
    <t>&lt;b&gt;战吼：&lt;/b&gt;如果你在上三个回合中都施放过火焰法术，随机对敌人施放三个火球术。&lt;i&gt;（ /3）&lt;/i&gt;</t>
  </si>
  <si>
    <t>普瑞斯托的炎术师</t>
  </si>
  <si>
    <t>64436-prestors-pyromancer</t>
  </si>
  <si>
    <t>&lt;b&gt;战吼：&lt;/b&gt;你的下一个火焰法术获得&lt;b&gt;法术伤害+2&lt;/b&gt;。</t>
  </si>
  <si>
    <t>64434-ignite</t>
  </si>
  <si>
    <t>造成 点伤害。将一张伤害提高一点的“点燃”洗入 你的牌库。</t>
  </si>
  <si>
    <t>笨拙的信使</t>
  </si>
  <si>
    <t>64433-clumsy-courier</t>
  </si>
  <si>
    <t>&lt;b&gt;战吼：&lt;/b&gt;从你的手牌中施放法力值消耗最高的法术。</t>
  </si>
  <si>
    <t>初始之火</t>
  </si>
  <si>
    <t>64430-first-flame</t>
  </si>
  <si>
    <t>对一个随从造成 2点伤害。将“传承之火”置入你的手牌。</t>
  </si>
  <si>
    <t>邪能吞食者</t>
  </si>
  <si>
    <t>64396-felgorger</t>
  </si>
  <si>
    <t>&lt;b&gt;战吼：&lt;/b&gt;抽一张邪能法术牌，使其法力值消耗减少（2）点。</t>
  </si>
  <si>
    <t>邪能弹幕</t>
  </si>
  <si>
    <t>64393-fel-barrage</t>
  </si>
  <si>
    <t>对生命值最低的敌人造成 2点伤害两次。</t>
  </si>
  <si>
    <t>64385-composting</t>
  </si>
  <si>
    <t>使你的所有随从获得“&lt;b&gt;亡语：&lt;/b&gt;抽一张牌。”</t>
  </si>
  <si>
    <t>怒缚蛮兵</t>
  </si>
  <si>
    <t>64373-irebound-brute</t>
  </si>
  <si>
    <t>&lt;b&gt;嘲讽&lt;/b&gt; 在本回合中每抽一张牌，法力值消耗减少（1）点。</t>
  </si>
  <si>
    <t>放贷的鲨鱼</t>
  </si>
  <si>
    <t>64363-loan-shark</t>
  </si>
  <si>
    <t>&lt;b&gt;战吼：&lt;/b&gt;使你的对手获得一个幸运币。 &lt;b&gt;亡语：&lt;/b&gt;使你获得两个幸运币。</t>
  </si>
  <si>
    <t>充能召唤</t>
  </si>
  <si>
    <t>64356-charged-call</t>
  </si>
  <si>
    <t>&lt;b&gt;发现&lt;/b&gt;一个法力值消耗为（ ）的随从并召唤它。&lt;i&gt;（在本局对战中你每使用一张&lt;b&gt;过载&lt;/b&gt;牌都会升级！）&lt;/i&gt;</t>
  </si>
  <si>
    <t>花岗岩熔铸体</t>
  </si>
  <si>
    <t>64320-granite-forgeborn</t>
  </si>
  <si>
    <t>&lt;b&gt;战吼：&lt;/b&gt;使你手牌和牌库中的元素牌法力值消耗减少（1）点。</t>
  </si>
  <si>
    <t>64280-raid-the-docks</t>
  </si>
  <si>
    <t>&lt;b&gt;任务线：&lt;/b&gt;使用三张海盗牌。&lt;b&gt;奖励：&lt;/b&gt;抽一张武器牌。</t>
  </si>
  <si>
    <t>港口匪徒</t>
  </si>
  <si>
    <t>64277-harbor-scamp</t>
  </si>
  <si>
    <t>&lt;b&gt;战吼：&lt;/b&gt;抽一张海盗牌。</t>
  </si>
  <si>
    <t>幽灵狼前锋</t>
  </si>
  <si>
    <t>64215-spirit-alpha</t>
  </si>
  <si>
    <t>在你使用一张&lt;b&gt;过载&lt;/b&gt;牌后，召唤一只2/3并具有&lt;b&gt;嘲讽&lt;/b&gt;的幽灵狼。</t>
  </si>
  <si>
    <t>怯懦的步兵</t>
  </si>
  <si>
    <t>64196-cowardly-grunt</t>
  </si>
  <si>
    <t>&lt;b&gt;亡语：&lt;/b&gt;从你的牌库中召唤一个随从。</t>
  </si>
  <si>
    <t>军情七处潜伏者</t>
  </si>
  <si>
    <t>64166-si-skulker</t>
  </si>
  <si>
    <t>&lt;b&gt;潜行&lt;/b&gt;，&lt;b&gt;战吼：&lt;/b&gt;你抽到的下一张牌的法力值消耗减少（1）点。</t>
  </si>
  <si>
    <t>军情七处刺客</t>
  </si>
  <si>
    <t>64163-si-assassin</t>
  </si>
  <si>
    <t>在本局对战中，你每使用过一张军情七处牌，该牌的法力值消耗便减少（1）点。&lt;b&gt;连击：&lt;/b&gt;消灭一个敌方随从。</t>
  </si>
  <si>
    <t>军情七处探员</t>
  </si>
  <si>
    <t>64034-si-operative</t>
  </si>
  <si>
    <t>&lt;b&gt;突袭&lt;/b&gt; 在该随从攻击一个随从后，获得&lt;b&gt;潜行&lt;/b&gt;。</t>
  </si>
  <si>
    <t>军情七处的要挟</t>
  </si>
  <si>
    <t>64033-si-extortion</t>
  </si>
  <si>
    <t>&lt;b&gt;可交易&lt;/b&gt; 对一个未受伤的角色造成 3点伤害。</t>
  </si>
  <si>
    <t>军情七处线人</t>
  </si>
  <si>
    <t>64031-si-informant</t>
  </si>
  <si>
    <t>&lt;b&gt;战吼：&lt;/b&gt;在本局对战中，你每使用过一张军情七处牌，便获得+1/+1。</t>
  </si>
  <si>
    <t>劳累的驮骡</t>
  </si>
  <si>
    <t>64008-encumbered-pack-mule</t>
  </si>
  <si>
    <t>&lt;b&gt;嘲讽&lt;/b&gt; 当你抽到该牌时，将它的一张复制置入你的手牌。</t>
  </si>
  <si>
    <t>被困的女巫</t>
  </si>
  <si>
    <t>63821-entrapped-sorceress</t>
  </si>
  <si>
    <t>&lt;b&gt;战吼：&lt;/b&gt;如果你控制一个&lt;b&gt;任务&lt;/b&gt;，&lt;b&gt;发现&lt;/b&gt;一张法术牌。</t>
  </si>
  <si>
    <t>星空墨水套装</t>
  </si>
  <si>
    <t>63673-celestial-ink-set</t>
  </si>
  <si>
    <t>在你消耗5点法力值用于法术牌上后，使你手牌中的一张法术牌法力值消耗降低（5）点。失去1点耐久度。</t>
  </si>
  <si>
    <t>暴风城海盗</t>
  </si>
  <si>
    <t>64975-stormwind-freebooter</t>
  </si>
  <si>
    <t>&lt;b&gt;战吼：&lt;/b&gt;在本回合中，使你的英雄获得+2攻击力。</t>
  </si>
  <si>
    <t>暴风城吹笛人</t>
  </si>
  <si>
    <t>64968-stormwind-piper</t>
  </si>
  <si>
    <t>在该随从攻击后，使你的野兽获得+1/+1。</t>
  </si>
  <si>
    <t>老鼠窝</t>
  </si>
  <si>
    <t>64960-rodent-nest</t>
  </si>
  <si>
    <t>&lt;b&gt;亡语：&lt;/b&gt;召唤五只1/1的老鼠。</t>
  </si>
  <si>
    <t>血缚小鬼</t>
  </si>
  <si>
    <t>64893-bloodbound-imp</t>
  </si>
  <si>
    <t>每当该随从进行攻击，对你的英雄造成2点伤害。</t>
  </si>
  <si>
    <t>监狱囚徒</t>
  </si>
  <si>
    <t>64725-stockades-prisoner</t>
  </si>
  <si>
    <t>起始&lt;b&gt;休眠&lt;/b&gt;状态。在你使用三张牌后唤醒。</t>
  </si>
  <si>
    <t>莫尔葛熔魔</t>
  </si>
  <si>
    <t>64716-moarg-forgefiend</t>
  </si>
  <si>
    <t>&lt;b&gt;嘲讽&lt;/b&gt;，&lt;b&gt;亡语：&lt;/b&gt;获得8点护甲值。</t>
  </si>
  <si>
    <t>监狱守卫</t>
  </si>
  <si>
    <t>64715-stockades-guard</t>
  </si>
  <si>
    <t>&lt;b&gt;战吼：&lt;/b&gt;使一个友方随从获得&lt;b&gt;嘲讽&lt;/b&gt;。</t>
  </si>
  <si>
    <t>战场军官</t>
  </si>
  <si>
    <t>64711-battleground-battlemaster</t>
  </si>
  <si>
    <t>相邻的随从获得 &lt;b&gt;风怒&lt;/b&gt;。</t>
  </si>
  <si>
    <t>暴风城卫兵</t>
  </si>
  <si>
    <t>64702-stormwind-guard</t>
  </si>
  <si>
    <t>&lt;b&gt;嘲讽&lt;/b&gt;，&lt;b&gt;战吼：&lt;/b&gt;使相邻的随从获得+1/+1。</t>
  </si>
  <si>
    <t>受祝福的货物</t>
  </si>
  <si>
    <t>64661-blessed-goods</t>
  </si>
  <si>
    <t>&lt;b&gt;发现&lt;/b&gt;一张&lt;b&gt;奥秘&lt;/b&gt;牌，武器牌或&lt;b&gt;圣盾&lt;/b&gt;随从牌。</t>
  </si>
  <si>
    <t>瞄准射击</t>
  </si>
  <si>
    <t>64631-aimed-shot</t>
  </si>
  <si>
    <t>造成 3点伤害。你的下一个英雄技能会额外造成2点伤害。</t>
  </si>
  <si>
    <t>神圣坐骑</t>
  </si>
  <si>
    <t>64525-noble-mount</t>
  </si>
  <si>
    <t>使一个随从获得+1/+1和&lt;b&gt;圣盾&lt;/b&gt;。当该随从死亡时，召唤一匹战马。</t>
  </si>
  <si>
    <t>圣殿蜡烛商</t>
  </si>
  <si>
    <t>64435-sanctum-chandler</t>
  </si>
  <si>
    <t>在你施放一个火焰法术后，抽一张 法术牌。</t>
  </si>
  <si>
    <t>64429-voidtouched-attendant</t>
  </si>
  <si>
    <t>双方英雄受到的所有伤害提高一点。</t>
  </si>
  <si>
    <t>灵能魔</t>
  </si>
  <si>
    <t>64425-psyfiend</t>
  </si>
  <si>
    <t>在你施放一个暗影法术后，对双方英雄造成2点伤害。</t>
  </si>
  <si>
    <t>暮光欺诈者</t>
  </si>
  <si>
    <t>64419-twilight-deceptor</t>
  </si>
  <si>
    <t>&lt;b&gt;战吼：&lt;/b&gt;如果有英雄在本回合中受到伤害，抽一张暗影法术牌。</t>
  </si>
  <si>
    <t>敏捷咒符</t>
  </si>
  <si>
    <t>64394-sigil-of-alacrity</t>
  </si>
  <si>
    <t>在你的下个回合开始时，抽一张牌，并使其法力值消耗减少（1）点。</t>
  </si>
  <si>
    <t>虚空碎片</t>
  </si>
  <si>
    <t>64392-void-shard</t>
  </si>
  <si>
    <t>&lt;b&gt;吸血&lt;/b&gt; 造成 4点伤害。</t>
  </si>
  <si>
    <t>纳鲁碎片</t>
  </si>
  <si>
    <t>64391-shard-of-the-naaru</t>
  </si>
  <si>
    <t>&lt;b&gt;可交易&lt;/b&gt; &lt;b&gt;沉默&lt;/b&gt;所有敌方随从。</t>
  </si>
  <si>
    <t>活泼的松鼠</t>
  </si>
  <si>
    <t>64388-vibrant-squirrel</t>
  </si>
  <si>
    <t>&lt;b&gt;亡语：&lt;/b&gt;将四张橡果洗入你的牌库。当抽到橡果时，召唤一只2/1的松鼠。</t>
  </si>
  <si>
    <t>柳魔锐爪兽</t>
  </si>
  <si>
    <t>64384-wickerclaw</t>
  </si>
  <si>
    <t>在你的英雄获得攻击力后，该随从获得+2攻击力。</t>
  </si>
  <si>
    <t>古墓卫士</t>
  </si>
  <si>
    <t>64371-catacomb-guard</t>
  </si>
  <si>
    <t>&lt;b&gt;吸血&lt;/b&gt;，&lt;b&gt;战吼：&lt;/b&gt;对一个敌方随从造成等同于该随从攻击力的伤害。</t>
  </si>
  <si>
    <t>联盟旗手</t>
  </si>
  <si>
    <t>64368-alliance-bannerman</t>
  </si>
  <si>
    <t>&lt;b&gt;战吼：&lt;/b&gt;抽一张随从牌。使你手牌中的随从牌获得+1/+1。</t>
  </si>
  <si>
    <t>运河慢步者</t>
  </si>
  <si>
    <t>64321-canal-slogger</t>
  </si>
  <si>
    <t>&lt;b&gt;突袭&lt;/b&gt;，&lt;b&gt;吸血&lt;/b&gt; &lt;b&gt;过载：&lt;/b&gt;（1）</t>
  </si>
  <si>
    <t>货物保镖</t>
  </si>
  <si>
    <t>64278-cargo-guard</t>
  </si>
  <si>
    <t>在你的回合结束时，获得3点护甲值。</t>
  </si>
  <si>
    <t>播种施肥</t>
  </si>
  <si>
    <t>64236-sow-the-soil</t>
  </si>
  <si>
    <t>&lt;b&gt;抉择：&lt;/b&gt;使你的所有随从获得+1攻击力；或者召唤一个2/2的树人。</t>
  </si>
  <si>
    <t>拍卖行木槌</t>
  </si>
  <si>
    <t>64214-auctionhouse-gavel</t>
  </si>
  <si>
    <t>在你的英雄攻击后，使你手牌中一张&lt;b&gt;战吼&lt;/b&gt;随从牌的法力值消耗减少（1）点。</t>
  </si>
  <si>
    <t>旅行商人</t>
  </si>
  <si>
    <t>64010-traveling-merchant</t>
  </si>
  <si>
    <t>&lt;b&gt;可交易&lt;/b&gt; &lt;b&gt;战吼：&lt;/b&gt;你每控制一个其他友方随从，便获得+1/+1。</t>
  </si>
  <si>
    <t>暗影布缝针</t>
  </si>
  <si>
    <t>63732-shadowcloth-needle</t>
  </si>
  <si>
    <t>在你施放一个暗影法术后，对所有敌人造成1点伤害。失去1点耐久度。</t>
  </si>
  <si>
    <t>顽固的嫌疑人</t>
  </si>
  <si>
    <t>63712-stubborn-suspect</t>
  </si>
  <si>
    <t>&lt;b&gt;亡语：&lt;/b&gt;随机召唤一个法力值消耗为（3）的随从。</t>
  </si>
  <si>
    <t>一决胜负</t>
  </si>
  <si>
    <t>64375-final-showdown</t>
  </si>
  <si>
    <t>简略情报</t>
  </si>
  <si>
    <t>63955-sketchy-information</t>
  </si>
  <si>
    <t>抽一张法力值消耗小于或等于（4）点的&lt;b&gt;亡语&lt;/b&gt;牌。触发其 &lt;b&gt;亡语&lt;/b&gt;。</t>
  </si>
  <si>
    <t>遥控傀儡</t>
  </si>
  <si>
    <t>65693-remote-controlled-golem</t>
  </si>
  <si>
    <t>在该随从受到伤害后，将两张傀儡部件洗入你的牌库。当抽到傀儡部件时，召唤一个2/1的机械。</t>
  </si>
  <si>
    <t>乌瑞恩首席剑士</t>
  </si>
  <si>
    <t>64007-first-blade-of-wrynn</t>
  </si>
  <si>
    <t>&lt;b&gt;圣盾&lt;/b&gt;，&lt;b&gt;战吼：&lt;/b&gt;如果该随从拥有至少4点攻击力，获得&lt;b&gt;突袭&lt;/b&gt;。</t>
  </si>
  <si>
    <t>进口狼蛛</t>
  </si>
  <si>
    <t>65159-imported-tarantula</t>
  </si>
  <si>
    <t>&lt;b&gt;可交易&lt;/b&gt; &lt;b&gt;亡语：&lt;/b&gt;召唤两只1/1并具有&lt;b&gt;剧毒&lt;/b&gt;和&lt;b&gt;突袭&lt;/b&gt;的 蜘蛛。</t>
  </si>
  <si>
    <t>64487-auctioneer-jaxon</t>
  </si>
  <si>
    <t>每当你&lt;b&gt;交易&lt;/b&gt;时，将抽牌改为从你的牌库中&lt;b&gt;发现&lt;/b&gt;一张牌。</t>
  </si>
  <si>
    <t>固执的商贩</t>
  </si>
  <si>
    <t>64395-persistent-peddler</t>
  </si>
  <si>
    <t>&lt;b&gt;可交易&lt;/b&gt; &lt;b&gt;亡语：&lt;/b&gt;从你的牌库中召唤一个固执的商贩。</t>
  </si>
  <si>
    <t>64322-command-the-elements</t>
  </si>
  <si>
    <t>&lt;b&gt;任务线：&lt;/b&gt;使用三张&lt;b&gt;过载&lt;/b&gt;牌。 &lt;b&gt;奖励：&lt;/b&gt;解锁你&lt;b&gt;过载&lt;/b&gt;的法力水晶。</t>
  </si>
  <si>
    <t>64291-lost-in-the-park</t>
  </si>
  <si>
    <t>&lt;b&gt;任务线：&lt;/b&gt;使你的英雄获得4点攻击力。&lt;b&gt;奖励：&lt;/b&gt;获得5点 护甲值。</t>
  </si>
  <si>
    <t>挑衅</t>
  </si>
  <si>
    <t>64198-provoke</t>
  </si>
  <si>
    <t>&lt;b&gt;可交易&lt;/b&gt; 选择一个友方随从，使所有敌方随从攻击该随从。</t>
  </si>
  <si>
    <t>64014-garrote</t>
  </si>
  <si>
    <t>对敌方英雄造成 2点伤害，将三张流血洗入你的牌库。抽到流血时，再造成 2点伤害。</t>
  </si>
  <si>
    <t>64201-oracle-of-elune</t>
  </si>
  <si>
    <t>在你使用一张法力值消耗小于或等于（2）点的随从牌后，召唤一个它的复制。</t>
  </si>
  <si>
    <t>64903-anetheron</t>
  </si>
  <si>
    <t>如果你的手牌数量达到上限，该牌的法力值消耗为（1）点。</t>
  </si>
  <si>
    <t>暗巷契约</t>
  </si>
  <si>
    <t>64894-dark-alley-pact</t>
  </si>
  <si>
    <t>召唤一个属性值等同于你的手牌数量的邪魔。</t>
  </si>
  <si>
    <t>64774-bolner-hammerbeak</t>
  </si>
  <si>
    <t>在你使用一张&lt;b&gt;战吼&lt;/b&gt; 随从牌后，重复一次本回合使用的第一个&lt;b&gt;战吼&lt;/b&gt;。</t>
  </si>
  <si>
    <t>光明使者之锤</t>
  </si>
  <si>
    <t>64367-lightbringers-hammer</t>
  </si>
  <si>
    <t>&lt;b&gt;吸血&lt;/b&gt; 无法攻击英雄。</t>
  </si>
  <si>
    <t>双面投资者</t>
  </si>
  <si>
    <t>64357-two-faced-investor</t>
  </si>
  <si>
    <t>在你的回合结束时，使你的一张手牌法力值消耗减少（1）点。&lt;i&gt;（50%的几率改为消耗增加。）&lt;/i&gt;</t>
  </si>
  <si>
    <t>64013-counterfeit-blade</t>
  </si>
  <si>
    <t>&lt;b&gt;战吼：&lt;/b&gt; 随机获得一个本局对战中触发过的友方&lt;b&gt;亡语&lt;/b&gt;。</t>
  </si>
  <si>
    <t>64397-jace-darkweaver</t>
  </si>
  <si>
    <t>&lt;b&gt;战吼：&lt;/b&gt; 施放你在本局对战中使用过的所有邪能法术&lt;i&gt;（尽可能以敌人为目标）&lt;/i&gt;。</t>
  </si>
  <si>
    <t>64308-rise-to-the-occasion</t>
  </si>
  <si>
    <t>&lt;b&gt;任务线：&lt;/b&gt;使用三张不同的法力值消耗为（1）的牌。&lt;b&gt;奖励：&lt;/b&gt;装备一把1/4的圣光的正义。</t>
  </si>
  <si>
    <t>阴暗的酒保</t>
  </si>
  <si>
    <t>64895-shady-bartender</t>
  </si>
  <si>
    <t>&lt;b&gt;可交易&lt;/b&gt; &lt;b&gt;战吼：&lt;/b&gt;使你的所有恶魔获得+2/+2。</t>
  </si>
  <si>
    <t>64728-cornelius-roame</t>
  </si>
  <si>
    <t>在每个玩家的回合开始和结束时， 抽一张牌。</t>
  </si>
  <si>
    <t>艾尔文野猪</t>
  </si>
  <si>
    <t>64723-elwynn-boar</t>
  </si>
  <si>
    <t>&lt;b&gt;亡语：&lt;/b&gt;在本局对战中如果有7只你的艾尔文野猪死亡，装备一把15/3的万千箴言之剑。 &lt;i&gt;（ /7）&lt;/i&gt;</t>
  </si>
  <si>
    <t>64773-overdraft</t>
  </si>
  <si>
    <t>&lt;b&gt;可交易&lt;/b&gt; 解锁你&lt;b&gt;过载&lt;/b&gt;的法力水晶，并造成等量的 伤害。</t>
  </si>
  <si>
    <t>64729-varian-king-of-stormwind</t>
  </si>
  <si>
    <t>&lt;b&gt;战吼：&lt;/b&gt;抽一张&lt;b&gt;突袭&lt;/b&gt;随从牌以获得&lt;b&gt;突袭&lt;/b&gt;。依此法检定是否可获得&lt;b&gt;嘲讽&lt;/b&gt;和&lt;b&gt;圣盾&lt;/b&gt;。</t>
  </si>
  <si>
    <t>小巧玩具</t>
  </si>
  <si>
    <t>64355-tiny-toys</t>
  </si>
  <si>
    <t>随机召唤四个法力值消耗为（5）的随从，使其变为2/2。</t>
  </si>
  <si>
    <t>花园猎豹</t>
  </si>
  <si>
    <t>64337-park-panther</t>
  </si>
  <si>
    <t>&lt;b&gt;突袭&lt;/b&gt; 每当该随从攻击时，在本回合中使你的英雄获得+3攻击力。</t>
  </si>
  <si>
    <t>紧壳商品</t>
  </si>
  <si>
    <t>64292-best-in-shell</t>
  </si>
  <si>
    <t>&lt;b&gt;可交易&lt;/b&gt; 召唤两只2/7并具有&lt;b&gt;嘲讽&lt;/b&gt;的龟。</t>
  </si>
  <si>
    <t>海上威胁</t>
  </si>
  <si>
    <t>64279-shiver-their-timbers</t>
  </si>
  <si>
    <t>对一个随从造成 2点伤害。如果你控制一个海盗，则改为造成 5点伤害。</t>
  </si>
  <si>
    <t>64199-lothar</t>
  </si>
  <si>
    <t>恶魔来袭</t>
  </si>
  <si>
    <t>64897-demonic-assault</t>
  </si>
  <si>
    <t>造成 3点伤害。召唤两个1/3并具有&lt;b&gt;嘲讽&lt;/b&gt;的虚空行者。</t>
  </si>
  <si>
    <t>64439-sheldras-moontree</t>
  </si>
  <si>
    <t>&lt;b&gt;战吼：&lt;/b&gt;使你接下来抽到的三张法术牌获得&lt;b&gt;抽到时施放&lt;/b&gt;效果。</t>
  </si>
  <si>
    <t>墓园召唤</t>
  </si>
  <si>
    <t>64390-call-of-the-grave</t>
  </si>
  <si>
    <t>&lt;b&gt;发现&lt;/b&gt;一张&lt;b&gt;亡语&lt;/b&gt;随从牌。如果你有足够的法力值使用这张随从牌，触发其&lt;b&gt;亡语&lt;/b&gt;。</t>
  </si>
  <si>
    <t>64970-the-rat-king</t>
  </si>
  <si>
    <t>&lt;b&gt;突袭&lt;/b&gt;，&lt;b&gt;亡语：&lt;/b&gt;进入&lt;b&gt;休眠&lt;/b&gt;状态。在5个友方随从死亡后复活。</t>
  </si>
  <si>
    <t>硕鼠成群</t>
  </si>
  <si>
    <t>64627-rats-of-extraordinary-size</t>
  </si>
  <si>
    <t>召唤七只1/1的老鼠。战场上放不下的老鼠会进入你的手牌，并获得+4/+4。</t>
  </si>
  <si>
    <t>寻求指引</t>
  </si>
  <si>
    <t>64349-seek-guidance</t>
  </si>
  <si>
    <t>&lt;b&gt;任务线：&lt;/b&gt;使用法力值消耗为（2），（3），（4）的牌各一张。&lt;b&gt;奖励：&lt;/b&gt;从你的牌库中&lt;b&gt;发现&lt;/b&gt;一张牌。</t>
  </si>
  <si>
    <t>科多兽坐骑</t>
  </si>
  <si>
    <t>64346-kodo-mount</t>
  </si>
  <si>
    <t>使一个随从获得+4/+2和&lt;b&gt;突袭&lt;/b&gt;。当该随从死亡时，召唤一只科多兽。</t>
  </si>
  <si>
    <t>纳斯雷兹姆之触</t>
  </si>
  <si>
    <t>64899-touch-of-the-nathrezim</t>
  </si>
  <si>
    <t>对一个随从造成 2点伤害。如果该随从死亡，则为你的英雄恢复4点生命值。</t>
  </si>
  <si>
    <t>香料面包师</t>
  </si>
  <si>
    <t>64704-spice-bread-baker</t>
  </si>
  <si>
    <t>&lt;b&gt;战吼：&lt;/b&gt;为你的英雄恢复等同于你手牌数量的生命值。</t>
  </si>
  <si>
    <t>厚重板甲</t>
  </si>
  <si>
    <t>65656-heavy-plate</t>
  </si>
  <si>
    <t>&lt;b&gt;可交易&lt;/b&gt; 获得8点护甲值。</t>
  </si>
  <si>
    <t>山羊坐骑</t>
  </si>
  <si>
    <t>64965-ramming-mount</t>
  </si>
  <si>
    <t>使一个随从获得+2/+2和攻击时具有&lt;b&gt;免疫&lt;/b&gt;。当该随从死亡时，召唤一只山羊。</t>
  </si>
  <si>
    <t>64900-the-demon-seed</t>
  </si>
  <si>
    <t>&lt;b&gt;任务线：&lt;/b&gt;在你的回合中受到6点伤害。&lt;b&gt;奖励：&lt;/b&gt;&lt;b&gt;吸血&lt;/b&gt;。对敌方英雄造成 3点伤害。</t>
  </si>
  <si>
    <t>64727-flightmaster-dungar</t>
  </si>
  <si>
    <t>&lt;b&gt;战吼：&lt;/b&gt; 选择一条航线，进入&lt;b&gt;休眠&lt;/b&gt;。当你完成飞行时唤醒并获得特效！</t>
  </si>
  <si>
    <t>锈烂蝰蛇</t>
  </si>
  <si>
    <t>64720-rustrot-viper</t>
  </si>
  <si>
    <t>&lt;b&gt;可交易&lt;/b&gt; &lt;b&gt;战吼：&lt;/b&gt;摧毁对手的武器。</t>
  </si>
  <si>
    <t>邮箱舞者</t>
  </si>
  <si>
    <t>64718-mailbox-dancer</t>
  </si>
  <si>
    <t>&lt;b&gt;战吼：&lt;/b&gt;将一个幸运币置入你的手牌。&lt;b&gt;亡语：&lt;/b&gt;使你的对手获得一个幸运币。</t>
  </si>
  <si>
    <t>熊猫人进口商</t>
  </si>
  <si>
    <t>64713-pandaren-importer</t>
  </si>
  <si>
    <t>&lt;b&gt;战吼：&lt;/b&gt;&lt;b&gt;发现&lt;/b&gt;一张你的套牌之外的法术牌。</t>
  </si>
  <si>
    <t>不耐烦的店长</t>
  </si>
  <si>
    <t>64703-impatient-shopkeep</t>
  </si>
  <si>
    <t>&lt;b&gt;可交易&lt;/b&gt; &lt;b&gt;突袭&lt;/b&gt;</t>
  </si>
  <si>
    <t>棱彩珠宝工具</t>
  </si>
  <si>
    <t>64554-prismatic-jewel-kit</t>
  </si>
  <si>
    <t>在一个友方随从失去&lt;b&gt;圣盾&lt;/b&gt;后，使你手牌中的随从牌获得+1/+1。失去1点耐久度。</t>
  </si>
  <si>
    <t>64488-sorcerers-gambit</t>
  </si>
  <si>
    <t>&lt;b&gt;任务线：&lt;/b&gt;施放火焰，冰霜和奥术法术各一个。&lt;b&gt;奖励：&lt;/b&gt;抽一张法术牌。</t>
  </si>
  <si>
    <t>64443-darkbishop-benedictus</t>
  </si>
  <si>
    <t>&lt;b&gt;对战开始时：&lt;/b&gt;如果你的套牌中所有法术牌都是暗影法术牌，则进入暗影形态。</t>
  </si>
  <si>
    <t>火热促销</t>
  </si>
  <si>
    <t>64423-fire-sale</t>
  </si>
  <si>
    <t>&lt;b&gt;可交易&lt;/b&gt; 对所有随从造成 3点伤害。</t>
  </si>
  <si>
    <t>雷象坐骑</t>
  </si>
  <si>
    <t>64416-elekk-mount</t>
  </si>
  <si>
    <t>使一个随从获得+4/+7和&lt;b&gt;嘲讽&lt;/b&gt;。当该随从死亡时，召唤一只雷象。</t>
  </si>
  <si>
    <t>农夫</t>
  </si>
  <si>
    <t>64372-peasant</t>
  </si>
  <si>
    <t>在你的回合开始时，抽一张牌。</t>
  </si>
  <si>
    <t>符文秘银杖</t>
  </si>
  <si>
    <t>63677-runed-mithril-rod</t>
  </si>
  <si>
    <t>在你抽四张牌后，使你的手牌法力值消耗减少（1）点。失去1点耐久度。</t>
  </si>
  <si>
    <t>暴风</t>
    <phoneticPr fontId="148" type="noConversion"/>
  </si>
  <si>
    <t>1210暴风城</t>
  </si>
  <si>
    <t>亡语者布莱克松</t>
    <phoneticPr fontId="134" type="noConversion"/>
  </si>
  <si>
    <t>wyzblks</t>
    <phoneticPr fontId="134" type="noConversion"/>
  </si>
  <si>
    <t>3/3</t>
    <phoneticPr fontId="134" type="noConversion"/>
  </si>
  <si>
    <t>古夫·符文图腾</t>
    <phoneticPr fontId="134" type="noConversion"/>
  </si>
  <si>
    <t>gffwtt</t>
    <phoneticPr fontId="134" type="noConversion"/>
  </si>
  <si>
    <t>吞噬者穆坦努斯</t>
    <phoneticPr fontId="134" type="noConversion"/>
  </si>
  <si>
    <t>tszmtns</t>
    <phoneticPr fontId="134" type="noConversion"/>
  </si>
  <si>
    <t>库尔特鲁斯·陨烬</t>
    <phoneticPr fontId="134" type="noConversion"/>
  </si>
  <si>
    <t>ketlsyj</t>
    <phoneticPr fontId="134" type="noConversion"/>
  </si>
  <si>
    <t>永恒者托奇</t>
    <phoneticPr fontId="134" type="noConversion"/>
  </si>
  <si>
    <t>yhztq</t>
    <phoneticPr fontId="134" type="noConversion"/>
  </si>
  <si>
    <t>沃金</t>
    <phoneticPr fontId="134" type="noConversion"/>
  </si>
  <si>
    <t>wj</t>
    <phoneticPr fontId="134" type="noConversion"/>
  </si>
  <si>
    <t>泽瑞拉</t>
    <phoneticPr fontId="134" type="noConversion"/>
  </si>
  <si>
    <t>zrl</t>
    <phoneticPr fontId="134" type="noConversion"/>
  </si>
  <si>
    <t>贸易大王加里维克斯</t>
    <phoneticPr fontId="134" type="noConversion"/>
  </si>
  <si>
    <t>mydwjlwks</t>
    <phoneticPr fontId="134" type="noConversion"/>
  </si>
  <si>
    <t>亚煞极</t>
    <phoneticPr fontId="134" type="noConversion"/>
  </si>
  <si>
    <t>ysj</t>
    <phoneticPr fontId="134" type="noConversion"/>
  </si>
  <si>
    <t>yldnf</t>
    <phoneticPr fontId="134" type="noConversion"/>
  </si>
  <si>
    <t>伟大的阿卡扎曼阿克拉</t>
    <phoneticPr fontId="134" type="noConversion"/>
  </si>
  <si>
    <t>wddakzmakl</t>
    <phoneticPr fontId="134" type="noConversion"/>
  </si>
  <si>
    <t>天空上尉库拉格</t>
    <phoneticPr fontId="134" type="noConversion"/>
  </si>
  <si>
    <t>tkswklg</t>
    <phoneticPr fontId="134" type="noConversion"/>
  </si>
  <si>
    <t>尤朵拉船长</t>
    <phoneticPr fontId="134" type="noConversion"/>
  </si>
  <si>
    <t>ydlcz</t>
    <phoneticPr fontId="134" type="noConversion"/>
  </si>
  <si>
    <t>巴罗夫领主</t>
    <phoneticPr fontId="134" type="noConversion"/>
  </si>
  <si>
    <t>blflz</t>
    <phoneticPr fontId="134" type="noConversion"/>
  </si>
  <si>
    <t>比格沃斯先生</t>
    <phoneticPr fontId="134" type="noConversion"/>
  </si>
  <si>
    <t>bgwsxs</t>
    <phoneticPr fontId="134" type="noConversion"/>
  </si>
  <si>
    <t>狂风之翼</t>
    <phoneticPr fontId="134" type="noConversion"/>
  </si>
  <si>
    <t>瓦格托尔女王</t>
    <phoneticPr fontId="134" type="noConversion"/>
  </si>
  <si>
    <t>wgtenw</t>
    <phoneticPr fontId="134" type="noConversion"/>
  </si>
  <si>
    <t>穆克拉</t>
    <phoneticPr fontId="134" type="noConversion"/>
  </si>
  <si>
    <t>mkl</t>
    <phoneticPr fontId="134" type="noConversion"/>
  </si>
  <si>
    <t>kfzy</t>
    <phoneticPr fontId="134" type="noConversion"/>
  </si>
  <si>
    <t>米尔豪斯·法力风暴</t>
    <phoneticPr fontId="134" type="noConversion"/>
  </si>
  <si>
    <t>米尔菲斯·法力风暴</t>
    <phoneticPr fontId="134" type="noConversion"/>
  </si>
  <si>
    <t>mefsflfb</t>
    <phoneticPr fontId="134" type="noConversion"/>
  </si>
  <si>
    <t>萨鲁法尔大王</t>
    <phoneticPr fontId="134" type="noConversion"/>
  </si>
  <si>
    <t>slfedw</t>
    <phoneticPr fontId="134" type="noConversion"/>
  </si>
  <si>
    <t>2/3</t>
    <phoneticPr fontId="134" type="noConversion"/>
  </si>
  <si>
    <t>lnjkx</t>
    <phoneticPr fontId="134" type="noConversion"/>
  </si>
  <si>
    <t>齐恩瓦拉</t>
    <phoneticPr fontId="134" type="noConversion"/>
  </si>
  <si>
    <t>qewl</t>
    <phoneticPr fontId="134" type="noConversion"/>
  </si>
  <si>
    <t>瓦斯琪女士</t>
    <phoneticPr fontId="148" type="noConversion"/>
  </si>
  <si>
    <t>变装大师</t>
    <phoneticPr fontId="148" type="noConversion"/>
  </si>
  <si>
    <t>鼠王</t>
    <phoneticPr fontId="148" type="noConversion"/>
  </si>
  <si>
    <t>开进码头</t>
    <phoneticPr fontId="148" type="noConversion"/>
  </si>
  <si>
    <t>洛萨</t>
    <phoneticPr fontId="148" type="noConversion"/>
  </si>
  <si>
    <t>在你的回合结束时，随机攻击一个敌方随从。如果目标随从死亡，获得+3/+3。</t>
    <phoneticPr fontId="148" type="noConversion"/>
  </si>
  <si>
    <t>拍卖师亚克森</t>
    <phoneticPr fontId="148" type="noConversion"/>
  </si>
  <si>
    <t>瓦里安，暴风城国王</t>
    <phoneticPr fontId="148" type="noConversion"/>
  </si>
  <si>
    <t>挺身而出</t>
    <phoneticPr fontId="148" type="noConversion"/>
  </si>
  <si>
    <t>大魔导师安东尼达斯</t>
    <phoneticPr fontId="148" type="noConversion"/>
  </si>
  <si>
    <t>保卫矮人区</t>
    <phoneticPr fontId="148" type="noConversion"/>
  </si>
  <si>
    <t>普瑞斯托女士</t>
    <phoneticPr fontId="148" type="noConversion"/>
  </si>
  <si>
    <t>黑暗主教本尼迪塔斯</t>
    <phoneticPr fontId="148" type="noConversion"/>
  </si>
  <si>
    <t>大领主弗塔根</t>
    <phoneticPr fontId="148" type="noConversion"/>
  </si>
  <si>
    <t>沙德拉斯·月树</t>
    <phoneticPr fontId="148" type="noConversion"/>
  </si>
  <si>
    <t>考内留斯·罗姆</t>
    <phoneticPr fontId="148" type="noConversion"/>
  </si>
  <si>
    <t>巫师的计策</t>
    <phoneticPr fontId="148" type="noConversion"/>
  </si>
  <si>
    <t>恶魔之种</t>
    <phoneticPr fontId="148" type="noConversion"/>
  </si>
  <si>
    <t>安纳塞隆</t>
    <phoneticPr fontId="148" type="noConversion"/>
  </si>
  <si>
    <t>伯尔纳·锤喙</t>
    <phoneticPr fontId="148" type="noConversion"/>
  </si>
  <si>
    <t>飞行管理员杜加尔</t>
    <phoneticPr fontId="148" type="noConversion"/>
  </si>
  <si>
    <t>绝境反击</t>
    <phoneticPr fontId="134" type="noConversion"/>
  </si>
  <si>
    <t>触发寒冰屏障后获得第一</t>
    <phoneticPr fontId="134" type="noConversion"/>
  </si>
  <si>
    <t>1/0</t>
    <phoneticPr fontId="134" type="noConversion"/>
  </si>
  <si>
    <t>救济专款</t>
    <phoneticPr fontId="134" type="noConversion"/>
  </si>
  <si>
    <t>完成</t>
    <phoneticPr fontId="134" type="noConversion"/>
  </si>
  <si>
    <t>精准投注</t>
    <phoneticPr fontId="134" type="noConversion"/>
  </si>
  <si>
    <t>马上回来</t>
    <phoneticPr fontId="134" type="noConversion"/>
  </si>
  <si>
    <t>你也有奖</t>
    <phoneticPr fontId="134" type="noConversion"/>
  </si>
  <si>
    <t>帽外有帽</t>
    <phoneticPr fontId="134" type="noConversion"/>
  </si>
  <si>
    <t>长线栽培</t>
    <phoneticPr fontId="134" type="noConversion"/>
  </si>
  <si>
    <t>0/1</t>
    <phoneticPr fontId="134" type="noConversion"/>
  </si>
  <si>
    <t>离队野怪</t>
    <phoneticPr fontId="134" type="noConversion"/>
  </si>
  <si>
    <t>艾德温·范克里夫</t>
    <phoneticPr fontId="134" type="noConversion"/>
  </si>
  <si>
    <t>点燃</t>
    <phoneticPr fontId="148" type="noConversion"/>
  </si>
  <si>
    <t>号令元素</t>
    <phoneticPr fontId="148" type="noConversion"/>
  </si>
  <si>
    <t>英雄</t>
    <phoneticPr fontId="134" type="noConversion"/>
  </si>
  <si>
    <t>进度</t>
    <phoneticPr fontId="134" type="noConversion"/>
  </si>
  <si>
    <t>简拼</t>
    <phoneticPr fontId="134" type="noConversion"/>
  </si>
  <si>
    <t>额外成就</t>
    <phoneticPr fontId="134" type="noConversion"/>
  </si>
  <si>
    <t>成就进度</t>
    <phoneticPr fontId="134" type="noConversion"/>
  </si>
  <si>
    <t>21-08</t>
    <phoneticPr fontId="134" type="noConversion"/>
  </si>
  <si>
    <t>21.0.3</t>
  </si>
  <si>
    <t>咒术洪流</t>
  </si>
  <si>
    <t>伊格诺斯</t>
  </si>
  <si>
    <t>黑眼</t>
  </si>
  <si>
    <t>定罪</t>
  </si>
  <si>
    <r>
      <t>1210暴风城</t>
    </r>
    <r>
      <rPr>
        <sz val="11"/>
        <color theme="1"/>
        <rFont val="宋体"/>
        <family val="3"/>
        <charset val="134"/>
        <scheme val="minor"/>
      </rPr>
      <t>ok</t>
    </r>
    <phoneticPr fontId="148" type="noConversion"/>
  </si>
  <si>
    <t>“赤烟”腾武</t>
    <phoneticPr fontId="148" type="noConversion"/>
  </si>
  <si>
    <r>
      <t>1210暴风城</t>
    </r>
    <r>
      <rPr>
        <sz val="11"/>
        <color theme="1"/>
        <rFont val="宋体"/>
        <family val="3"/>
        <charset val="134"/>
        <scheme val="minor"/>
      </rPr>
      <t>ok</t>
    </r>
    <phoneticPr fontId="148" type="noConversion"/>
  </si>
  <si>
    <t>&lt;b&gt;任务线：&lt;/b&gt;在一回合中抽四张牌。&lt;b&gt;奖励：&lt;/b&gt;使抽到的牌法力值消耗减少（1）点。</t>
    <phoneticPr fontId="148" type="noConversion"/>
  </si>
  <si>
    <t>攻击力等同于 你在本回合中抽牌的数量。</t>
    <phoneticPr fontId="148" type="noConversion"/>
  </si>
  <si>
    <r>
      <t>1210暴风城</t>
    </r>
    <r>
      <rPr>
        <sz val="11"/>
        <color theme="1"/>
        <rFont val="宋体"/>
        <family val="3"/>
        <charset val="134"/>
        <scheme val="minor"/>
      </rPr>
      <t>ok</t>
    </r>
    <phoneticPr fontId="148" type="noConversion"/>
  </si>
  <si>
    <r>
      <t>1210暴风城</t>
    </r>
    <r>
      <rPr>
        <sz val="11"/>
        <color theme="1"/>
        <rFont val="宋体"/>
        <family val="3"/>
        <charset val="134"/>
        <scheme val="minor"/>
      </rPr>
      <t>ok</t>
    </r>
    <phoneticPr fontId="148" type="noConversion"/>
  </si>
  <si>
    <t>AAECAaoIApzOA4CgBA7buAOq3gOr3gOM4QPg7APh7AOt7gOv7gPj7gPA9gPB9gOMnwT5nwTjoAQA</t>
  </si>
  <si>
    <t>AAECAaoIApzOA8L2Aw7buAPhzAP+0QPw1AOK5APq5wP67APj7gPB9gPk9gOF+gPwhQT5nwT6nwQA</t>
  </si>
  <si>
    <t>元素萨</t>
    <phoneticPr fontId="134" type="noConversion"/>
  </si>
  <si>
    <t>任务萨</t>
    <phoneticPr fontId="134" type="noConversion"/>
  </si>
  <si>
    <t>AAECAf0EAuj3A/T8Aw7BuAPHzgPNzgP30QPU6gPQ7APR7AOn9wOu9wOy9wP8ngT9ngTonwTCoAQA</t>
  </si>
  <si>
    <t>任务法</t>
    <phoneticPr fontId="134" type="noConversion"/>
  </si>
  <si>
    <t>AAECAf0GBvLtA4jvA8f5A4T7A4f7A5egBAybzQPXzgPB0QOL1QOT5APY7QPw7QPx7QPG+QOD+wOxnwTnoAQA</t>
  </si>
  <si>
    <t>任务术</t>
    <phoneticPr fontId="134" type="noConversion"/>
  </si>
  <si>
    <t>AAECAa0GBOfRA/vRA7v3A++fBA2wugPevgObzQPXzgO70QPG0QPP0QOL1QPK4wOK9AOj9wOt9wPboAQA</t>
  </si>
  <si>
    <t>暗牧</t>
    <phoneticPr fontId="134" type="noConversion"/>
  </si>
  <si>
    <t>探查内鬼</t>
    <phoneticPr fontId="148" type="noConversion"/>
  </si>
  <si>
    <t>杰斯·织暗</t>
    <phoneticPr fontId="148" type="noConversion"/>
  </si>
  <si>
    <t>血骨傀儡</t>
    <phoneticPr fontId="148" type="noConversion"/>
  </si>
  <si>
    <r>
      <t>1210暴风城</t>
    </r>
    <r>
      <rPr>
        <sz val="11"/>
        <color theme="1"/>
        <rFont val="宋体"/>
        <family val="3"/>
        <charset val="134"/>
        <scheme val="minor"/>
      </rPr>
      <t>ok</t>
    </r>
    <phoneticPr fontId="148" type="noConversion"/>
  </si>
  <si>
    <t>2021-09-01</t>
    <phoneticPr fontId="134" type="noConversion"/>
  </si>
  <si>
    <t>游园迷梦</t>
    <phoneticPr fontId="148" type="noConversion"/>
  </si>
  <si>
    <r>
      <t>1210暴风城</t>
    </r>
    <r>
      <rPr>
        <sz val="11"/>
        <color theme="1"/>
        <rFont val="宋体"/>
        <family val="3"/>
        <charset val="134"/>
        <scheme val="minor"/>
      </rPr>
      <t>ok</t>
    </r>
    <phoneticPr fontId="148" type="noConversion"/>
  </si>
  <si>
    <t>1211贫瘠ok</t>
    <phoneticPr fontId="148" type="noConversion"/>
  </si>
  <si>
    <t>1210暴风城ok</t>
    <phoneticPr fontId="148" type="noConversion"/>
  </si>
  <si>
    <t>rds</t>
    <phoneticPr fontId="134" type="noConversion"/>
  </si>
  <si>
    <t>凯瑞尔·罗姆</t>
    <phoneticPr fontId="134" type="noConversion"/>
  </si>
  <si>
    <t>krelm</t>
    <phoneticPr fontId="134" type="noConversion"/>
  </si>
  <si>
    <t>阮大师</t>
    <phoneticPr fontId="134" type="noConversion"/>
  </si>
  <si>
    <t># 职业：德鲁伊</t>
  </si>
  <si>
    <t>安娜科德拉</t>
    <phoneticPr fontId="134" type="noConversion"/>
  </si>
  <si>
    <r>
      <t>1210暴风城</t>
    </r>
    <r>
      <rPr>
        <sz val="11"/>
        <color theme="1"/>
        <rFont val="宋体"/>
        <family val="3"/>
        <charset val="134"/>
        <scheme val="minor"/>
      </rPr>
      <t>ok</t>
    </r>
    <phoneticPr fontId="148" type="noConversion"/>
  </si>
  <si>
    <t>虚触侍从</t>
    <phoneticPr fontId="148" type="noConversion"/>
  </si>
  <si>
    <t># 1x (3) 曼科里克</t>
  </si>
  <si>
    <t>裂心者伊露希亚</t>
    <phoneticPr fontId="148" type="noConversion"/>
  </si>
  <si>
    <t>十字路口哨所</t>
    <phoneticPr fontId="148" type="noConversion"/>
  </si>
  <si>
    <t>钻石2</t>
  </si>
  <si>
    <t>钻石4</t>
  </si>
  <si>
    <t>白金2</t>
  </si>
  <si>
    <t>钻石10</t>
  </si>
  <si>
    <t>白金4</t>
  </si>
  <si>
    <t>黄金7</t>
  </si>
  <si>
    <t>白金9</t>
  </si>
  <si>
    <t>白金5</t>
  </si>
  <si>
    <t>锁喉</t>
    <phoneticPr fontId="148" type="noConversion"/>
  </si>
  <si>
    <t>雷诺·杰克逊</t>
    <phoneticPr fontId="134" type="noConversion"/>
  </si>
  <si>
    <t>czl315@163.com</t>
    <phoneticPr fontId="134" type="noConversion"/>
  </si>
  <si>
    <t>czl201@126.com</t>
    <phoneticPr fontId="134" type="noConversion"/>
  </si>
  <si>
    <t>adwfklf</t>
    <phoneticPr fontId="134" type="noConversion"/>
  </si>
  <si>
    <t>挂机的艾凯</t>
    <phoneticPr fontId="134" type="noConversion"/>
  </si>
  <si>
    <t>玛维·影歌</t>
    <phoneticPr fontId="134" type="noConversion"/>
  </si>
  <si>
    <t>mwyg</t>
    <phoneticPr fontId="134" type="noConversion"/>
  </si>
  <si>
    <t>超凡之盟</t>
    <phoneticPr fontId="148" type="noConversion"/>
  </si>
  <si>
    <t>怀旧</t>
    <phoneticPr fontId="148" type="noConversion"/>
  </si>
  <si>
    <t>永恒者诺兹多姆</t>
    <phoneticPr fontId="148" type="noConversion"/>
  </si>
  <si>
    <t>核心</t>
    <phoneticPr fontId="148" type="noConversion"/>
  </si>
  <si>
    <t>织法者玛里苟斯</t>
    <phoneticPr fontId="134" type="noConversion"/>
  </si>
  <si>
    <t>沉睡者伊瑟拉</t>
    <phoneticPr fontId="148" type="noConversion"/>
  </si>
  <si>
    <t>生命的缚誓者阿莱克丝塔萨</t>
    <phoneticPr fontId="148" type="noConversion"/>
  </si>
  <si>
    <t>龙巢之母奥妮克希亚</t>
    <phoneticPr fontId="148" type="noConversion"/>
  </si>
  <si>
    <t>灭世者死亡之翼</t>
    <phoneticPr fontId="148" type="noConversion"/>
  </si>
  <si>
    <t># 1x (1) 开进码头</t>
  </si>
  <si>
    <t># 2x (1) 海上威胁</t>
  </si>
  <si>
    <t># 2x (1) 血帆桨手</t>
  </si>
  <si>
    <t># 2x (2) 港口匪徒</t>
  </si>
  <si>
    <t># 2x (2) 血帆袭击者</t>
  </si>
  <si>
    <t># 2x (2) 雾帆劫掠者</t>
  </si>
  <si>
    <t># 2x (3) 南海船长</t>
  </si>
  <si>
    <t># 2x (3) 暴风城海盗</t>
  </si>
  <si>
    <t># 2x (3) 货物保镖</t>
  </si>
  <si>
    <t># 1x (7) 吞噬者穆坦努斯</t>
  </si>
  <si>
    <t>开进码头</t>
  </si>
  <si>
    <t>血帆桨手</t>
  </si>
  <si>
    <t>雾帆劫掠者</t>
  </si>
  <si>
    <t>吞噬者穆坦努斯</t>
  </si>
  <si>
    <t>恐龙大师布莱恩</t>
    <phoneticPr fontId="134" type="noConversion"/>
  </si>
  <si>
    <t>kldsble</t>
    <phoneticPr fontId="134" type="noConversion"/>
  </si>
  <si>
    <t>说明</t>
    <phoneticPr fontId="134" type="noConversion"/>
  </si>
  <si>
    <t>英雄技能</t>
    <phoneticPr fontId="134" type="noConversion"/>
  </si>
  <si>
    <t>每4回合发现一个暗月奖品</t>
    <phoneticPr fontId="134" type="noConversion"/>
  </si>
  <si>
    <t>1：刷新上一个对手的随从</t>
    <phoneticPr fontId="134" type="noConversion"/>
  </si>
  <si>
    <t>钥匙专家阿拉巴斯特</t>
    <phoneticPr fontId="148" type="noConversion"/>
  </si>
  <si>
    <t>艾露恩神谕者</t>
    <phoneticPr fontId="148" type="noConversion"/>
  </si>
  <si>
    <t>巫妖巴兹亚尔</t>
    <phoneticPr fontId="134" type="noConversion"/>
  </si>
  <si>
    <t>wybzye</t>
    <phoneticPr fontId="134" type="noConversion"/>
  </si>
  <si>
    <t>阿兰娜·逐星</t>
    <phoneticPr fontId="134" type="noConversion"/>
  </si>
  <si>
    <t>alnzx</t>
    <phoneticPr fontId="134" type="noConversion"/>
  </si>
  <si>
    <t>alje</t>
    <phoneticPr fontId="134" type="noConversion"/>
  </si>
  <si>
    <t># 2x (3) 联盟旗手</t>
  </si>
  <si>
    <t># 1x (4) 剑圣萨穆罗</t>
  </si>
  <si>
    <t>佣兵</t>
    <phoneticPr fontId="134" type="noConversion"/>
  </si>
  <si>
    <t>剑圣穆萨罗</t>
    <phoneticPr fontId="134" type="noConversion"/>
  </si>
  <si>
    <t>贫瘠</t>
    <phoneticPr fontId="134" type="noConversion"/>
  </si>
  <si>
    <t>考内留思·罗姆</t>
    <phoneticPr fontId="134" type="noConversion"/>
  </si>
  <si>
    <t>神谕者格莫尔</t>
    <phoneticPr fontId="134" type="noConversion"/>
  </si>
  <si>
    <t>布鲁坎</t>
    <phoneticPr fontId="134" type="noConversion"/>
  </si>
  <si>
    <t>塔维什·雷矛</t>
    <phoneticPr fontId="134" type="noConversion"/>
  </si>
  <si>
    <t>拉索利安</t>
    <phoneticPr fontId="134" type="noConversion"/>
  </si>
  <si>
    <t>老瞎眼</t>
    <phoneticPr fontId="134" type="noConversion"/>
  </si>
  <si>
    <t>塔姆辛·罗姆</t>
    <phoneticPr fontId="134" type="noConversion"/>
  </si>
  <si>
    <t>洛卡拉</t>
    <phoneticPr fontId="134" type="noConversion"/>
  </si>
  <si>
    <t>斯卡布斯·刀油</t>
    <phoneticPr fontId="134" type="noConversion"/>
  </si>
  <si>
    <t>格罗玛什·地狱咆哮</t>
    <phoneticPr fontId="134" type="noConversion"/>
  </si>
  <si>
    <t>泰兰德</t>
    <phoneticPr fontId="134" type="noConversion"/>
  </si>
  <si>
    <t>格鲁尔</t>
    <phoneticPr fontId="134" type="noConversion"/>
  </si>
  <si>
    <t>玛法里奥·怒风</t>
    <phoneticPr fontId="134" type="noConversion"/>
  </si>
  <si>
    <t>指挥官沃恩</t>
    <phoneticPr fontId="134" type="noConversion"/>
  </si>
  <si>
    <t>穆坦努斯</t>
    <phoneticPr fontId="134" type="noConversion"/>
  </si>
  <si>
    <t>古尔丹</t>
    <phoneticPr fontId="134" type="noConversion"/>
  </si>
  <si>
    <t>安度因·乌瑞恩</t>
    <phoneticPr fontId="134" type="noConversion"/>
  </si>
  <si>
    <t>冬泉谷</t>
    <phoneticPr fontId="134" type="noConversion"/>
  </si>
  <si>
    <t>雷克萨</t>
    <phoneticPr fontId="134" type="noConversion"/>
  </si>
  <si>
    <t>加尔鲁什·地狱咆哮</t>
    <phoneticPr fontId="134" type="noConversion"/>
  </si>
  <si>
    <t>迦顿男爵</t>
    <phoneticPr fontId="134" type="noConversion"/>
  </si>
  <si>
    <t>拉格纳罗斯</t>
    <phoneticPr fontId="134" type="noConversion"/>
  </si>
  <si>
    <t>娜塔莉·塞林</t>
    <phoneticPr fontId="134" type="noConversion"/>
  </si>
  <si>
    <t>萨尔</t>
    <phoneticPr fontId="134" type="noConversion"/>
  </si>
  <si>
    <t>安东尼达斯</t>
    <phoneticPr fontId="134" type="noConversion"/>
  </si>
  <si>
    <t>瓦里安·乌瑞恩</t>
    <phoneticPr fontId="134" type="noConversion"/>
  </si>
  <si>
    <t>玛诺洛斯</t>
    <phoneticPr fontId="134" type="noConversion"/>
  </si>
  <si>
    <t>希尔瓦娜斯·风行者</t>
    <phoneticPr fontId="134" type="noConversion"/>
  </si>
  <si>
    <t>凯恩·血蹄</t>
    <phoneticPr fontId="134" type="noConversion"/>
  </si>
  <si>
    <t>瓦尔德·晨拥</t>
    <phoneticPr fontId="134" type="noConversion"/>
  </si>
  <si>
    <t>迪亚波罗</t>
    <phoneticPr fontId="134" type="noConversion"/>
  </si>
  <si>
    <t>光明之翼</t>
    <phoneticPr fontId="134" type="noConversion"/>
  </si>
  <si>
    <t>吉安娜·普罗德摩尔</t>
    <phoneticPr fontId="134" type="noConversion"/>
  </si>
  <si>
    <t>先知维纶</t>
    <phoneticPr fontId="134" type="noConversion"/>
  </si>
  <si>
    <t>提里奥·弗丁</t>
    <phoneticPr fontId="134" type="noConversion"/>
  </si>
  <si>
    <t>尤朵拉</t>
    <phoneticPr fontId="134" type="noConversion"/>
  </si>
  <si>
    <t>重拳先生</t>
    <phoneticPr fontId="134" type="noConversion"/>
  </si>
  <si>
    <t>艾德温，迪菲亚首脑</t>
    <phoneticPr fontId="134" type="noConversion"/>
  </si>
  <si>
    <t>斯尼德</t>
    <phoneticPr fontId="134" type="noConversion"/>
  </si>
  <si>
    <t>厨师曲奇</t>
    <phoneticPr fontId="134" type="noConversion"/>
  </si>
  <si>
    <t>哥利亚，斯尼德的杰作</t>
  </si>
  <si>
    <t>&lt;b&gt;战吼：&lt;/b&gt;对敌方随从发射五枚火箭，每枚火箭造成2点伤害。&lt;i&gt;（目标由你选定！）&lt;/i&gt;</t>
  </si>
  <si>
    <t>厨师曲奇</t>
  </si>
  <si>
    <t>65700-cookie-the-cook</t>
  </si>
  <si>
    <t>&lt;b&gt;吸血&lt;/b&gt;，&lt;b&gt;亡语：&lt;/b&gt;装备一把2/3并具有&lt;b&gt;吸血&lt;/b&gt;的搅汤棒。</t>
  </si>
  <si>
    <t>艾德温，迪菲亚首脑</t>
  </si>
  <si>
    <t>65645-edwin-defias-kingpin</t>
  </si>
  <si>
    <t>&lt;b&gt;战吼：&lt;/b&gt;抽一张牌。如果你在本回合中使用抽到的牌，则获得+2/+2并重复此效果。</t>
  </si>
  <si>
    <t>重拳先生</t>
  </si>
  <si>
    <t>65599-mr-smite</t>
  </si>
  <si>
    <t>你的海盗获得&lt;b&gt;冲锋&lt;/b&gt;。</t>
  </si>
  <si>
    <t>最疯狂的爆破者</t>
  </si>
  <si>
    <t>65699-maddest-bomber</t>
  </si>
  <si>
    <t>&lt;b&gt;战吼：&lt;/b&gt;造成12点伤害，随机分配到所有其他角色身上。</t>
  </si>
  <si>
    <t>多系施法者</t>
  </si>
  <si>
    <t>65704-multicaster</t>
  </si>
  <si>
    <t>&lt;b&gt;战吼：&lt;/b&gt; 在本局对战中，你每施放过一个不同派系的法术，抽一张牌。</t>
  </si>
  <si>
    <t>奥术溢爆</t>
  </si>
  <si>
    <t>65684-arcane-overflow</t>
  </si>
  <si>
    <t>对一个敌方随从造成 8点伤害。召唤一滩残渣，属性值等同于超过目标生命值的伤害。</t>
  </si>
  <si>
    <t>深水唤醒师</t>
  </si>
  <si>
    <t>65683-deepwater-evoker</t>
  </si>
  <si>
    <t>&lt;b&gt;战吼：&lt;/b&gt;抽一张法术牌，并获得等同于其法力值消耗的护甲值。</t>
  </si>
  <si>
    <t>仿冒猫猫</t>
  </si>
  <si>
    <t>65678-copycat</t>
  </si>
  <si>
    <t>&lt;b&gt;战吼：&lt;/b&gt;将你对手使用的下一张牌的一张复制置入你的手牌。</t>
  </si>
  <si>
    <t>吸盘钩手</t>
  </si>
  <si>
    <t>65655-suckerhook</t>
  </si>
  <si>
    <t>在你的回合结束时，将你的武器变形成为法力值消耗增加（1）点的武器。</t>
  </si>
  <si>
    <t>试炼场</t>
  </si>
  <si>
    <t>65610-proving-grounds</t>
  </si>
  <si>
    <t>从你的牌库中召唤两个随从，并使其互相攻击！</t>
  </si>
  <si>
    <t>碎舰恶魔</t>
  </si>
  <si>
    <t>65606-hullbreaker</t>
  </si>
  <si>
    <t>&lt;b&gt;战吼，亡语：&lt;/b&gt;抽一张法术牌。你的英雄受到等同于法术牌法力值消耗的伤害。</t>
  </si>
  <si>
    <t>狗狗饼干</t>
  </si>
  <si>
    <t>65603-doggie-biscuit</t>
  </si>
  <si>
    <t>&lt;b&gt;可交易&lt;/b&gt; 使一个随从获得+2/+3。在你&lt;b&gt;交易&lt;/b&gt;此牌后，使一个友方随从获得&lt;b&gt;突袭&lt;/b&gt;。</t>
  </si>
  <si>
    <t>海盗谈判</t>
  </si>
  <si>
    <t>65598-parrrley</t>
  </si>
  <si>
    <t>交换此牌与你对手牌库中的一张牌。</t>
  </si>
  <si>
    <t>正义防御</t>
  </si>
  <si>
    <t>65591-righteous-defense</t>
  </si>
  <si>
    <t>将一个随从的攻击力和生命值变为1，并使你手牌中的一张随从牌获得其失去的属性值。</t>
  </si>
  <si>
    <t>应急木工</t>
  </si>
  <si>
    <t>65584-jerry-rig-carpenter</t>
  </si>
  <si>
    <t>&lt;b&gt;战吼：&lt;/b&gt;抽一张&lt;b&gt;抉择&lt;/b&gt;法术牌并将其拆分。</t>
  </si>
  <si>
    <t>月光指引</t>
  </si>
  <si>
    <t>65583-moonlit-guidance</t>
  </si>
  <si>
    <t>&lt;b&gt;发现&lt;/b&gt;你牌库中一张牌的复制。如果你在本回合中使用这张复制，则抽取本体。</t>
  </si>
  <si>
    <t>分赃专员</t>
  </si>
  <si>
    <t>65579-wealth-redistributor</t>
  </si>
  <si>
    <t>&lt;b&gt;嘲讽&lt;/b&gt;，&lt;b&gt;战吼：&lt;/b&gt;交换攻击力最高和最低的随从的攻击力。</t>
  </si>
  <si>
    <t>铁匠锤</t>
  </si>
  <si>
    <t>64197-blacksmithing-hammer</t>
  </si>
  <si>
    <t>&lt;b&gt;可交易&lt;/b&gt; 在你&lt;b&gt;交易&lt;/b&gt;此牌后，获得+2耐久度。</t>
  </si>
  <si>
    <t>葛拉卡蟹杀手</t>
  </si>
  <si>
    <t>65702-golakka-glutton</t>
  </si>
  <si>
    <t>&lt;b&gt;战吼：&lt;/b&gt;消灭一只野兽，并获得+1/+1。</t>
  </si>
  <si>
    <t>迪菲亚炮手</t>
  </si>
  <si>
    <t>65692-defias-cannoneer</t>
  </si>
  <si>
    <t>在你的英雄攻击后，随机对一个敌人造成2点伤害，触发两次。</t>
  </si>
  <si>
    <t>操纵火炮</t>
  </si>
  <si>
    <t>65691-man-the-cannons</t>
  </si>
  <si>
    <t>对一个随从造成 3点伤害，并对所有其他随从造成 1点 伤害。</t>
  </si>
  <si>
    <t>灰贤鹦鹉</t>
  </si>
  <si>
    <t>65682-grey-sage-parrot</t>
  </si>
  <si>
    <t>&lt;b&gt;战吼：&lt;/b&gt; 重复你施放的上一个法力值消耗大于或等于（5）点的法术。</t>
  </si>
  <si>
    <t>迪菲亚麻风侏儒</t>
  </si>
  <si>
    <t>65677-defias-leper</t>
  </si>
  <si>
    <t>&lt;b&gt;战吼：&lt;/b&gt;如果你的手牌中有暗影法术牌，则造成2点伤害。</t>
  </si>
  <si>
    <t>不朽护符</t>
  </si>
  <si>
    <t>65676-amulet-of-undying</t>
  </si>
  <si>
    <t>&lt;b&gt;可交易&lt;/b&gt; 复活 个友方&lt;b&gt;亡语&lt;/b&gt;随从。&lt;i&gt;（被&lt;b&gt;交易&lt;/b&gt;时会升级！）&lt;/i&gt;</t>
  </si>
  <si>
    <t>艳丽的金刚鹦鹉</t>
  </si>
  <si>
    <t>65619-brilliant-macaw</t>
  </si>
  <si>
    <t>&lt;b&gt;战吼：&lt;/b&gt;重复你使用的上一个&lt;b&gt;战吼&lt;/b&gt;。</t>
  </si>
  <si>
    <t>鸦巢观察员</t>
  </si>
  <si>
    <t>65609-crows-nest-lookout</t>
  </si>
  <si>
    <t>&lt;b&gt;战吼：&lt;/b&gt;对最左边和最右边的敌方随从造成2点伤害。</t>
  </si>
  <si>
    <t>贪婪需求</t>
  </si>
  <si>
    <t>65608-need-for-greed</t>
  </si>
  <si>
    <t>&lt;b&gt;可交易&lt;/b&gt; 抽三张牌。如果该牌在本回合被抽到，则法力值消耗为（3）点。</t>
  </si>
  <si>
    <t>邪恶船运</t>
  </si>
  <si>
    <t>65605-wicked-shipment</t>
  </si>
  <si>
    <t>&lt;b&gt;可交易&lt;/b&gt; 召唤 个1/1的小鬼。&lt;i&gt;（被&lt;b&gt;交易&lt;/b&gt;时会升级，增加2个！）&lt;/i&gt;</t>
  </si>
  <si>
    <t>暗影之刃飞刀手</t>
  </si>
  <si>
    <t>65604-shadowblade-slinger</t>
  </si>
  <si>
    <t>&lt;b&gt;战吼：&lt;/b&gt;如果你在本回合中受到过伤害，则对一个敌方随从造成等量的伤害。</t>
  </si>
  <si>
    <t>巨型鹦鹉</t>
  </si>
  <si>
    <t>65602-monstrous-parrot</t>
  </si>
  <si>
    <t>&lt;b&gt;战吼：&lt;/b&gt;重复上一个触发过的友方&lt;b&gt;亡语&lt;/b&gt;。</t>
  </si>
  <si>
    <t>迪菲亚炸鱼手</t>
  </si>
  <si>
    <t>65601-defias-blastfisher</t>
  </si>
  <si>
    <t>&lt;b&gt;战吼：&lt;/b&gt; 随机对一个敌人造成2点伤害。每有一只你的野兽，重复一次。</t>
  </si>
  <si>
    <t>黑水弯刀</t>
  </si>
  <si>
    <t>65597-blackwater-cutlass</t>
  </si>
  <si>
    <t>&lt;b&gt;可交易&lt;/b&gt; 在你&lt;b&gt;交易&lt;/b&gt;此牌后，使你手牌中的一张法术牌的法力值消耗减少（1）点。</t>
  </si>
  <si>
    <t>金翼鹦鹉</t>
  </si>
  <si>
    <t>65590-sunwing-squawker</t>
  </si>
  <si>
    <t>&lt;b&gt;战吼：&lt;/b&gt; 重复你上一个对友方随从施放的法术，施放在本随从身上。</t>
  </si>
  <si>
    <t>暗礁德鲁伊</t>
  </si>
  <si>
    <t>65580-druid-of-the-reef</t>
  </si>
  <si>
    <t>&lt;b&gt;抉择：&lt;/b&gt;将该随从变形成为3/1并具有&lt;b&gt;突袭&lt;/b&gt;的鲨鱼；或者将该随从变形成为1/3并具有&lt;b&gt;嘲讽&lt;/b&gt;的海龟。</t>
  </si>
  <si>
    <t>65705-goliath-sneeds-masterpiece</t>
    <phoneticPr fontId="134" type="noConversion"/>
  </si>
  <si>
    <t>堆肥</t>
    <phoneticPr fontId="148" type="noConversion"/>
  </si>
  <si>
    <t># 2x (3) 迪菲亚炮手</t>
  </si>
  <si>
    <t># 1x (6) 重拳先生</t>
  </si>
  <si>
    <t>亚煞极，污染之源</t>
    <phoneticPr fontId="148" type="noConversion"/>
  </si>
  <si>
    <t>反射工程师</t>
  </si>
  <si>
    <t>79979-reflecto-engineer</t>
  </si>
  <si>
    <t>&lt;b&gt;战吼：&lt;/b&gt;使双方玩家手牌中所有随从牌的攻击力和生命值互换。</t>
  </si>
  <si>
    <t>执斧狂战士</t>
  </si>
  <si>
    <t>73459-axe-berserker</t>
  </si>
  <si>
    <t>&lt;b&gt;突袭&lt;/b&gt;，&lt;b&gt;荣誉消灭：&lt;/b&gt;抽一张武器牌。</t>
  </si>
  <si>
    <t>雷矛救援站</t>
  </si>
  <si>
    <t>72563-stormpike-aid-station</t>
  </si>
  <si>
    <t>在你的回合结束时，使你的随从获得+2生命值。持续3回合。</t>
  </si>
  <si>
    <t>冰血要塞</t>
  </si>
  <si>
    <t>72460-iceblood-garrison</t>
  </si>
  <si>
    <t>在你的回合结束时，对所有随从造成 1点伤害。持续3回合。</t>
  </si>
  <si>
    <t>被亵渎的墓园</t>
  </si>
  <si>
    <t>72440-desecrated-graveyard</t>
  </si>
  <si>
    <t>在你的回合结束时，消灭你的攻击力最低的随从，召唤一个4/4的影魔。持续3回合。</t>
  </si>
  <si>
    <t>珍藏私货</t>
  </si>
  <si>
    <t>70636-contraband-stash</t>
  </si>
  <si>
    <t>重新使用五张在本局对战中你所使用过的另一职业的卡牌。</t>
  </si>
  <si>
    <t>雷矛军需官</t>
  </si>
  <si>
    <t>70400-stormpike-quartermaster</t>
  </si>
  <si>
    <t>在你施放一个法术后，随机使你手牌中的一张随从牌获得+1/+1。</t>
  </si>
  <si>
    <t>蛮爪豺狼人</t>
  </si>
  <si>
    <t>70395-wildpaw-gnoll</t>
  </si>
  <si>
    <t>&lt;b&gt;突袭&lt;/b&gt;。你每将一张另一职业的牌置入你的手牌，法力值消耗便减少（1）点。</t>
  </si>
  <si>
    <t>傲狮猎手</t>
  </si>
  <si>
    <t>70333-pride-seeker</t>
  </si>
  <si>
    <t>&lt;b&gt;战吼：&lt;/b&gt;你的下一张&lt;b&gt;抉择&lt;/b&gt;牌法力值消耗减少（2）点。</t>
  </si>
  <si>
    <t>石炉守备官</t>
  </si>
  <si>
    <t>70265-stonehearth-vindicator</t>
  </si>
  <si>
    <t>&lt;b&gt;战吼：&lt;/b&gt;抽一张法力值消耗小于或等于（3）点的法术牌。在本回合中，其法力值消耗为（0）点。</t>
  </si>
  <si>
    <t>骑兵号角</t>
  </si>
  <si>
    <t>70264-cavalry-horn</t>
  </si>
  <si>
    <t>&lt;b&gt;亡语：&lt;/b&gt;召唤你手牌中法力值消耗最低的随从。</t>
  </si>
  <si>
    <t>舍己为人</t>
  </si>
  <si>
    <t>70263-protect-the-innocent</t>
  </si>
  <si>
    <t>召唤一个5/5并具有&lt;b&gt;嘲讽&lt;/b&gt;的防御者。在本回合中，如果你的英雄受到治疗，再召唤一个。</t>
  </si>
  <si>
    <t>坚守桥梁</t>
  </si>
  <si>
    <t>70260-hold-the-bridge</t>
  </si>
  <si>
    <t>使一个随从获得+2/+1和&lt;b&gt;圣盾&lt;/b&gt;。直到回合结束，使其获得&lt;b&gt;吸血&lt;/b&gt;。</t>
  </si>
  <si>
    <t>70258-korrak-the-bloodrager</t>
  </si>
  <si>
    <t>&lt;b&gt;亡语：&lt;/b&gt;如果该随从未被&lt;b&gt;荣誉消灭&lt;/b&gt;，则再次召唤科尔拉克。</t>
  </si>
  <si>
    <t>野性之心</t>
  </si>
  <si>
    <t>70249-heart-of-the-wild</t>
  </si>
  <si>
    <t>使一个随从获得+2/+2，然后使你的野兽获得+1/+1。</t>
  </si>
  <si>
    <t>深铁穴居人</t>
  </si>
  <si>
    <t>70241-irondeep-trogg</t>
  </si>
  <si>
    <t>在你的对手施放一个法术后，召唤一个该随从的复制。</t>
  </si>
  <si>
    <t>狗头人监工</t>
  </si>
  <si>
    <t>70240-kobold-taskmaster</t>
  </si>
  <si>
    <t>&lt;b&gt;战吼：&lt;/b&gt; 将两张可以使一个随从获得+2生命值的护甲碎片置入你的手牌。</t>
  </si>
  <si>
    <t>雷矛元帅</t>
  </si>
  <si>
    <t>70239-stormpike-marshal</t>
  </si>
  <si>
    <t>&lt;b&gt;嘲讽&lt;/b&gt;。如果你在你对手的回合中受到的伤害大于或等于5点，该牌的法力值消耗为（1）点。</t>
  </si>
  <si>
    <t>霜狼将领</t>
  </si>
  <si>
    <t>70238-frostwolf-warmaster</t>
  </si>
  <si>
    <t>在本回合中你每使用过一张牌，该牌的法力值消耗便减少 （1）点。</t>
  </si>
  <si>
    <t>冰蹄护卫</t>
  </si>
  <si>
    <t>70236-icehoof-protector</t>
  </si>
  <si>
    <t>&lt;b&gt;嘲讽&lt;/b&gt; &lt;b&gt;冻结&lt;/b&gt;任何受到该随从伤害的角色。</t>
  </si>
  <si>
    <t>巨魔百夫长</t>
  </si>
  <si>
    <t>70235-troll-centurion</t>
  </si>
  <si>
    <t>&lt;b&gt;突袭&lt;/b&gt;， &lt;b&gt;荣誉消灭：&lt;/b&gt;对敌方英雄造成8点伤害。</t>
  </si>
  <si>
    <t>军团士兵</t>
  </si>
  <si>
    <t>70232-legionnaire</t>
  </si>
  <si>
    <t>&lt;b&gt;亡语：&lt;/b&gt;使你手牌中的所有随从牌获得+2/+2。</t>
  </si>
  <si>
    <t>血卫士</t>
  </si>
  <si>
    <t>70231-blood-guard</t>
  </si>
  <si>
    <t>每当该随从受到伤害时，使你的随从获得+1攻击力。</t>
  </si>
  <si>
    <t>冰雪亡魂</t>
  </si>
  <si>
    <t>70227-ice-revenant</t>
  </si>
  <si>
    <t>每当你施放一个冰霜法术，便获得+2/+2。</t>
  </si>
  <si>
    <t>碉堡中士</t>
  </si>
  <si>
    <t>70226-bunker-sergeant</t>
  </si>
  <si>
    <t>&lt;b&gt;战吼：&lt;/b&gt;如果你的对手拥有2个或者更多随从，对所有敌方随从造成1点伤害。</t>
  </si>
  <si>
    <t>塔楼中士</t>
  </si>
  <si>
    <t>70225-tower-sergeant</t>
  </si>
  <si>
    <t>&lt;b&gt;战吼：&lt;/b&gt;如果你控制至少两个其他随从，便获得+2/+2。</t>
  </si>
  <si>
    <t>恐狼指挥官</t>
  </si>
  <si>
    <t>70223-direwolf-commander</t>
  </si>
  <si>
    <t>&lt;b&gt;荣誉消灭：&lt;/b&gt; 召唤一只2/2并具有&lt;b&gt;潜行&lt;/b&gt;的狼。</t>
  </si>
  <si>
    <t>双面间谍</t>
  </si>
  <si>
    <t>70203-double-agent</t>
  </si>
  <si>
    <t>&lt;b&gt;战吼：&lt;/b&gt; 如果你的手牌中有另一职业的卡牌，召唤一个该随从的复制。</t>
  </si>
  <si>
    <t>邪能行者</t>
  </si>
  <si>
    <t>70118-felwalker</t>
  </si>
  <si>
    <t>&lt;b&gt;嘲讽&lt;/b&gt;，&lt;b&gt;战吼：&lt;/b&gt;从你的手牌中施放法力值消耗最高的邪能法术。</t>
  </si>
  <si>
    <t>邪恶入骨</t>
  </si>
  <si>
    <t>70107-full-blown-evil</t>
  </si>
  <si>
    <t>造成 5点伤害，随机分配到所有敌方随从身上。在本回合可以重复使用。</t>
  </si>
  <si>
    <t>雷矛军用山羊</t>
  </si>
  <si>
    <t>70104-stormpike-battle-ram</t>
  </si>
  <si>
    <t>&lt;b&gt;突袭&lt;/b&gt;，&lt;b&gt;亡语：&lt;/b&gt;你的下一张野兽牌法力值消耗减少（2）点。</t>
  </si>
  <si>
    <t>纳鲁的赐福</t>
  </si>
  <si>
    <t>70026-gift-of-the-naaru</t>
  </si>
  <si>
    <t>为所有角色恢复 3点生命值。如果有角色仍处于受伤状态，抽一张牌。</t>
  </si>
  <si>
    <t>祝福</t>
  </si>
  <si>
    <t>70025-bless</t>
  </si>
  <si>
    <t>使一个随从获得+2生命值，然后使其攻击力等同于其生命值。</t>
  </si>
  <si>
    <t>光辉晶簇</t>
  </si>
  <si>
    <t>70022-luminous-geode</t>
  </si>
  <si>
    <t>在一个友方随从受到治疗后，使其获得+2攻击力。</t>
  </si>
  <si>
    <t>奔赴前线</t>
  </si>
  <si>
    <t>70012-to-the-front</t>
  </si>
  <si>
    <t>在本回合中，你的随从牌的法力值消耗减少（2）点&lt;i&gt;（但不能少于1点）&lt;/i&gt;。</t>
  </si>
  <si>
    <t>毁灭之种</t>
  </si>
  <si>
    <t>69986-seeds-of-destruction</t>
  </si>
  <si>
    <t>将四张裂隙洗入你的牌库。当抽到裂隙时，召唤一个3/3的恐惧小鬼。</t>
  </si>
  <si>
    <t>荣耀追逐者</t>
  </si>
  <si>
    <t>68244-glory-chaser</t>
  </si>
  <si>
    <t>在你使用一张&lt;b&gt;嘲讽&lt;/b&gt;随从牌后，抽一张牌。</t>
  </si>
  <si>
    <t>蛮爪洞穴</t>
  </si>
  <si>
    <t>68187-wildpaw-cavern</t>
  </si>
  <si>
    <t>在你的回合结束时，召唤一个3/4的可以&lt;b&gt;冻结&lt;/b&gt;攻击目标的元素。持续3回合。</t>
  </si>
  <si>
    <t>冷风</t>
  </si>
  <si>
    <t>67932-windchill</t>
  </si>
  <si>
    <t>&lt;b&gt;冻结&lt;/b&gt;一个随从。抽一张牌。</t>
  </si>
  <si>
    <t>巨型猫头鹰</t>
  </si>
  <si>
    <t>67927-humongous-owl</t>
  </si>
  <si>
    <t>&lt;b&gt;亡语：&lt;/b&gt;随机对一个敌人造成8点伤害。</t>
  </si>
  <si>
    <t>奥术光辉</t>
  </si>
  <si>
    <t>67874-arcane-brilliance</t>
  </si>
  <si>
    <t>将你套牌中法力值消耗为（7），（8），（9）和（10）的法术牌的各一张复制置入你的手牌。</t>
  </si>
  <si>
    <t>战栗的女巫</t>
  </si>
  <si>
    <t>67871-shivering-sorceress</t>
  </si>
  <si>
    <t>&lt;b&gt;战吼：&lt;/b&gt;使你手牌中法力值消耗最高的法术牌的法力值消耗减少（1）点。</t>
  </si>
  <si>
    <t>破霰元素</t>
  </si>
  <si>
    <t>67861-sleetbreaker</t>
  </si>
  <si>
    <t>&lt;b&gt;战吼：&lt;/b&gt;将一张冷风置入你的手牌。</t>
  </si>
  <si>
    <t>冰霜撕咬</t>
  </si>
  <si>
    <t>67833-frostbite</t>
  </si>
  <si>
    <t>造成 3点伤害。&lt;b&gt;荣誉消灭：&lt;/b&gt;你对手的下一个法术法力值消耗增加（2）点。</t>
  </si>
  <si>
    <t>墓地污染者</t>
  </si>
  <si>
    <t>67826-grave-defiler</t>
  </si>
  <si>
    <t>&lt;b&gt;战吼：&lt;/b&gt;复制你手牌中的一张邪能法术牌。</t>
  </si>
  <si>
    <t>雪落守护者</t>
  </si>
  <si>
    <t>67769-snowfall-guardian</t>
  </si>
  <si>
    <t>&lt;b&gt;战吼：&lt;/b&gt;&lt;b&gt;冻结&lt;/b&gt;所有其他随从。每&lt;b&gt;冻结&lt;/b&gt;一个随从，便获得+1/+1。</t>
  </si>
  <si>
    <t>被背小鬼</t>
  </si>
  <si>
    <t>67753-piggyback-imp</t>
  </si>
  <si>
    <t>&lt;b&gt;亡语：&lt;/b&gt;召唤一个4/1的小鬼。</t>
  </si>
  <si>
    <t>伏兵</t>
  </si>
  <si>
    <t>67375-gankster</t>
  </si>
  <si>
    <t>&lt;b&gt;潜行&lt;/b&gt; 在你的对手使用一张随从牌后，攻击该随从。</t>
  </si>
  <si>
    <t>雪盲鹰身人</t>
  </si>
  <si>
    <t>67352-snowblind-harpy</t>
  </si>
  <si>
    <t>&lt;b&gt;战吼：&lt;/b&gt;如果你的手牌中有冰霜法术牌，便获得5点护甲值。</t>
  </si>
  <si>
    <t>冰霜陷阱</t>
  </si>
  <si>
    <t>67243-ice-trap</t>
  </si>
  <si>
    <t>&lt;b&gt;奥秘：&lt;/b&gt;当你的对手施放一个法术时，改为将其移回拥有者的手牌，并且法力值消耗增加（1）点。</t>
  </si>
  <si>
    <t>群羊指挥官</t>
  </si>
  <si>
    <t>67233-ram-commander</t>
  </si>
  <si>
    <t>&lt;b&gt;战吼：&lt;/b&gt;将两张1/1并具有&lt;b&gt;突袭&lt;/b&gt;的山羊置入你的手牌。</t>
  </si>
  <si>
    <t>狂乱角鹰兽</t>
  </si>
  <si>
    <t>67217-frantic-hippogryph</t>
  </si>
  <si>
    <t>&lt;b&gt;突袭&lt;/b&gt;，&lt;b&gt;荣誉消灭：&lt;/b&gt;获得&lt;b&gt;风怒&lt;/b&gt;。</t>
  </si>
  <si>
    <t>活力涌现</t>
  </si>
  <si>
    <t>67211-vitality-surge</t>
  </si>
  <si>
    <t>抽一张随从牌。为你的英雄恢复等同于其法力值消耗的生命值。</t>
  </si>
  <si>
    <t>裂盾一击</t>
  </si>
  <si>
    <t>67193-shield-shatter</t>
  </si>
  <si>
    <t>对所有随从造成 5点伤害。你每有1点护甲值，该牌的法力值消耗减少（1）点。</t>
  </si>
  <si>
    <t>冰川急冻</t>
  </si>
  <si>
    <t>67192-glaciate</t>
  </si>
  <si>
    <t>&lt;b&gt;发现&lt;/b&gt;一张法力值消耗为（8）的随从牌。召唤并&lt;b&gt;冻结&lt;/b&gt;该随从。</t>
  </si>
  <si>
    <t>洛克霍拉的使者</t>
  </si>
  <si>
    <t>66880-herald-of-lokholar</t>
  </si>
  <si>
    <t>&lt;b&gt;战吼：&lt;/b&gt;抽一张冰霜法术牌。</t>
  </si>
  <si>
    <t>空军指挥官穆维里克</t>
  </si>
  <si>
    <t>70292-wing-commander-mulverick</t>
  </si>
  <si>
    <t>&lt;b&gt;突袭&lt;/b&gt;。你的随从获得“&lt;b&gt;荣誉消灭：&lt;/b&gt;召唤一只2/2 并具有&lt;b&gt;突袭&lt;/b&gt;的双足飞龙。”</t>
  </si>
  <si>
    <t>邪火爆弹</t>
  </si>
  <si>
    <t>70003-felfire-in-the-hole</t>
  </si>
  <si>
    <t>抽一张法术牌，对所有敌人造成 2点伤害。如果抽到的是邪能法术牌，则造成的伤害增加 1点。</t>
  </si>
  <si>
    <t>侧翼合击</t>
  </si>
  <si>
    <t>68216-flanking-maneuver</t>
  </si>
  <si>
    <t>召唤一个4/2并具有&lt;b&gt;突袭&lt;/b&gt;的恶魔。如果它在本回合中死亡，再召唤一个。</t>
  </si>
  <si>
    <t>怒爪精锐</t>
  </si>
  <si>
    <t>70295-clawfury-adept</t>
  </si>
  <si>
    <t>&lt;b&gt;战吼：&lt;/b&gt;在本回合中，使所有其他友方角色获得+1攻击力。</t>
  </si>
  <si>
    <t>山岭野熊</t>
  </si>
  <si>
    <t>70245-mountain-bear</t>
  </si>
  <si>
    <t>&lt;b&gt;嘲讽&lt;/b&gt;，&lt;b&gt;亡语：&lt;/b&gt;召唤两只2/4并具有&lt;b&gt;嘲讽&lt;/b&gt;的山熊宝宝。</t>
  </si>
  <si>
    <t>潜匿斥候</t>
  </si>
  <si>
    <t>70221-sneaky-scout</t>
  </si>
  <si>
    <t>&lt;b&gt;潜行&lt;/b&gt;，&lt;b&gt;荣誉消灭：&lt;/b&gt; 你的下一个英雄技能的法力值消耗为（0）点。</t>
  </si>
  <si>
    <t>下士</t>
  </si>
  <si>
    <t>70220-corporal</t>
  </si>
  <si>
    <t>&lt;b&gt;荣誉消灭：&lt;/b&gt;使你的其他随从获得&lt;b&gt;圣盾&lt;/b&gt;。</t>
  </si>
  <si>
    <t>侦察</t>
  </si>
  <si>
    <t>70202-reconnaissance</t>
  </si>
  <si>
    <t>&lt;b&gt;发现&lt;/b&gt;一张另一职业的&lt;b&gt;亡语&lt;/b&gt;随从牌， 其法力值消耗减少（2）点。</t>
  </si>
  <si>
    <t>灵魂向导</t>
  </si>
  <si>
    <t>70024-spirit-guide</t>
  </si>
  <si>
    <t>&lt;b&gt;嘲讽&lt;/b&gt;，&lt;b&gt;亡语：&lt;/b&gt;抽一张神圣法术牌和一张暗影法术牌。</t>
  </si>
  <si>
    <t>历战先锋</t>
  </si>
  <si>
    <t>69577-battleworn-vanguard</t>
  </si>
  <si>
    <t>在你的英雄攻击后，召唤两只1/1的 邪翼蝠。</t>
  </si>
  <si>
    <t>废料铁匠</t>
  </si>
  <si>
    <t>68255-scrapsmith</t>
  </si>
  <si>
    <t>&lt;b&gt;嘲讽&lt;/b&gt;，&lt;b&gt;战吼：&lt;/b&gt;将两张2/4并具有&lt;b&gt;嘲讽&lt;/b&gt;的步兵置入你的手牌。</t>
  </si>
  <si>
    <t>风雪增幅体</t>
  </si>
  <si>
    <t>67873-amplified-snowflurry</t>
  </si>
  <si>
    <t>&lt;b&gt;战吼：&lt;/b&gt; 你的下一个英雄技能法力值消耗为（0）点，并且会&lt;b&gt;冻结&lt;/b&gt;目标。</t>
  </si>
  <si>
    <t>超脱</t>
  </si>
  <si>
    <t>67759-deliverance</t>
  </si>
  <si>
    <t>对一个随从造成 3点伤害。&lt;b&gt;荣誉消灭：&lt;/b&gt;召唤该随从的一个3/3的新的复制。</t>
  </si>
  <si>
    <t>66951-kurtrus-demon-render</t>
  </si>
  <si>
    <t>&lt;b&gt;战吼：&lt;/b&gt;召唤两个 /4并具有&lt;b&gt;突袭&lt;/b&gt;的恶魔。&lt;i&gt;（在本局对战中，你的英雄每攻击一次都会提升。）&lt;/i&gt;</t>
  </si>
  <si>
    <t>hero</t>
  </si>
  <si>
    <t>冷齿雪人</t>
  </si>
  <si>
    <t>66874-coldtooth-yeti</t>
  </si>
  <si>
    <t>&lt;b&gt;连击：&lt;/b&gt; 获得+3攻击力。</t>
  </si>
  <si>
    <t>开路者</t>
  </si>
  <si>
    <t>67207-pathmaker</t>
  </si>
  <si>
    <t>&lt;b&gt;战吼：&lt;/b&gt;施放你的上一个&lt;b&gt;抉择&lt;/b&gt;法术的另一个选项。 &lt;b&gt;战吼：&lt;/b&gt;</t>
  </si>
  <si>
    <t>67803-beaststalker-tavish</t>
  </si>
  <si>
    <t>&lt;b&gt;战吼：&lt;/b&gt;&lt;b&gt;发现&lt;/b&gt;并施放两张强化的&lt;b&gt;奥秘&lt;/b&gt;牌。</t>
  </si>
  <si>
    <t>亮铜之翼</t>
  </si>
  <si>
    <t>70261-brasswing</t>
  </si>
  <si>
    <t>在你的回合结束时，对所有敌人造成2点伤害。&lt;b&gt;荣誉消灭：&lt;/b&gt;为你的英雄恢复4点生命值。</t>
  </si>
  <si>
    <t>大法师的符文</t>
  </si>
  <si>
    <t>70011-rune-of-the-archmage</t>
  </si>
  <si>
    <t>对敌人施放总计消耗20点法力值的法师法术。</t>
  </si>
  <si>
    <t>群体变形</t>
  </si>
  <si>
    <t>67224-mass-polymorph</t>
  </si>
  <si>
    <t>使所有随从变形成为1/1的绵羊。</t>
  </si>
  <si>
    <t>66848-magister-dawngrasp</t>
  </si>
  <si>
    <t>&lt;b&gt;战吼：&lt;/b&gt;再次施放你在本局对战中施放过的每个法术派系的一个法术。</t>
  </si>
  <si>
    <t>冰封猛犸</t>
  </si>
  <si>
    <t>70228-frozen-mammoth</t>
  </si>
  <si>
    <t>&lt;b&gt;被冻结&lt;/b&gt;，直到你施放火焰法术。</t>
  </si>
  <si>
    <t>66876-rokara-the-valorous</t>
  </si>
  <si>
    <t>&lt;b&gt;战吼：&lt;/b&gt;装备一把5/2的无坚不摧之力。</t>
  </si>
  <si>
    <t>清算咒符</t>
  </si>
  <si>
    <t>67892-sigil-of-reckoning</t>
  </si>
  <si>
    <t>在你的下个回合开始时，从你的手牌中召唤一个恶魔。</t>
  </si>
  <si>
    <t>剥夺者</t>
  </si>
  <si>
    <t>70488-the-lobotomizer</t>
  </si>
  <si>
    <t>&lt;b&gt;荣誉消灭：&lt;/b&gt;获得你对手牌库顶的一张牌的复制。</t>
  </si>
  <si>
    <t>70282-captain-galvangar</t>
  </si>
  <si>
    <t>&lt;b&gt;战吼：&lt;/b&gt;在本局对战中，如果你获得的护甲值大于或等于15点，便获得+3/+3和&lt;b&gt;冲锋&lt;/b&gt;。 &lt;i&gt;（还剩 点！）&lt;/i&gt; &lt;i&gt;（已经就绪！）&lt;/i&gt;</t>
  </si>
  <si>
    <t>冰血哨塔</t>
  </si>
  <si>
    <t>70204-iceblood-tower</t>
  </si>
  <si>
    <t>在你的回合结束时，随机从你的牌库中施放另一个法术。持续3回合。</t>
  </si>
  <si>
    <t>70015-balinda-stonehearth</t>
  </si>
  <si>
    <t>&lt;b&gt;战吼：&lt;/b&gt;抽两张法术牌，使其法力值消耗与本随从的属性值交换。</t>
  </si>
  <si>
    <t>纳亚克·海克森</t>
  </si>
  <si>
    <t>70027-najak-hexxen</t>
  </si>
  <si>
    <t>&lt;b&gt;战吼：&lt;/b&gt;获得一个敌方随从的控制权。&lt;b&gt;亡语：&lt;/b&gt;归还控制的随从。</t>
  </si>
  <si>
    <t>作弊的狗头人</t>
  </si>
  <si>
    <t>67761-cheaty-snobold</t>
  </si>
  <si>
    <t>在一个敌人被&lt;b&gt;冻结&lt;/b&gt;后，对其造成3点 伤害。</t>
  </si>
  <si>
    <t>布置陷阱</t>
  </si>
  <si>
    <t>67241-spring-the-trap</t>
  </si>
  <si>
    <t>对一个随从造成 3点伤害，从你的牌库中施放一个&lt;b&gt;奥秘&lt;/b&gt;。&lt;b&gt;荣誉消灭：&lt;/b&gt;改为施放两个。</t>
  </si>
  <si>
    <t>67048-xyrella-the-devout</t>
  </si>
  <si>
    <t>&lt;b&gt;战吼：&lt;/b&gt;触发本局对战中每个死亡的友方随从的&lt;b&gt;亡语&lt;/b&gt;。</t>
  </si>
  <si>
    <t>70523-cerathine-fleetrunner</t>
  </si>
  <si>
    <t>&lt;b&gt;战吼：&lt;/b&gt;将你手牌和牌库中的随从牌替换成另一职业的。这些牌的法力值消耗减少（2）点。</t>
  </si>
  <si>
    <t>不死信徒</t>
  </si>
  <si>
    <t>70021-undying-disciple</t>
  </si>
  <si>
    <t>&lt;b&gt;嘲讽&lt;/b&gt;，&lt;b&gt;亡语：&lt;/b&gt;对所有敌方随从造成等同于该随从攻击力的伤害。</t>
  </si>
  <si>
    <t>乌祖尔巨人</t>
  </si>
  <si>
    <t>67894-urzul-giant</t>
  </si>
  <si>
    <t>在本局对战中每有一个友方随从死亡，该牌的法力值消耗就减少（1）点。</t>
  </si>
  <si>
    <t>元素使者布鲁坎</t>
  </si>
  <si>
    <t>67779-brukan-of-the-elements</t>
  </si>
  <si>
    <t>&lt;b&gt;战吼：&lt;/b&gt;唤起两种元素之力！</t>
  </si>
  <si>
    <t>凝冰护盾</t>
  </si>
  <si>
    <t>67194-frozen-buckler</t>
  </si>
  <si>
    <t>获得10点护甲值。在你的下个回合开始时，失去5点护甲值。</t>
  </si>
  <si>
    <t>冷饮制冰机</t>
  </si>
  <si>
    <t>66887-popsicooler</t>
  </si>
  <si>
    <t>&lt;b&gt;亡语：&lt;/b&gt;随机&lt;b&gt;冻结&lt;/b&gt;两个敌方随从。</t>
  </si>
  <si>
    <t>76041-forsaken-lieutenant</t>
  </si>
  <si>
    <t>&lt;b&gt;潜行&lt;/b&gt;。在你使用一张&lt;b&gt;亡语&lt;/b&gt;随从牌后，变形成为它的2/2并具有&lt;b&gt;突袭&lt;/b&gt;的复制。</t>
  </si>
  <si>
    <t>血色骑士赛丹</t>
  </si>
  <si>
    <t>72810-saidan-the-scarlet</t>
  </si>
  <si>
    <t>&lt;b&gt;突袭&lt;/b&gt; 每当该随从获得攻击力或生命值，使该数值翻倍&lt;i&gt;（无论他在哪里）&lt;/i&gt;。</t>
  </si>
  <si>
    <t>暗言术：噬</t>
  </si>
  <si>
    <t>70020-shadow-word-devour</t>
  </si>
  <si>
    <t>选择一个随从，使其从所有其他随从处各偷取1点生命值。</t>
  </si>
  <si>
    <t>献祭召唤者</t>
  </si>
  <si>
    <t>67756-sacrificial-summoner</t>
  </si>
  <si>
    <t>&lt;b&gt;战吼：&lt;/b&gt;消灭一个友方随从。从你的牌库中召唤一个法力值消耗增加（1）点的随从。</t>
  </si>
  <si>
    <t>恐惧牢笼战刃</t>
  </si>
  <si>
    <t>67204-dreadprison-glaive</t>
  </si>
  <si>
    <t>&lt;b&gt;荣誉消灭：&lt;/b&gt;对敌方英雄造成等同于你英雄的攻击力的伤害。</t>
  </si>
  <si>
    <t>霜狼巢屋</t>
  </si>
  <si>
    <t>73528-frostwolf-kennels</t>
  </si>
  <si>
    <t>在你的回合结束时，召唤一只2/2并具有&lt;b&gt;潜行&lt;/b&gt;的狼。持续3回合。</t>
  </si>
  <si>
    <t>征战平原</t>
  </si>
  <si>
    <t>72549-field-of-strife</t>
  </si>
  <si>
    <t>你的随从获得+1攻击力。持续3回合。</t>
  </si>
  <si>
    <t>70320-capture-coldtooth-mine</t>
  </si>
  <si>
    <t>&lt;b&gt;抉择：&lt;/b&gt;抽取你法力值消耗最低的牌；或者抽取你法力值消耗最高的牌。</t>
  </si>
  <si>
    <t>霜刃豹头领</t>
  </si>
  <si>
    <t>70247-frostsaber-matriarch</t>
  </si>
  <si>
    <t>&lt;b&gt;嘲讽&lt;/b&gt; 在本局对战中，你每召唤一只野兽，该牌的法力值消耗便减少（1）点。</t>
  </si>
  <si>
    <t>堆塑雪人</t>
  </si>
  <si>
    <t>70005-build-a-snowman</t>
  </si>
  <si>
    <t>召唤一个3/3的可以&lt;b&gt;冻结&lt;/b&gt;攻击目标的雪人。将一张堆塑雪怪置入你的手牌。</t>
  </si>
  <si>
    <t>67825-tamsins-phylactery</t>
  </si>
  <si>
    <t>&lt;b&gt;发现&lt;/b&gt;一个在本局对战中死亡的友方&lt;b&gt;亡语&lt;/b&gt;随从。使你的所有随从获得其&lt;b&gt;亡语&lt;/b&gt;。</t>
  </si>
  <si>
    <t>67760-dreadlich-tamsin</t>
  </si>
  <si>
    <t>&lt;b&gt;战吼：&lt;/b&gt;对所有随从造成3点伤害。将三张裂隙洗入你的牌库。抽三张牌。</t>
  </si>
  <si>
    <t>雪球大战</t>
  </si>
  <si>
    <t>67751-snowball-fight</t>
  </si>
  <si>
    <t>对一个随从造成 1点伤害并使其&lt;b&gt;冻结&lt;/b&gt;。如果该随从没有死亡，则对另一个随从重复此效果！</t>
  </si>
  <si>
    <t>凶恶霜狼</t>
  </si>
  <si>
    <t>67209-dire-frostwolf</t>
  </si>
  <si>
    <t>&lt;b&gt;潜行&lt;/b&gt;，&lt;b&gt;亡语：&lt;/b&gt; 召唤一只2/2并具有&lt;b&gt;潜行&lt;/b&gt;的狼。</t>
  </si>
  <si>
    <t>66939-shadowcrafter-scabbs</t>
  </si>
  <si>
    <t>&lt;b&gt;战吼：&lt;/b&gt;将所有随从移回拥有者的手牌。召唤两个4/2并具有&lt;b&gt;潜行&lt;/b&gt;的影子。</t>
  </si>
  <si>
    <t>70255-lokholar-the-ice-lord</t>
  </si>
  <si>
    <t>&lt;b&gt;突袭&lt;/b&gt;，&lt;b&gt;风怒&lt;/b&gt;。如果你的生命值小于或等于15点，该牌的法力值消耗减少（5）点。</t>
  </si>
  <si>
    <t>恐怖图腾赏金猎人</t>
  </si>
  <si>
    <t>70243-grimtotem-bounty-hunter</t>
  </si>
  <si>
    <t>&lt;b&gt;战吼：&lt;/b&gt;消灭一个敌方&lt;b&gt;传说&lt;/b&gt;随从。</t>
  </si>
  <si>
    <t>68061-caria-felsoul</t>
  </si>
  <si>
    <t>&lt;b&gt;战吼：&lt;/b&gt; 变形成为你牌库中一个恶魔的6/6复制。</t>
  </si>
  <si>
    <t>锁链守望者</t>
  </si>
  <si>
    <t>67887-warden-of-chains</t>
  </si>
  <si>
    <t>&lt;b&gt;嘲讽&lt;/b&gt;，&lt;b&gt;战吼：&lt;/b&gt;如果你的手牌中有法力值消耗大于或等于（5）点的恶魔牌，便获得+1/+2。</t>
  </si>
  <si>
    <t>67778-bearon-glashear</t>
  </si>
  <si>
    <t>&lt;b&gt;战吼：&lt;/b&gt;在本局对战中你每施放过一个冰霜法术，召唤一个3/4的可以&lt;b&gt;冻结&lt;/b&gt;攻击目标的元素。 &lt;i&gt;（召唤 个）&lt;/i&gt;</t>
  </si>
  <si>
    <t>可怕的憎恶</t>
  </si>
  <si>
    <t>67757-hollow-abomination</t>
  </si>
  <si>
    <t>&lt;b&gt;战吼：&lt;/b&gt;对所有敌方随从造成1点伤害。&lt;b&gt;荣誉消灭：&lt;/b&gt;获得目标随从的攻击力。</t>
  </si>
  <si>
    <t>话痨奥术师</t>
  </si>
  <si>
    <t>67237-spammy-arcanist</t>
  </si>
  <si>
    <t>&lt;b&gt;战吼：&lt;/b&gt;对所有其他随从造成1点伤害。如果有随从死亡，则重复此效果。</t>
  </si>
  <si>
    <t>冰雪围困</t>
  </si>
  <si>
    <t>68246-snowed-in</t>
  </si>
  <si>
    <t>消灭一个受伤的随从。&lt;b&gt;冻结&lt;/b&gt;所有其他随从。</t>
  </si>
  <si>
    <t>70257-ivus-the-forest-lord</t>
  </si>
  <si>
    <t>&lt;b&gt;战吼：&lt;/b&gt;消耗你剩余的法力值。每消耗一点法力值，便随机从+2/+2，&lt;b&gt;突袭&lt;/b&gt;，&lt;b&gt;圣盾&lt;/b&gt;或&lt;b&gt;嘲讽&lt;/b&gt;中获得一项。</t>
  </si>
  <si>
    <t>憎恶军官</t>
  </si>
  <si>
    <t>70244-abominable-lieutenant</t>
  </si>
  <si>
    <t>在你的回合结束时，吞食一个敌方随从并获得其属性值。</t>
  </si>
  <si>
    <t>驯羊师</t>
  </si>
  <si>
    <t>70105-ram-tamer</t>
  </si>
  <si>
    <t>&lt;b&gt;战吼：&lt;/b&gt;如果你控制一个&lt;b&gt;奥秘&lt;/b&gt;，便获得+1/+1和&lt;b&gt;潜行&lt;/b&gt;。</t>
  </si>
  <si>
    <t>复活宠物</t>
  </si>
  <si>
    <t>70103-revive-pet</t>
  </si>
  <si>
    <t>&lt;b&gt;发现&lt;/b&gt;一只在本局对战中死亡的友方野兽，并召唤该随从。</t>
  </si>
  <si>
    <t>擎旗奔行者</t>
  </si>
  <si>
    <t>67886-flag-runner</t>
  </si>
  <si>
    <t>每当一个友方随从死亡，便获得+1 攻击力。</t>
  </si>
  <si>
    <t>丹巴达尔碉堡</t>
  </si>
  <si>
    <t>71321-dun-baldar-bunker</t>
  </si>
  <si>
    <t>在你的回合结束时，抽一张&lt;b&gt;奥秘&lt;/b&gt;牌并将其法力值消耗变为（1）点。持续3回合。</t>
  </si>
  <si>
    <t>圣殿骑士队长</t>
  </si>
  <si>
    <t>70262-templar-captain</t>
  </si>
  <si>
    <t>&lt;b&gt;突袭&lt;/b&gt;。 在该随从攻击一个随从后，召唤一个5/5并具有&lt;b&gt;嘲讽&lt;/b&gt;的防御者。</t>
  </si>
  <si>
    <t>空军指挥官艾克曼</t>
  </si>
  <si>
    <t>70106-wing-commander-ichman</t>
  </si>
  <si>
    <t>&lt;b&gt;战吼：&lt;/b&gt;从你的牌库中召唤一只野兽并使其获得&lt;b&gt;突袭&lt;/b&gt;。如果它在本回合中消灭了一个随从，重复此效果。</t>
  </si>
  <si>
    <t>丹巴达尔桥</t>
  </si>
  <si>
    <t>72807-dun-baldar-bridge</t>
  </si>
  <si>
    <t>在你召唤一个随从后，使其获得+2/+2。 持续3回合。</t>
  </si>
  <si>
    <t>雪落墓地</t>
  </si>
  <si>
    <t>70396-snowfall-graveyard</t>
  </si>
  <si>
    <t>你的&lt;b&gt;亡语&lt;/b&gt;会触发两次。持续3回合。</t>
  </si>
  <si>
    <t>骑士队长</t>
  </si>
  <si>
    <t>70234-knight-captain</t>
  </si>
  <si>
    <t>&lt;b&gt;战吼：&lt;/b&gt;造成3点伤害。&lt;b&gt;荣誉消灭：&lt;/b&gt;获得+3/+3。</t>
  </si>
  <si>
    <t>侏儒列兵</t>
  </si>
  <si>
    <t>70219-gnome-private</t>
  </si>
  <si>
    <t>&lt;b&gt;荣誉消灭：&lt;/b&gt;获得+2攻击力。</t>
  </si>
  <si>
    <t>觅血者</t>
  </si>
  <si>
    <t>67574-bloodseeker</t>
  </si>
  <si>
    <t>&lt;b&gt;荣誉消灭：&lt;/b&gt;获得+1/+1。</t>
  </si>
  <si>
    <t>67239-vanndar-stormpike</t>
  </si>
  <si>
    <t>&lt;b&gt;战吼：&lt;/b&gt;如果该随从的法力值消耗小于你牌库中的所有随从牌，则使这些的牌法力值消耗减少（3）点。</t>
  </si>
  <si>
    <t>法力虹吸</t>
  </si>
  <si>
    <t>67210-siphon-mana</t>
  </si>
  <si>
    <t>造成 2点伤害。&lt;b&gt;荣誉消灭：&lt;/b&gt;使你手牌中所有法术牌的法力值消耗减少（1）点。</t>
  </si>
  <si>
    <t>67040-lightforged-cariel</t>
  </si>
  <si>
    <t>&lt;b&gt;战吼：&lt;/b&gt;对所有敌人造成2点伤害。装备一块2/5的无法撼动之物。</t>
  </si>
  <si>
    <t>66953-wildheart-guff</t>
  </si>
  <si>
    <t>&lt;b&gt;战吼：&lt;/b&gt;将你的法力值上限变为20。获得一个法力水晶。抽一张牌。</t>
  </si>
  <si>
    <t>66875-drekthar</t>
  </si>
  <si>
    <t>&lt;b&gt;战吼：&lt;/b&gt;如果该随从的法力值消耗大于你牌库中的所有随从牌，则召唤其中的2个。</t>
  </si>
  <si>
    <t>0奥特兰克</t>
  </si>
  <si>
    <t>奥特兰克</t>
    <phoneticPr fontId="148" type="noConversion"/>
  </si>
  <si>
    <t>凤凰年</t>
    <phoneticPr fontId="148" type="noConversion"/>
  </si>
  <si>
    <t>魔导师晨拥</t>
    <phoneticPr fontId="148" type="noConversion"/>
  </si>
  <si>
    <t>范达尔·雷矛</t>
    <phoneticPr fontId="148" type="noConversion"/>
  </si>
  <si>
    <t>冰雪之王洛克霍拉</t>
    <phoneticPr fontId="148" type="noConversion"/>
  </si>
  <si>
    <t>塔姆辛的咒瓶</t>
    <phoneticPr fontId="148" type="noConversion"/>
  </si>
  <si>
    <t>加尔范上尉</t>
    <phoneticPr fontId="148" type="noConversion"/>
  </si>
  <si>
    <t>凯丽娅·邪魂</t>
    <phoneticPr fontId="148" type="noConversion"/>
  </si>
  <si>
    <t>元素使者布鲁坎</t>
    <phoneticPr fontId="148" type="noConversion"/>
  </si>
  <si>
    <t>德雷克塔尔</t>
    <phoneticPr fontId="148" type="noConversion"/>
  </si>
  <si>
    <t>熊男爵格雷希尔</t>
    <phoneticPr fontId="148" type="noConversion"/>
  </si>
  <si>
    <t>野性之心古夫</t>
    <phoneticPr fontId="148" type="noConversion"/>
  </si>
  <si>
    <t>巴琳达·斯通赫尔斯</t>
    <phoneticPr fontId="148" type="noConversion"/>
  </si>
  <si>
    <t>血怒者科尔拉克</t>
    <phoneticPr fontId="148" type="noConversion"/>
  </si>
  <si>
    <t>恐惧巫妖塔姆辛</t>
    <phoneticPr fontId="148" type="noConversion"/>
  </si>
  <si>
    <t>野兽追猎者塔维什</t>
    <phoneticPr fontId="148" type="noConversion"/>
  </si>
  <si>
    <r>
      <t>0奥特兰克</t>
    </r>
    <r>
      <rPr>
        <sz val="11"/>
        <color theme="1"/>
        <rFont val="宋体"/>
        <family val="3"/>
        <charset val="134"/>
        <scheme val="minor"/>
      </rPr>
      <t>ok</t>
    </r>
    <phoneticPr fontId="148" type="noConversion"/>
  </si>
  <si>
    <r>
      <t>0奥特兰克</t>
    </r>
    <r>
      <rPr>
        <sz val="11"/>
        <color theme="1"/>
        <rFont val="宋体"/>
        <family val="3"/>
        <charset val="134"/>
        <scheme val="minor"/>
      </rPr>
      <t>ok</t>
    </r>
    <phoneticPr fontId="148" type="noConversion"/>
  </si>
  <si>
    <t>勇猛战将洛卡拉</t>
    <phoneticPr fontId="148" type="noConversion"/>
  </si>
  <si>
    <t>虔诚祭司泽瑞拉</t>
    <phoneticPr fontId="148" type="noConversion"/>
  </si>
  <si>
    <t>赛拉辛·疾行</t>
    <phoneticPr fontId="148" type="noConversion"/>
  </si>
  <si>
    <r>
      <t>0奥特兰克</t>
    </r>
    <r>
      <rPr>
        <sz val="11"/>
        <color theme="1"/>
        <rFont val="宋体"/>
        <family val="3"/>
        <charset val="134"/>
        <scheme val="minor"/>
      </rPr>
      <t>ok</t>
    </r>
    <phoneticPr fontId="148" type="noConversion"/>
  </si>
  <si>
    <t>石炉守备官</t>
    <phoneticPr fontId="148" type="noConversion"/>
  </si>
  <si>
    <t>巴罗夫领主</t>
    <phoneticPr fontId="148" type="noConversion"/>
  </si>
  <si>
    <t># 2x (3) 石炉守备官</t>
  </si>
  <si>
    <t>光铸凯瑞尔</t>
    <phoneticPr fontId="148" type="noConversion"/>
  </si>
  <si>
    <t>鞭笞者特里高雷</t>
    <phoneticPr fontId="134" type="noConversion"/>
  </si>
  <si>
    <t>梵妮莎·范克里夫</t>
    <phoneticPr fontId="134" type="noConversion"/>
  </si>
  <si>
    <t>空军上将罗杰斯</t>
    <phoneticPr fontId="134" type="noConversion"/>
  </si>
  <si>
    <t>瓦莉拉·萨古纳尔</t>
    <phoneticPr fontId="134" type="noConversion"/>
  </si>
  <si>
    <t>战歌驯兽师</t>
    <phoneticPr fontId="148" type="noConversion"/>
  </si>
  <si>
    <t>斯尼德</t>
    <phoneticPr fontId="134" type="noConversion"/>
  </si>
  <si>
    <t>snd</t>
    <phoneticPr fontId="134" type="noConversion"/>
  </si>
  <si>
    <r>
      <t>0奥特兰克</t>
    </r>
    <r>
      <rPr>
        <sz val="11"/>
        <color theme="1"/>
        <rFont val="宋体"/>
        <family val="3"/>
        <charset val="134"/>
        <scheme val="minor"/>
      </rPr>
      <t>ok</t>
    </r>
    <phoneticPr fontId="148" type="noConversion"/>
  </si>
  <si>
    <r>
      <t>0奥特兰克</t>
    </r>
    <r>
      <rPr>
        <sz val="11"/>
        <color theme="1"/>
        <rFont val="宋体"/>
        <family val="3"/>
        <charset val="134"/>
        <scheme val="minor"/>
      </rPr>
      <t>ok</t>
    </r>
    <phoneticPr fontId="148" type="noConversion"/>
  </si>
  <si>
    <t>1210暴风城ok</t>
    <phoneticPr fontId="148" type="noConversion"/>
  </si>
  <si>
    <t>0奥特兰克ok</t>
    <phoneticPr fontId="148" type="noConversion"/>
  </si>
  <si>
    <t>skbsdy</t>
    <phoneticPr fontId="134" type="noConversion"/>
  </si>
  <si>
    <t># 2x (0) 伺机待发</t>
  </si>
  <si>
    <t># 2x (1) 黑水弯刀</t>
  </si>
  <si>
    <t># 2x (2) 邪恶挥刺（等级1）</t>
  </si>
  <si>
    <t># 2x (1) 邪恶船运</t>
  </si>
  <si>
    <t># 2x (2) 血缚小鬼</t>
  </si>
  <si>
    <t># 2x (3) 恶魔法阵</t>
  </si>
  <si>
    <t># 2x (4) 恶魔来袭</t>
  </si>
  <si>
    <t># 2x (5) 阴暗的酒保</t>
  </si>
  <si>
    <t># 1x (1) 砥石战斧</t>
  </si>
  <si>
    <t># 2x (4) 蛮爪洞穴</t>
  </si>
  <si>
    <t># 1x (8) 元素使者布鲁坎</t>
  </si>
  <si>
    <t>塑影匠师斯卡布斯</t>
    <phoneticPr fontId="148" type="noConversion"/>
  </si>
  <si>
    <t>csqq</t>
    <phoneticPr fontId="134" type="noConversion"/>
  </si>
  <si>
    <t>塔姆辛·罗姆</t>
    <phoneticPr fontId="134" type="noConversion"/>
  </si>
  <si>
    <t>tmxlm</t>
    <phoneticPr fontId="134" type="noConversion"/>
  </si>
  <si>
    <t>终身教授图拉扬</t>
    <phoneticPr fontId="148" type="noConversion"/>
  </si>
  <si>
    <t>已满</t>
    <phoneticPr fontId="134" type="noConversion"/>
  </si>
  <si>
    <t>希奈丝特拉</t>
    <phoneticPr fontId="134" type="noConversion"/>
  </si>
  <si>
    <t>拉希奥</t>
    <phoneticPr fontId="134" type="noConversion"/>
  </si>
  <si>
    <t>加尔范上尉</t>
    <phoneticPr fontId="134" type="noConversion"/>
  </si>
  <si>
    <t>巴琳达·斯通赫尔斯</t>
    <phoneticPr fontId="134" type="noConversion"/>
  </si>
  <si>
    <t>冰雪之王洛克霍拉</t>
    <phoneticPr fontId="134" type="noConversion"/>
  </si>
  <si>
    <t>twslm</t>
    <phoneticPr fontId="134" type="noConversion"/>
  </si>
  <si>
    <t>范达尔·雷矛</t>
    <phoneticPr fontId="134" type="noConversion"/>
  </si>
  <si>
    <t>fdelm</t>
    <phoneticPr fontId="134" type="noConversion"/>
  </si>
  <si>
    <t>演讲者吉德拉</t>
    <phoneticPr fontId="148" type="noConversion"/>
  </si>
  <si>
    <t># 2x (1) 深铁穴居人</t>
  </si>
  <si>
    <t># 2x (2) 快速射击</t>
  </si>
  <si>
    <t># 2x (2) 狗狗饼干</t>
  </si>
  <si>
    <t># 2x (3) 山羊坐骑</t>
  </si>
  <si>
    <t># 2x (3) 瞄准射击</t>
  </si>
  <si>
    <t># 1x (5) 巴拉克·科多班恩</t>
  </si>
  <si>
    <t>巴拉克·科多班恩</t>
  </si>
  <si>
    <t># 2x (1) 农夫</t>
  </si>
  <si>
    <t># 2x (1) 暗礁德鲁伊</t>
  </si>
  <si>
    <t># 2x (2) 吵吵机器人</t>
  </si>
  <si>
    <t># 2x (2) 堆肥</t>
  </si>
  <si>
    <t># 2x (2) 怒爪精锐</t>
  </si>
  <si>
    <t># 1x (4) 德雷克塔尔</t>
  </si>
  <si>
    <t>堆肥</t>
  </si>
  <si>
    <t>德雷克塔尔</t>
  </si>
  <si>
    <t>查看</t>
    <phoneticPr fontId="134" type="noConversion"/>
  </si>
  <si>
    <t>团本首领奥妮克希亚</t>
  </si>
  <si>
    <t>71333-raid-boss-onyxia</t>
  </si>
  <si>
    <t>&lt;b&gt;突袭&lt;/b&gt;。当你控制着雏龙时，具有&lt;b&gt;免疫&lt;/b&gt;。&lt;b&gt;战吼：&lt;/b&gt;召唤六条2/1并具有&lt;b&gt;突袭&lt;/b&gt;的雏龙。</t>
  </si>
  <si>
    <t>监护者哈尔琳</t>
  </si>
  <si>
    <t>71230-haleh-matron-protectorate</t>
  </si>
  <si>
    <t>在你施放一个法术后，造成4点伤害，随机分配到所有敌人身上。</t>
  </si>
  <si>
    <t>奈法利安的牙</t>
  </si>
  <si>
    <t>71289-tooth-of-nefarian</t>
  </si>
  <si>
    <t>造成 3点伤害。&lt;b&gt;荣誉消灭：&lt;/b&gt;&lt;b&gt;发现&lt;/b&gt;一张另一职业的法术牌。</t>
  </si>
  <si>
    <t>全需勇士</t>
  </si>
  <si>
    <t>71227-gear-grubber</t>
  </si>
  <si>
    <t>&lt;b&gt;嘲讽&lt;/b&gt; 如果你在有未使用的法力水晶的情况下结束回合，该牌的法力值消耗便减少（1）点。</t>
  </si>
  <si>
    <t>龙火护符</t>
  </si>
  <si>
    <t>71290-drakefire-amulet</t>
  </si>
  <si>
    <t>&lt;b&gt;可交易&lt;/b&gt; &lt;b&gt;发现&lt;/b&gt;并召唤两条龙。</t>
  </si>
  <si>
    <t>勇气之戒</t>
  </si>
  <si>
    <t>71253-ring-of-courage</t>
  </si>
  <si>
    <t>&lt;b&gt;可交易&lt;/b&gt; 使一个随从获得+1/+1。每有一个敌方随从，重复一次。</t>
  </si>
  <si>
    <t>奥妮克希亚鳞片</t>
  </si>
  <si>
    <t>71247-scale-of-onyxia</t>
  </si>
  <si>
    <t>召唤数条2/1并具有&lt;b&gt;突袭&lt;/b&gt;的雏龙，直到你的随从数量达到上限。</t>
  </si>
  <si>
    <t>拉希奥的角</t>
  </si>
  <si>
    <t>71240-horn-of-wrathion</t>
  </si>
  <si>
    <t>抽一张随从牌。如果是龙牌，则召唤两条2/1并具有&lt;b&gt;突袭&lt;/b&gt;的雏龙。</t>
  </si>
  <si>
    <t>米达，纯净圣光</t>
  </si>
  <si>
    <t>71254-mida-pure-light</t>
  </si>
  <si>
    <t>&lt;b&gt;圣盾&lt;/b&gt;，&lt;b&gt;吸血&lt;/b&gt;，&lt;b&gt;亡语：&lt;/b&gt;将一块碎片洗入你的牌库。抽到碎片时，重新召唤米达。</t>
  </si>
  <si>
    <t>卡扎库杉</t>
  </si>
  <si>
    <t>71684-kazakusan</t>
  </si>
  <si>
    <t>&lt;b&gt;战吼：&lt;/b&gt;如果你牌库中的所有随从牌都是龙牌，则将你牌库变为自定义宝藏牌库。</t>
  </si>
  <si>
    <t>军情七处走私贩</t>
  </si>
  <si>
    <t>71294-si-smuggler</t>
  </si>
  <si>
    <t>&lt;b&gt;战吼：&lt;/b&gt;随机召唤一个随从，其法力值消耗等同于你在本局对战中使用过的军情七处牌的数量。</t>
  </si>
  <si>
    <t>烟幕</t>
  </si>
  <si>
    <t>71293-smokescreen</t>
  </si>
  <si>
    <t>抽五张牌。触发抽到的牌的&lt;b&gt;亡语&lt;/b&gt;。</t>
  </si>
  <si>
    <t>痛苦诅咒</t>
  </si>
  <si>
    <t>71292-curse-of-agony</t>
  </si>
  <si>
    <t>将三张痛苦洗入你对手的牌库。抽到痛苦时会造成疲劳伤害。</t>
  </si>
  <si>
    <t>铁肩冲撞</t>
  </si>
  <si>
    <t>71251-shoulder-check</t>
  </si>
  <si>
    <t>&lt;b&gt;可交易&lt;/b&gt; 使一个随从获得+2/+1和&lt;b&gt;突袭&lt;/b&gt;。</t>
  </si>
  <si>
    <t>猛力进攻</t>
  </si>
  <si>
    <t>71249-hit-it-very-hard</t>
  </si>
  <si>
    <t>在本回合中获得+10攻击力和“无法攻击英雄”。</t>
  </si>
  <si>
    <t>武装教士</t>
  </si>
  <si>
    <t>71248-battle-vicar</t>
  </si>
  <si>
    <t>&lt;b&gt;战吼：&lt;/b&gt;&lt;b&gt;发现&lt;/b&gt;一张神圣法术牌。</t>
  </si>
  <si>
    <t>暴风城复仇者</t>
  </si>
  <si>
    <t>71244-stormwind-avenger</t>
  </si>
  <si>
    <t>在你对该随从施放一个法术后，该随从获得+2攻击力。</t>
  </si>
  <si>
    <t>提神冰冷</t>
  </si>
  <si>
    <t>71236-bracing-cold</t>
  </si>
  <si>
    <t>为你的英雄恢复 5点生命值。随机使你手牌中一张法术牌的法力值消耗减少（2）点。</t>
  </si>
  <si>
    <t>灵魂坐骑</t>
  </si>
  <si>
    <t>71235-spirit-mount</t>
  </si>
  <si>
    <t>使一个随从获得+1/+2和&lt;b&gt;法术伤害+1&lt;/b&gt;。当该随从死亡时，召唤一只灵魂迅猛龙。</t>
  </si>
  <si>
    <t>67758-impfestation</t>
  </si>
  <si>
    <t>召唤一个3/3的恐惧小鬼，并使其攻击每个敌方随从。</t>
  </si>
  <si>
    <t>团队协调员</t>
  </si>
  <si>
    <t>71242-raid-negotiator</t>
  </si>
  <si>
    <t>&lt;b&gt;战吼：&lt;/b&gt;&lt;b&gt;发现&lt;/b&gt;一张&lt;b&gt;抉择&lt;/b&gt;牌，并使其同时拥有两种效果。</t>
  </si>
  <si>
    <t>暴烈枭兽</t>
  </si>
  <si>
    <t>71241-boomkin</t>
  </si>
  <si>
    <t>&lt;b&gt;抉择：&lt;/b&gt;为你的英雄恢复8点生命值；或者造成4点伤害。</t>
  </si>
  <si>
    <t>憎恨之翼（等级1）</t>
  </si>
  <si>
    <t>71239-wings-of-hate-rank-1</t>
  </si>
  <si>
    <t>召唤两只1/1的邪翼蝠。&lt;i&gt;（当你有5点法力值时升级。）&lt;/i&gt;</t>
  </si>
  <si>
    <t>敏锐反应</t>
  </si>
  <si>
    <t>71237-keen-reflex</t>
  </si>
  <si>
    <t>对所有随从造成 1点伤害。&lt;b&gt;荣誉消灭：&lt;/b&gt;在本回合中获得+1攻击力。</t>
  </si>
  <si>
    <t>灭龙射击</t>
  </si>
  <si>
    <t>71233-dragonbane-shot</t>
  </si>
  <si>
    <t>造成 2点伤害。&lt;b&gt;荣誉消灭：&lt;/b&gt;将一张灭龙射击置入你的手牌。</t>
  </si>
  <si>
    <t>宠物收集者</t>
  </si>
  <si>
    <t>71232-pet-collector</t>
  </si>
  <si>
    <t>&lt;b&gt;战吼：&lt;/b&gt;从你的牌库中召唤一只法力值消耗小于或等于（5）点的野兽。</t>
  </si>
  <si>
    <t>狂怒之嚎</t>
  </si>
  <si>
    <t>71231-furious-howl</t>
  </si>
  <si>
    <t>抽一张牌。重复，直到你拥有至少三张牌。</t>
  </si>
  <si>
    <t>68262-razorglaive-sentinel</t>
  </si>
  <si>
    <t>在你使用最左或最右边的一张手牌后，抽一张牌。</t>
  </si>
  <si>
    <t>死亡之翼的子嗣</t>
  </si>
  <si>
    <t>71295-spawn-of-deathwing</t>
  </si>
  <si>
    <t>&lt;b&gt;战吼：&lt;/b&gt;随机消灭一个敌方随从。随机弃一张牌。</t>
  </si>
  <si>
    <t>光腹虚空幼龙</t>
  </si>
  <si>
    <t>71252-lightmaw-netherdrake</t>
  </si>
  <si>
    <t>&lt;b&gt;战吼：&lt;/b&gt;如果你的手牌中有神圣法术牌和暗影法术牌，则对所有其他随从造成3点伤害。</t>
  </si>
  <si>
    <t>奥妮克希亚幼龙</t>
  </si>
  <si>
    <t>71250-onyxian-drake</t>
  </si>
  <si>
    <t>&lt;b&gt;嘲讽&lt;/b&gt;，&lt;b&gt;战吼：&lt;/b&gt;对一个敌方随从造成等同于你的护甲值的伤害。</t>
  </si>
  <si>
    <t>别站在火里！</t>
  </si>
  <si>
    <t>71234-dont-stand-in-the-fire</t>
  </si>
  <si>
    <t>造成 10点伤害，随机分配到所有敌方随从身上。&lt;b&gt;过载：&lt;/b&gt;（1）</t>
  </si>
  <si>
    <t>深呼吸</t>
  </si>
  <si>
    <t>71229-deep-breath</t>
  </si>
  <si>
    <t>对一个随从及相邻随从造成 点伤害。&lt;i&gt;（随你手牌中其他法术牌的数量提升。）&lt;/i&gt;</t>
  </si>
  <si>
    <t>雏龙狂魔</t>
  </si>
  <si>
    <t>71228-whelp-bonker</t>
  </si>
  <si>
    <t>&lt;b&gt;暴怒，荣誉消灭：&lt;/b&gt;抽一张牌。</t>
  </si>
  <si>
    <t>奥妮克希亚守卫</t>
  </si>
  <si>
    <t>71226-onyxian-warder</t>
  </si>
  <si>
    <t>&lt;b&gt;战吼：&lt;/b&gt;如果你的手牌中有龙牌，便召唤两条2/1并具有&lt;b&gt;突袭&lt;/b&gt;的雏龙。</t>
  </si>
  <si>
    <t>重新使用五张在本局对战中你所使用过的其他职业的卡牌。</t>
  </si>
  <si>
    <t>血怒者科尔拉克</t>
  </si>
  <si>
    <t>在你的对手施放一个法术后，召唤另一个深铁穴居人。</t>
  </si>
  <si>
    <t>爪刃哨兵</t>
    <phoneticPr fontId="134" type="noConversion"/>
  </si>
  <si>
    <t>小鬼侵染</t>
    <phoneticPr fontId="134" type="noConversion"/>
  </si>
  <si>
    <t>奥妮克希亚</t>
    <phoneticPr fontId="134" type="noConversion"/>
  </si>
  <si>
    <t>ankxy</t>
    <phoneticPr fontId="134" type="noConversion"/>
  </si>
  <si>
    <t>lkl</t>
    <phoneticPr fontId="134" type="noConversion"/>
  </si>
  <si>
    <t>瓦尔登·晨拥</t>
    <phoneticPr fontId="134" type="noConversion"/>
  </si>
  <si>
    <t>wedcy</t>
    <phoneticPr fontId="134" type="noConversion"/>
  </si>
  <si>
    <t>塞纳里奥结界</t>
    <phoneticPr fontId="148" type="noConversion"/>
  </si>
  <si>
    <t>强行透支</t>
    <phoneticPr fontId="148" type="noConversion"/>
  </si>
  <si>
    <t>剑圣萨穆罗</t>
  </si>
  <si>
    <t># 2x (1) 正义保护者</t>
  </si>
  <si>
    <t>玉珑</t>
    <phoneticPr fontId="134" type="noConversion"/>
  </si>
  <si>
    <t>珑心</t>
    <phoneticPr fontId="134" type="noConversion"/>
  </si>
  <si>
    <t>砮皂</t>
    <phoneticPr fontId="134" type="noConversion"/>
  </si>
  <si>
    <t>赤精</t>
    <phoneticPr fontId="134" type="noConversion"/>
  </si>
  <si>
    <t>德雷克塔尔</t>
    <phoneticPr fontId="134" type="noConversion"/>
  </si>
  <si>
    <t>魔像师卡扎库斯</t>
    <phoneticPr fontId="134" type="noConversion"/>
  </si>
  <si>
    <t>范达尔·雷矛</t>
    <phoneticPr fontId="134" type="noConversion"/>
  </si>
  <si>
    <t>火车王里诺艾</t>
    <phoneticPr fontId="134" type="noConversion"/>
  </si>
  <si>
    <t>雪怒</t>
    <phoneticPr fontId="134" type="noConversion"/>
  </si>
  <si>
    <t># 1x (4) 剑圣奥卡尼</t>
  </si>
  <si>
    <t>鲜血魔法</t>
  </si>
  <si>
    <t>圣骑士：</t>
  </si>
  <si>
    <t>AAEBAZ8FAA9G+gGzA9IEpwWWCfIL3a4CxsICz4YD7IYDw6QDysED0tEDmp8EAA==</t>
  </si>
  <si>
    <t>恶魔猎手：</t>
  </si>
  <si>
    <t>德鲁伊：</t>
  </si>
  <si>
    <t>AAEBAZICAA9AwQSFBrcGmgj8zQKHzgK/8gLbpQPlugOi4QPA7AO4oAS5oATanwQA</t>
  </si>
  <si>
    <t>战士：</t>
  </si>
  <si>
    <t>AAEBAQcCv8MCi6AEDhaQA6QG7wf/B4II1Ai19gKWlAOR0APS0QP31AO0nwSGoAQA</t>
  </si>
  <si>
    <t>https://ngabbs.com/read.php?&amp;tid=31376531&amp;pid=601210453&amp;to=1</t>
  </si>
  <si>
    <t>费林大使</t>
    <phoneticPr fontId="134" type="noConversion"/>
  </si>
  <si>
    <t>flds</t>
    <phoneticPr fontId="134" type="noConversion"/>
  </si>
  <si>
    <t>剑鱼</t>
  </si>
  <si>
    <t>77210-swordfish</t>
  </si>
  <si>
    <t>&lt;b&gt;战吼：&lt;/b&gt;&lt;b&gt;探底&lt;/b&gt;。如果选中的是海盗牌，使这把武器和该海盗获得+2攻击力。</t>
  </si>
  <si>
    <t>0沉没之城</t>
  </si>
  <si>
    <t>鱼排斗士</t>
  </si>
  <si>
    <t>74890-filletfighter</t>
  </si>
  <si>
    <t>&lt;b&gt;战吼：&lt;/b&gt;造成1点伤害。</t>
  </si>
  <si>
    <t>螺号召唤</t>
  </si>
  <si>
    <t>74884-conchs-call</t>
  </si>
  <si>
    <t>抽一张纳迦牌和一张法术牌。</t>
  </si>
  <si>
    <t>鱼叉炮</t>
  </si>
  <si>
    <t>74755-harpoon-gun</t>
  </si>
  <si>
    <t>在你的英雄攻击后，&lt;b&gt;探底&lt;/b&gt;。如果选中的牌是野兽牌，使其法力值消耗减少（2）点。</t>
  </si>
  <si>
    <t>并鳍奇兵</t>
  </si>
  <si>
    <t>74652-twin-fin-fin-twin</t>
  </si>
  <si>
    <t>&lt;b&gt;突袭&lt;/b&gt;，&lt;b&gt;战吼：&lt;/b&gt;召唤一个该随从的复制。</t>
  </si>
  <si>
    <t>盔中寄居蟹</t>
  </si>
  <si>
    <t>73799-helmet-hermit</t>
  </si>
  <si>
    <t>嗜睡的藻农</t>
  </si>
  <si>
    <t>73712-dozing-kelpkeeper</t>
  </si>
  <si>
    <t>&lt;b&gt;突袭&lt;/b&gt;，起始&lt;b&gt;休眠&lt;/b&gt;状态。在你施放消耗总计5点法力值的法术后唤醒。</t>
  </si>
  <si>
    <t>naga</t>
  </si>
  <si>
    <t>妙手园丁</t>
  </si>
  <si>
    <t>73465-green-thumb-gardener</t>
  </si>
  <si>
    <t>&lt;b&gt;战吼：&lt;/b&gt;复原空的法力水晶，数量等同于手牌中消耗最高的法术牌的法力值。</t>
  </si>
  <si>
    <t>海草卷击</t>
  </si>
  <si>
    <t>73464-seaweed-strike</t>
  </si>
  <si>
    <t>对一个随从造成 4点伤害。如果你在此牌在你手中时使用过纳迦牌，使你的英雄在本回合中获得+4攻击力。</t>
  </si>
  <si>
    <t>拖入深渊</t>
  </si>
  <si>
    <t>73442-dragged-below</t>
  </si>
  <si>
    <t>对一个随从造成 4点伤害。使你的对手获得一张深渊诅咒。</t>
  </si>
  <si>
    <t>希拉柯丝教徒</t>
  </si>
  <si>
    <t>73436-sirakess-cultist</t>
  </si>
  <si>
    <t>&lt;b&gt;战吼：&lt;/b&gt;使你的对手获得一张深渊诅咒。</t>
  </si>
  <si>
    <t>泡泡机器人</t>
  </si>
  <si>
    <t>73428-bubblebot</t>
  </si>
  <si>
    <t>&lt;b&gt;战吼：&lt;/b&gt; 使你的所有其他机械获得&lt;b&gt;圣盾&lt;/b&gt;和&lt;b&gt;嘲讽&lt;/b&gt;。</t>
  </si>
  <si>
    <t>神圣寿司卷</t>
  </si>
  <si>
    <t>73424-holy-maki-roll</t>
  </si>
  <si>
    <t>恢复 2点生命值。在本回合可以重复使用。</t>
  </si>
  <si>
    <t>捕掠</t>
  </si>
  <si>
    <t>72984-predation</t>
  </si>
  <si>
    <t>造成 3点伤害。如果你在此牌在你手中时使用过纳迦牌，则法力值消耗为（0）点。</t>
  </si>
  <si>
    <t>72935-hydralodon</t>
  </si>
  <si>
    <t>&lt;b&gt;巨型+2&lt;/b&gt; &lt;b&gt;战吼：&lt;/b&gt;使你的海卓拉顿之头获得&lt;b&gt;突袭&lt;/b&gt;。</t>
  </si>
  <si>
    <t>海底侦察兵</t>
  </si>
  <si>
    <t>72932-seascout-operator</t>
  </si>
  <si>
    <t>&lt;b&gt;战吼：&lt;/b&gt;如果你控制任何机械，则召唤两条2/1的机械鱼。</t>
  </si>
  <si>
    <t>母舰</t>
  </si>
  <si>
    <t>72931-mothership</t>
  </si>
  <si>
    <t>&lt;b&gt;突袭&lt;/b&gt;，&lt;b&gt;亡语：&lt;/b&gt;随机召唤两个法力值消耗小于或等于（3）点的机械。</t>
  </si>
  <si>
    <t>海胆尖刺</t>
  </si>
  <si>
    <t>72897-urchin-spines</t>
  </si>
  <si>
    <t>在本回合中，你的法术具有&lt;b&gt;剧毒&lt;/b&gt;。</t>
  </si>
  <si>
    <t>海床传送口</t>
  </si>
  <si>
    <t>72650-seafloor-gateway</t>
  </si>
  <si>
    <t>抽一张机械牌。使你手牌中所有机械牌的法力值消耗减少（1）点。</t>
  </si>
  <si>
    <t>虹彩闪鳞纳迦</t>
  </si>
  <si>
    <t>72648-rainbow-glowscale</t>
  </si>
  <si>
    <t>黑曜石铸匠</t>
  </si>
  <si>
    <t>72592-obsidiansmith</t>
  </si>
  <si>
    <t>&lt;b&gt;战吼：&lt;/b&gt;&lt;b&gt;探底&lt;/b&gt;。如果选中的是随从牌或武器牌，则使其获得+1/+1。</t>
  </si>
  <si>
    <t>保卫城市</t>
  </si>
  <si>
    <t>72590-guard-the-city</t>
  </si>
  <si>
    <t>获得3点护甲值。召唤一个2/3并具有&lt;b&gt;嘲讽&lt;/b&gt;的纳迦。</t>
  </si>
  <si>
    <t>深海来客</t>
  </si>
  <si>
    <t>72588-from-the-depths</t>
  </si>
  <si>
    <t>使你牌库底五张牌的法力值消耗减少（3）点，然后&lt;b&gt;探底&lt;/b&gt;。</t>
  </si>
  <si>
    <t>火焰熔铸</t>
  </si>
  <si>
    <t>72587-forged-in-flame</t>
  </si>
  <si>
    <t>摧毁你的武器，然后抽数量等同于其攻击力的牌。</t>
  </si>
  <si>
    <t>堡礁行者</t>
  </si>
  <si>
    <t>72586-reefwalker</t>
  </si>
  <si>
    <t>&lt;b&gt;战吼，亡语：&lt;/b&gt;召唤一个1/1的食人鱼集群。</t>
  </si>
  <si>
    <t>宝藏守卫</t>
  </si>
  <si>
    <t>72583-treasure-guard</t>
  </si>
  <si>
    <t>&lt;b&gt;嘲讽&lt;/b&gt;，&lt;b&gt;亡语：&lt;/b&gt;抽一张牌。</t>
  </si>
  <si>
    <t>迅鳞欺诈者</t>
  </si>
  <si>
    <t>72533-swiftscale-trickster</t>
  </si>
  <si>
    <t>&lt;b&gt;战吼：&lt;/b&gt;在本回合中，你的下一张法术牌法力值消耗为（0）点。</t>
  </si>
  <si>
    <t>自私的扇贝</t>
  </si>
  <si>
    <t>72504-selfish-shellfish</t>
  </si>
  <si>
    <t>&lt;b&gt;亡语：&lt;/b&gt;你的对手抽两张牌。</t>
  </si>
  <si>
    <t>女王护卫</t>
  </si>
  <si>
    <t>72485-queensguard</t>
  </si>
  <si>
    <t>&lt;b&gt;战吼：&lt;/b&gt;在本回合中你每施放过一个法术，获得+1/+1。</t>
  </si>
  <si>
    <t>深海低语</t>
  </si>
  <si>
    <t>72483-whispers-of-the-deep</t>
  </si>
  <si>
    <t>&lt;b&gt;沉默&lt;/b&gt;一个友方随从，然后造成等同于其攻击力的伤害，随机分配到所有敌方随从身上。</t>
  </si>
  <si>
    <t>金光闪耀</t>
  </si>
  <si>
    <t>72482-illuminate</t>
  </si>
  <si>
    <t>&lt;b&gt;探底&lt;/b&gt;。 如果选中的是法术牌，使其法力值消耗减少（3）点。</t>
  </si>
  <si>
    <t>血染大海</t>
  </si>
  <si>
    <t>72473-blood-in-the-water</t>
  </si>
  <si>
    <t>对一个敌人造成 3点伤害。召唤一条5/5并具有&lt;b&gt;突袭&lt;/b&gt;的鲨鱼。</t>
  </si>
  <si>
    <t>械钳虾</t>
  </si>
  <si>
    <t>72417-click-clocker</t>
  </si>
  <si>
    <t>&lt;b&gt;圣盾&lt;/b&gt;，&lt;b&gt;战吼：&lt;/b&gt;随机使你手牌中的一张机械牌获得+1/+1。</t>
  </si>
  <si>
    <t>安保自动机</t>
  </si>
  <si>
    <t>72338-security-automaton</t>
  </si>
  <si>
    <t>在你召唤一个机械后，获得+1/+1。</t>
  </si>
  <si>
    <t>岩石海底</t>
  </si>
  <si>
    <t>72320-rock-bottom</t>
  </si>
  <si>
    <t>召唤一个1/1的鱼人，然后&lt;b&gt;探底&lt;/b&gt;。如果选中的是鱼人牌，则再召唤一个。</t>
  </si>
  <si>
    <t>驻锚图腾</t>
  </si>
  <si>
    <t>72314-anchored-totem</t>
  </si>
  <si>
    <t>在你召唤一个法力值消耗为（1）的随从后，使其获得+2/+1。</t>
  </si>
  <si>
    <t>艾萨拉的哨兵</t>
  </si>
  <si>
    <t>72212-azsharan-sentinel</t>
  </si>
  <si>
    <t>&lt;b&gt;嘲讽&lt;/b&gt;，&lt;b&gt;亡语：&lt;/b&gt;将一张沉没的哨兵置于你的牌库底。</t>
  </si>
  <si>
    <t>垂钓时光</t>
  </si>
  <si>
    <t>72119-gone-fishin</t>
  </si>
  <si>
    <t>&lt;b&gt;探底&lt;/b&gt;。&lt;b&gt;连击：&lt;/b&gt;抽一张牌。</t>
  </si>
  <si>
    <t>骸骨战刃</t>
  </si>
  <si>
    <t>72117-bone-glaive</t>
  </si>
  <si>
    <t>&lt;b&gt;战吼：&lt;/b&gt;&lt;b&gt;探底&lt;/b&gt;。</t>
  </si>
  <si>
    <t>鳄鱼人掠夺者</t>
  </si>
  <si>
    <t>72021-gorloc-ravager</t>
  </si>
  <si>
    <t>&lt;b&gt;战吼：&lt;/b&gt;抽三张鱼人牌。</t>
  </si>
  <si>
    <t>凶恶的滑矛纳迦</t>
  </si>
  <si>
    <t>71944-vicious-slitherspear</t>
  </si>
  <si>
    <t>在你施放一个法术后，直到你的下个回合，获得+1攻击力。</t>
  </si>
  <si>
    <t>虚鳃鱼人</t>
  </si>
  <si>
    <t>71924-voidgill</t>
  </si>
  <si>
    <t>&lt;b&gt;亡语：&lt;/b&gt;使你手牌中的所有鱼人牌获得+1/+1。</t>
  </si>
  <si>
    <t>暗水记录员</t>
  </si>
  <si>
    <t>71917-murkwater-scribe</t>
  </si>
  <si>
    <t>&lt;b&gt;战吼：&lt;/b&gt;你使用的下一张法术牌法力值消耗减少（1）点。</t>
  </si>
  <si>
    <t>野蛮的女巫</t>
  </si>
  <si>
    <t>71705-barbaric-sorceress</t>
  </si>
  <si>
    <t>&lt;b&gt;嘲讽&lt;/b&gt;，&lt;b&gt;战吼：&lt;/b&gt;交换每个玩家手牌中各一张随机法术牌的法力值消耗。</t>
  </si>
  <si>
    <t>刺豚拳手</t>
  </si>
  <si>
    <t>71690-pufferfist</t>
  </si>
  <si>
    <t>在你的英雄攻击后，对所有敌人造成1点伤害。</t>
  </si>
  <si>
    <t>海军水雷</t>
  </si>
  <si>
    <t>71688-naval-mine</t>
  </si>
  <si>
    <t>&lt;b&gt;亡语：&lt;/b&gt;对敌方英雄造成4点伤害。</t>
  </si>
  <si>
    <t>扎库尔</t>
  </si>
  <si>
    <t>73446-zaqul</t>
  </si>
  <si>
    <t>你的深渊诅咒会为你恢复等同于其造成伤害的生命值。&lt;b&gt;战吼：&lt;/b&gt;使你的对手获得一张深渊诅咒。</t>
  </si>
  <si>
    <t>底层掠食鱼</t>
  </si>
  <si>
    <t>73466-bottomfeeder</t>
  </si>
  <si>
    <t>&lt;b&gt;亡语：&lt;/b&gt;将一张永久具有+2/+2的底层掠食鱼置入你的牌库底。</t>
  </si>
  <si>
    <t>海沟勘测机</t>
  </si>
  <si>
    <t>72925-trench-surveyor</t>
  </si>
  <si>
    <t>&lt;b&gt;战吼：&lt;/b&gt;&lt;b&gt;探底&lt;/b&gt;。如果选中的是机械牌，抽取这张牌。</t>
  </si>
  <si>
    <t>鱼饵桶</t>
  </si>
  <si>
    <t>73443-chum-bucket</t>
  </si>
  <si>
    <t>使你手牌中的所有鱼人牌获得+1/+1。你每控制一个鱼人，重复一次。</t>
  </si>
  <si>
    <t>伊妮·积雷</t>
  </si>
  <si>
    <t>73068-ini-stormcoil</t>
  </si>
  <si>
    <t>&lt;b&gt;战吼：&lt;/b&gt;选择一个友方机械，召唤一个它的具有&lt;b&gt;突袭&lt;/b&gt;，&lt;b&gt;风怒&lt;/b&gt;和&lt;b&gt;圣盾&lt;/b&gt;的复制。</t>
  </si>
  <si>
    <t>深渊波流</t>
  </si>
  <si>
    <t>72318-abyssal-wave</t>
  </si>
  <si>
    <t>对所有随从造成 4点伤害。使你的对手获得一张深渊诅咒。</t>
  </si>
  <si>
    <t>恶鞭海妖</t>
  </si>
  <si>
    <t>71996-spitelash-siren</t>
  </si>
  <si>
    <t>在你使用一张纳迦牌后，复原两个法力水晶。&lt;i&gt;（然后切换至法术牌！）&lt;/i&gt; 在你使用一张法术牌后，复原两个法力水晶。&lt;i&gt;（然后切换至纳迦牌！）&lt;/i&gt;</t>
  </si>
  <si>
    <t>72333-smothering-starfish</t>
  </si>
  <si>
    <t>&lt;b&gt;战吼：&lt;/b&gt;&lt;b&gt;沉默&lt;/b&gt;所有其他随从。</t>
  </si>
  <si>
    <t>72553-glugg-the-gulper</t>
  </si>
  <si>
    <t>&lt;b&gt;巨型+3&lt;/b&gt; 在一个友方随从死亡后，获得其原始属性值。</t>
  </si>
  <si>
    <t>刃鲨</t>
  </si>
  <si>
    <t>71919-glaiveshark</t>
  </si>
  <si>
    <t>&lt;b&gt;战吼：&lt;/b&gt;在本回合中，如果你的英雄进行过攻击，对所有敌人造成2点伤害。</t>
  </si>
  <si>
    <t>学校教师</t>
  </si>
  <si>
    <t>72598-school-teacher</t>
  </si>
  <si>
    <t>&lt;b&gt;战吼：&lt;/b&gt;将一张1/1的纳迦小学生置入你的手牌。&lt;b&gt;发现&lt;/b&gt;一个法力值消耗小于或等于（3）点的法术，教会小学生。</t>
  </si>
  <si>
    <t>无底海渊</t>
  </si>
  <si>
    <t>71922-abyssal-depths</t>
  </si>
  <si>
    <t>抽取你法力值消耗最低的两张随从牌。</t>
  </si>
  <si>
    <t>纳迦的鱼群</t>
  </si>
  <si>
    <t>72928-nagas-pride</t>
  </si>
  <si>
    <t>召唤两条2/2的狮子鱼。如果你在此牌在你手中时使用过纳迦牌，使它们获得+1/+1。</t>
  </si>
  <si>
    <t>艾萨拉的祭仪</t>
  </si>
  <si>
    <t>77374-azsharan-ritual</t>
  </si>
  <si>
    <t>&lt;b&gt;沉默&lt;/b&gt;一个随从，并召唤一个它的复制。将一张沉没的仪式置于你的牌库底。</t>
  </si>
  <si>
    <t>艾萨拉的卷轴</t>
  </si>
  <si>
    <t>77209-azsharan-scroll</t>
  </si>
  <si>
    <t>&lt;b&gt;发现&lt;/b&gt;一张火焰，冰霜或自然法术牌。将一张沉没的卷轴置于你的牌库底。</t>
  </si>
  <si>
    <t>游荡贤者</t>
  </si>
  <si>
    <t>73721-wayward-sage</t>
  </si>
  <si>
    <t>&lt;b&gt;流放：&lt;/b&gt;使你最左边和最右边的手牌法力值消耗减少（1）点。</t>
  </si>
  <si>
    <t>艾萨拉的观月仪</t>
  </si>
  <si>
    <t>72926-azsharan-mooncatcher</t>
  </si>
  <si>
    <t>&lt;b&gt;圣盾&lt;/b&gt;，&lt;b&gt;战吼：&lt;/b&gt;将一张沉没的观月仪置于你的牌库底。</t>
  </si>
  <si>
    <t>艾萨拉的刃豹</t>
  </si>
  <si>
    <t>72896-azsharan-saber</t>
  </si>
  <si>
    <t>&lt;b&gt;突袭&lt;/b&gt;，&lt;b&gt;亡语：&lt;/b&gt;将一张沉没的刃豹置于你的牌库底。</t>
  </si>
  <si>
    <t>火山术</t>
  </si>
  <si>
    <t>72651-volcanomancy</t>
  </si>
  <si>
    <t>选择一个随从。当其死亡时，对所有其他随从造成3点伤害。</t>
  </si>
  <si>
    <t>怒脊附魔师</t>
  </si>
  <si>
    <t>72415-wrathspine-enchanter</t>
  </si>
  <si>
    <t>&lt;b&gt;战吼：&lt;/b&gt;施放你手牌中火焰，冰霜和自然法术各一张的复制&lt;i&gt;（目标随机而定）&lt;/i&gt;。</t>
  </si>
  <si>
    <t>紧急机动</t>
  </si>
  <si>
    <t>72340-emergency-maneuvers</t>
  </si>
  <si>
    <t>&lt;b&gt;奥秘：&lt;/b&gt;当一个友方随从死亡时，召唤一个它的复制。复制会&lt;b&gt;休眠&lt;/b&gt;1回合。</t>
  </si>
  <si>
    <t>艾萨拉的拾荒者</t>
  </si>
  <si>
    <t>72254-azsharan-scavenger</t>
  </si>
  <si>
    <t>&lt;b&gt;战吼：&lt;/b&gt;将一张沉没的拾荒者置于你的牌库底。</t>
  </si>
  <si>
    <t>艾萨拉的三叉戟</t>
  </si>
  <si>
    <t>72113-azsharan-trident</t>
  </si>
  <si>
    <t>&lt;b&gt;亡语：&lt;/b&gt;将一张沉没的三叉戟置于你的牌库底。</t>
  </si>
  <si>
    <t>71949-naga-giant</t>
  </si>
  <si>
    <t>在本局对战中，你每消耗1点法力值用于法术牌上，这张牌的法力值消耗减少（1）点。</t>
  </si>
  <si>
    <t>潜水俯冲鹈鹕</t>
  </si>
  <si>
    <t>72938-pelican-diver</t>
  </si>
  <si>
    <t>&lt;b&gt;休眠&lt;/b&gt;1回合。 &lt;b&gt;突袭&lt;/b&gt;</t>
  </si>
  <si>
    <t>潜水泥鳞鱼人</t>
  </si>
  <si>
    <t>71729-slimescale-diver</t>
  </si>
  <si>
    <t>&lt;b&gt;休眠&lt;/b&gt;1回合。&lt;b&gt;突袭&lt;/b&gt;，&lt;b&gt;剧毒&lt;/b&gt;。</t>
  </si>
  <si>
    <t>潜水跳板船员</t>
  </si>
  <si>
    <t>71695-gangplank-diver</t>
  </si>
  <si>
    <t>&lt;b&gt;休眠&lt;/b&gt;1回合。&lt;b&gt;突袭&lt;/b&gt;。攻击时具有&lt;b&gt;免疫&lt;/b&gt;。</t>
  </si>
  <si>
    <t>72594-lady-ashvane</t>
  </si>
  <si>
    <t>&lt;b&gt;战吼：&lt;/b&gt;使你手牌，牌库和战场上的所有武器获得+1/+1。</t>
  </si>
  <si>
    <t>72423-radiance-of-azshara</t>
  </si>
  <si>
    <t>&lt;b&gt;火焰法术伤害+2&lt;/b&gt;。你的自然法术法力值消耗降低（1）点。在你施放一个冰霜法术后，获得3点护甲值。</t>
  </si>
  <si>
    <t>库斯卡指挥官</t>
  </si>
  <si>
    <t>71921-coilskar-commander</t>
  </si>
  <si>
    <t>&lt;b&gt;嘲讽&lt;/b&gt;，&lt;b&gt;战吼：&lt;/b&gt;如果你在此牌在你手中时施放过三个法术，召唤该随从的两个复制。 &lt;i&gt;（还剩 个！）&lt;/i&gt; &lt;i&gt;（已经就绪！）&lt;/i&gt;</t>
  </si>
  <si>
    <t>71984-the-leviathan</t>
  </si>
  <si>
    <t>&lt;b&gt;巨型+1&lt;/b&gt; &lt;b&gt;突袭&lt;/b&gt;，&lt;b&gt;圣盾&lt;/b&gt;。在该随从攻击后，&lt;b&gt;探底&lt;/b&gt;。</t>
  </si>
  <si>
    <t>76250-radar-detector</t>
  </si>
  <si>
    <t>扫描你牌库底的5张牌。抽取探测到的机械牌，然后洗混你的牌库。</t>
  </si>
  <si>
    <t>73723-lady-stheno</t>
  </si>
  <si>
    <t>攻击时具有&lt;b&gt;免疫&lt;/b&gt;。在你施放一个法术后，攻击生命值最低的敌人。</t>
  </si>
  <si>
    <t>海盗将领钩牙</t>
  </si>
  <si>
    <t>72495-pirate-admiral-hooktusk</t>
  </si>
  <si>
    <t>&lt;b&gt;战吼：&lt;/b&gt;在本局对战中，如果你召唤过8个其他海盗，即可劫掠敌人！ &lt;i&gt;（还剩 个！）&lt;/i&gt; &lt;i&gt;（已经就绪！）&lt;/i&gt;</t>
  </si>
  <si>
    <t>海沟追猎者</t>
  </si>
  <si>
    <t>74672-trenchstalker</t>
  </si>
  <si>
    <t>&lt;b&gt;战吼：&lt;/b&gt;随机攻击三个不同的敌人。</t>
  </si>
  <si>
    <t>72923-queen-azshara</t>
  </si>
  <si>
    <t>&lt;b&gt;战吼：&lt;/b&gt;如果你在此牌在你手中时施放过三个法术，选择一项远古圣物。 &lt;i&gt;（还剩 个！）&lt;/i&gt; &lt;i&gt;（已经就绪！）&lt;/i&gt;</t>
  </si>
  <si>
    <t>湍流旋涡</t>
  </si>
  <si>
    <t>72481-whirlpool</t>
  </si>
  <si>
    <t>消灭所有随从及其所有的复制&lt;i&gt;（无论它们在哪）&lt;/i&gt;。</t>
  </si>
  <si>
    <t>72111-azsharan-vessel</t>
  </si>
  <si>
    <t>召唤两个3/3并具有&lt;b&gt;潜行&lt;/b&gt;的海盗。将一张沉没的舰船置于你的牌库底。</t>
  </si>
  <si>
    <t>倒刺捕网</t>
  </si>
  <si>
    <t>71709-barbed-nets</t>
  </si>
  <si>
    <t>对一个敌人造成 2点伤害。如果你在此牌在你手中时使用过纳迦牌，则再选择一个目标。</t>
  </si>
  <si>
    <t>蛇行死鳞纳迦</t>
  </si>
  <si>
    <t>73792-slithering-deathscale</t>
  </si>
  <si>
    <t>&lt;b&gt;战吼：&lt;/b&gt;如果你在此牌在你手中时施放过三个法术，则对所有敌人造成3点伤害。 &lt;i&gt;（还剩 个！）&lt;/i&gt; &lt;i&gt;（已经就绪！）&lt;/i&gt;</t>
  </si>
  <si>
    <t>71945-priestess-valishj</t>
  </si>
  <si>
    <t>&lt;b&gt;战吼：&lt;/b&gt;在本回合中你每施放过一个法术，复原一个空的法力水晶。 &lt;i&gt;（复原 个）&lt;/i&gt;</t>
  </si>
  <si>
    <t>水栖形态</t>
  </si>
  <si>
    <t>73774-aquatic-form</t>
  </si>
  <si>
    <t>&lt;b&gt;探底&lt;/b&gt;。如果你在本回合中有足够的法力值使用选中的牌，则抽取这张牌。</t>
  </si>
  <si>
    <t>珊瑚培育师</t>
  </si>
  <si>
    <t>72973-coral-keeper</t>
  </si>
  <si>
    <t>&lt;b&gt;战吼：&lt;/b&gt;在本局对战中，你每施放过一个派系的法术，召唤一个3/3的元素。</t>
  </si>
  <si>
    <t>辛艾萨莉之火</t>
  </si>
  <si>
    <t>72632-the-fires-of-zin-azshari</t>
  </si>
  <si>
    <t>将你牌库里的所有卡牌替换成法力值消耗大于或等于（5）点的随从牌。替换后的牌法力值消耗为（5）点。</t>
  </si>
  <si>
    <t>72536-crabatoa</t>
  </si>
  <si>
    <t>&lt;b&gt;巨型+2&lt;/b&gt; 你的可拉巴托亚之钳获得+2攻击力。</t>
  </si>
  <si>
    <t>侍女</t>
  </si>
  <si>
    <t>72484-handmaiden</t>
  </si>
  <si>
    <t>&lt;b&gt;战吼：&lt;/b&gt;如果你在此牌在你手中时施放过三个法术，抽三张牌。 &lt;i&gt;（还剩 张！）&lt;/i&gt; &lt;i&gt;（已经就绪！）&lt;/i&gt;</t>
  </si>
  <si>
    <t>鱼群聚集</t>
  </si>
  <si>
    <t>72416-schooling</t>
  </si>
  <si>
    <t>将三张1/1的食人鱼集群置入你的手牌。</t>
  </si>
  <si>
    <t>艾萨拉的花园</t>
  </si>
  <si>
    <t>72336-azsharan-gardens</t>
  </si>
  <si>
    <t>使你手牌中的所有随从牌获得+1/+1。将一张沉没的花园置于你的牌库底。</t>
  </si>
  <si>
    <t>生物荧光</t>
  </si>
  <si>
    <t>72316-bioluminescence</t>
  </si>
  <si>
    <t>使你的随从获得&lt;b&gt;法术伤害+1&lt;/b&gt;。</t>
  </si>
  <si>
    <t>77609-commander-sivara</t>
  </si>
  <si>
    <t>&lt;b&gt;战吼：&lt;/b&gt;如果你在此牌在你手中时施放过三个法术，则将那些法术置回你的手牌。 &lt;i&gt;（还剩 个！）&lt;/i&gt; &lt;i&gt;（已经就绪！）&lt;/i&gt;</t>
  </si>
  <si>
    <t>艾萨拉的背叛者</t>
  </si>
  <si>
    <t>72657-azsharan-defector</t>
  </si>
  <si>
    <t>&lt;b&gt;突袭&lt;/b&gt;，&lt;b&gt;亡语：&lt;/b&gt;将一张沉没的背叛者置于你的牌库底。</t>
  </si>
  <si>
    <t>拉伊·纳兹亚</t>
  </si>
  <si>
    <t>74886-raj-nazjan</t>
  </si>
  <si>
    <t>在你施放一个法术后，对敌方英雄造成等同于其法力值消耗的 伤害。</t>
  </si>
  <si>
    <t>黑鳞蛮兵</t>
  </si>
  <si>
    <t>72120-blackscale-brute</t>
  </si>
  <si>
    <t>&lt;b&gt;嘲讽&lt;/b&gt;，&lt;b&gt;战吼：&lt;/b&gt;如果你装备着武器，召唤一个5/6并具有&lt;b&gt;突袭&lt;/b&gt;的纳迦。</t>
  </si>
  <si>
    <t>体型互换</t>
  </si>
  <si>
    <t>80118-switcheroo</t>
  </si>
  <si>
    <t>抽两张随从牌，交换其属性值。</t>
  </si>
  <si>
    <t>永存石中</t>
  </si>
  <si>
    <t>80112-immortalized-in-stone</t>
  </si>
  <si>
    <t>召唤具有&lt;b&gt;嘲讽&lt;/b&gt;的1/2，2/4，4/8的元素各一个。</t>
  </si>
  <si>
    <t>携刃信使</t>
  </si>
  <si>
    <t>77208-cutlass-courier</t>
  </si>
  <si>
    <t>在你的英雄攻击后，抽一张海盗牌。</t>
  </si>
  <si>
    <t>海床救生员</t>
  </si>
  <si>
    <t>77018-seafloor-savior</t>
  </si>
  <si>
    <t>&lt;b&gt;战吼：&lt;/b&gt;&lt;b&gt;探底&lt;/b&gt;。如果选中的是随从牌，使其获得本随从的攻击力和生命值。</t>
  </si>
  <si>
    <t>双弓积骇纳迦</t>
  </si>
  <si>
    <t>74881-twinbow-terrorcoil</t>
  </si>
  <si>
    <t>&lt;b&gt;战吼：&lt;/b&gt;如果你在此牌在你手中时施放过法术，你的下一个法术会施放两次。</t>
  </si>
  <si>
    <t>深海融合怪</t>
  </si>
  <si>
    <t>73906-amalgam-of-the-deep</t>
  </si>
  <si>
    <t>&lt;b&gt;战吼：&lt;/b&gt;选择一个友方随从，&lt;b&gt;发现&lt;/b&gt;一张相同类型的随从牌。</t>
  </si>
  <si>
    <t>划水好友</t>
  </si>
  <si>
    <t>73462-flipper-friends</t>
  </si>
  <si>
    <t>&lt;b&gt;抉择：&lt;/b&gt;召唤一只6/6并具有&lt;b&gt;嘲讽&lt;/b&gt;的虎鲸；或者六只1/1并具有&lt;b&gt;突袭&lt;/b&gt;的海獭。</t>
  </si>
  <si>
    <t>花园惠景</t>
  </si>
  <si>
    <t>73434-the-gardens-grace</t>
  </si>
  <si>
    <t>使一个随从获得+5/+5和&lt;b&gt;圣盾&lt;/b&gt;。在本局对战中，你每消耗1点法力值用于神圣法术牌上，这张牌的法力值消耗减少（1）点。</t>
  </si>
  <si>
    <t>艾萨拉的恩赐</t>
  </si>
  <si>
    <t>72929-gifts-of-azshara</t>
  </si>
  <si>
    <t>抽一张牌。如果你在此牌在你手中时使用过纳迦牌，再抽一张。</t>
  </si>
  <si>
    <t>机械鲨鱼</t>
  </si>
  <si>
    <t>72649-mecha-shark</t>
  </si>
  <si>
    <t>在你召唤一个机械后，造成3点伤害，随机分配到所有敌人身上。</t>
  </si>
  <si>
    <t>食人鱼集群</t>
  </si>
  <si>
    <t>72509-piranha-swarmer</t>
  </si>
  <si>
    <t>&lt;b&gt;突袭&lt;/b&gt; 在你召唤一个食人鱼集群后，获得+1攻击力。</t>
  </si>
  <si>
    <t>间歇热泉</t>
  </si>
  <si>
    <t>72508-scalding-geyser</t>
  </si>
  <si>
    <t>造成 2点伤害。&lt;b&gt;探底&lt;/b&gt;。</t>
  </si>
  <si>
    <t>72488-blackwater-behemoth</t>
  </si>
  <si>
    <t>&lt;b&gt;巨型+1&lt;/b&gt; &lt;b&gt;吸血&lt;/b&gt;</t>
  </si>
  <si>
    <t>食人鱼偷猎者</t>
  </si>
  <si>
    <t>72418-piranha-poacher</t>
  </si>
  <si>
    <t>在你的回合结束时，将一张1/1的食人鱼集群置入你的手牌。</t>
  </si>
  <si>
    <t>挖掘专家</t>
  </si>
  <si>
    <t>72109-excavation-specialist</t>
  </si>
  <si>
    <t>&lt;b&gt;战吼：&lt;/b&gt;&lt;b&gt;探底&lt;/b&gt;。选中的牌法力值消耗减少（1）点。</t>
  </si>
  <si>
    <t>重钳执行者</t>
  </si>
  <si>
    <t>71940-crushclaw-enforcer</t>
  </si>
  <si>
    <t>&lt;b&gt;战吼：&lt;/b&gt;如果你在此牌在你手中时施放过法术，抽一张纳迦牌。</t>
  </si>
  <si>
    <t>巫婆纳迦</t>
  </si>
  <si>
    <t>71701-baba-naga</t>
  </si>
  <si>
    <t>&lt;b&gt;战吼：&lt;/b&gt;如果你在此牌在你手中时施放过法术，造成3点伤害。</t>
  </si>
  <si>
    <t>多重打击</t>
  </si>
  <si>
    <t>71694-multi-strike</t>
  </si>
  <si>
    <t>在本回合中使你的英雄获得+2攻击力，并可以额外攻击一次敌方随从。</t>
  </si>
  <si>
    <t>奈利，超巨蛇颈龙</t>
  </si>
  <si>
    <t>74894-nellie-the-great-thresher</t>
  </si>
  <si>
    <t>&lt;b&gt;巨型+1&lt;/b&gt; &lt;b&gt;战吼：&lt;/b&gt;&lt;b&gt;发现&lt;/b&gt;三个海盗来构成奈利的船员团队！</t>
  </si>
  <si>
    <t>73713-hedra-the-heretic</t>
  </si>
  <si>
    <t>&lt;b&gt;战吼：&lt;/b&gt;你在此牌在你手中时每施放过一个法术，便召唤一个法力值消耗等同于该法术的随从。</t>
  </si>
  <si>
    <t>奇迹生长</t>
  </si>
  <si>
    <t>73471-miracle-growth</t>
  </si>
  <si>
    <t>抽三张牌。召唤一个属性值等同于你的手牌数量并具有&lt;b&gt;嘲讽&lt;/b&gt;的植物。</t>
  </si>
  <si>
    <t>老巨鳍</t>
  </si>
  <si>
    <t>74741-gigafin</t>
  </si>
  <si>
    <t>&lt;b&gt;巨型+1&lt;/b&gt; &lt;b&gt;战吼：&lt;/b&gt;吞食所有敌方随从。&lt;b&gt;亡语：&lt;/b&gt;吐出来。</t>
  </si>
  <si>
    <t>71841-gaia-the-techtonic</t>
  </si>
  <si>
    <t>&lt;b&gt;巨型+2&lt;/b&gt; 在一个友方机械攻击后，对所有敌人造成1点伤害。</t>
  </si>
  <si>
    <t>78113-kotori-lightblade</t>
  </si>
  <si>
    <t>71781-sir-finley-sea-guide</t>
  </si>
  <si>
    <t>&lt;b&gt;战吼：&lt;/b&gt;将你的手牌和牌库底的牌交换。</t>
  </si>
  <si>
    <t>艾萨拉的清道夫</t>
  </si>
  <si>
    <t>77016-azsharan-sweeper</t>
  </si>
  <si>
    <t>&lt;b&gt;战吼：&lt;/b&gt;将一张沉没的清道夫置入你的牌库底。</t>
  </si>
  <si>
    <t>血腥邪鳍鱼人</t>
  </si>
  <si>
    <t>76926-bloodscent-vilefin</t>
  </si>
  <si>
    <t>&lt;b&gt;战吼：&lt;/b&gt;&lt;b&gt;探底&lt;/b&gt;。如果选中的是鱼人牌，则使其改为消耗生命值，而非法力值。</t>
  </si>
  <si>
    <t>74907-ambassador-faelin</t>
  </si>
  <si>
    <t>&lt;b&gt;战吼：&lt;/b&gt;将3张&lt;b&gt;巨型&lt;/b&gt;随从牌置于你的牌库底。</t>
  </si>
  <si>
    <t>渊狱魔犬希拉格</t>
  </si>
  <si>
    <t>73726-xhilag-of-the-abyss</t>
  </si>
  <si>
    <t>闪光翻车鱼</t>
  </si>
  <si>
    <t>73431-shimmering-sunfish</t>
  </si>
  <si>
    <t>&lt;b&gt;战吼：&lt;/b&gt;如果你的手牌中有神圣法术牌，则获得&lt;b&gt;嘲讽&lt;/b&gt;和&lt;b&gt;圣盾&lt;/b&gt;。</t>
  </si>
  <si>
    <t>法术卷积者</t>
  </si>
  <si>
    <t>72924-spellcoiler</t>
  </si>
  <si>
    <t>&lt;b&gt;战吼：&lt;/b&gt;如果你在此牌在你手中时施放过法术，&lt;b&gt;发现&lt;/b&gt;一张法术牌。</t>
  </si>
  <si>
    <t>毒蛇假发</t>
  </si>
  <si>
    <t>72487-serpent-wig</t>
  </si>
  <si>
    <t>使一个随从获得+1/+1。如果你在此牌在你手中时使用过纳迦牌，将一张毒蛇假发置入你的手牌。</t>
  </si>
  <si>
    <t>镣铐水鬼</t>
  </si>
  <si>
    <t>72480-bootstrap-sunkeneer</t>
  </si>
  <si>
    <t>&lt;b&gt;连击：&lt;/b&gt;将一个敌方随从置于你对手的牌库底。</t>
  </si>
  <si>
    <t>拖网海象人</t>
  </si>
  <si>
    <t>72105-tuskarrrr-trawler</t>
  </si>
  <si>
    <t>72007-blademaster-okani</t>
  </si>
  <si>
    <t>&lt;b&gt;战吼：&lt;/b&gt;&lt;b&gt;秘密&lt;/b&gt;选择一项，当本随从存活时，&lt;b&gt;反制&lt;/b&gt;你对手使用的下一张随从牌或法术牌。</t>
  </si>
  <si>
    <t>71712-colaque</t>
  </si>
  <si>
    <t>&lt;b&gt;巨型+1&lt;/b&gt; 当你控制可拉克的壳时具有&lt;b&gt;免疫&lt;/b&gt;。</t>
  </si>
  <si>
    <t>沉没之城</t>
    <phoneticPr fontId="148" type="noConversion"/>
  </si>
  <si>
    <t>0沉没之城</t>
    <phoneticPr fontId="148" type="noConversion"/>
  </si>
  <si>
    <t>指挥官西瓦拉</t>
    <phoneticPr fontId="148" type="noConversion"/>
  </si>
  <si>
    <t>拉伊·纳兹亚</t>
    <phoneticPr fontId="148" type="noConversion"/>
  </si>
  <si>
    <t>可拉巴托亚</t>
    <phoneticPr fontId="148" type="noConversion"/>
  </si>
  <si>
    <t>海中向导芬利爵士</t>
    <phoneticPr fontId="148" type="noConversion"/>
  </si>
  <si>
    <t>克托里·光刃</t>
    <phoneticPr fontId="148" type="noConversion"/>
  </si>
  <si>
    <t>剑圣奥卡尼</t>
    <phoneticPr fontId="148" type="noConversion"/>
  </si>
  <si>
    <t>AAEBAea5AwLr7wPDvAMO4LwD2cYD78kDgtAD1tED29MD+dUDxd0D2d4D8+MDwvEDs6AEtKAEtp8EAA==</t>
    <phoneticPr fontId="134" type="noConversion"/>
  </si>
  <si>
    <t>女祭司瓦丽丝琪</t>
    <phoneticPr fontId="148" type="noConversion"/>
  </si>
  <si>
    <t>可拉克</t>
    <phoneticPr fontId="148" type="noConversion"/>
  </si>
  <si>
    <t>异端纳迦海德拉</t>
    <phoneticPr fontId="148" type="noConversion"/>
  </si>
  <si>
    <t>海兽号</t>
    <phoneticPr fontId="148" type="noConversion"/>
  </si>
  <si>
    <t>海卓拉顿</t>
    <phoneticPr fontId="148" type="noConversion"/>
  </si>
  <si>
    <t>费林大使</t>
    <phoneticPr fontId="148" type="noConversion"/>
  </si>
  <si>
    <t>伊妮·积雷</t>
    <phoneticPr fontId="148" type="noConversion"/>
  </si>
  <si>
    <t>深海融合怪</t>
    <phoneticPr fontId="148" type="noConversion"/>
  </si>
  <si>
    <r>
      <t>0沉没之城</t>
    </r>
    <r>
      <rPr>
        <sz val="11"/>
        <color theme="1"/>
        <rFont val="宋体"/>
        <family val="3"/>
        <charset val="134"/>
        <scheme val="minor"/>
      </rPr>
      <t>ok</t>
    </r>
    <phoneticPr fontId="148" type="noConversion"/>
  </si>
  <si>
    <t>艾萨拉之辉</t>
    <phoneticPr fontId="148" type="noConversion"/>
  </si>
  <si>
    <r>
      <t>0沉没之城</t>
    </r>
    <r>
      <rPr>
        <sz val="11"/>
        <color theme="1"/>
        <rFont val="宋体"/>
        <family val="3"/>
        <charset val="134"/>
        <scheme val="minor"/>
      </rPr>
      <t>ok</t>
    </r>
    <phoneticPr fontId="148" type="noConversion"/>
  </si>
  <si>
    <r>
      <t>0沉没之城</t>
    </r>
    <r>
      <rPr>
        <sz val="11"/>
        <color theme="1"/>
        <rFont val="宋体"/>
        <family val="3"/>
        <charset val="134"/>
        <scheme val="minor"/>
      </rPr>
      <t>ok</t>
    </r>
    <phoneticPr fontId="148" type="noConversion"/>
  </si>
  <si>
    <t>### 任务-423-1-</t>
  </si>
  <si>
    <t># 多头蛇年</t>
  </si>
  <si>
    <t># 2x (2) 拖网海象人</t>
  </si>
  <si>
    <t># 2x (2) 深海融合怪</t>
  </si>
  <si>
    <t># 2x (2) 黑曜石铸匠</t>
  </si>
  <si>
    <t># 2x (3) 刺豚拳手</t>
  </si>
  <si>
    <t>AAECAQcEju8DmPYDv4AEvIoEDf7nA5X2A5b2A5f2A8/7A5yBBKaKBK2gBK+gBIqwBKmzBJC3BLLBBAA=</t>
  </si>
  <si>
    <t>奈利，超巨蛇颈龙</t>
    <phoneticPr fontId="148" type="noConversion"/>
  </si>
  <si>
    <t># 1x (7) 奈利，超巨蛇颈龙</t>
    <phoneticPr fontId="134" type="noConversion"/>
  </si>
  <si>
    <t>砥石战斧</t>
  </si>
  <si>
    <t>AAECAQcEju8DmPYDv4AEjskEDf7nA5X2A5b2A5f2A8/7A5yBBKaKBK2gBK+gBIqwBKmzBJC3BLLBBAA=</t>
  </si>
  <si>
    <t>艾什凡女勋爵</t>
    <phoneticPr fontId="148" type="noConversion"/>
  </si>
  <si>
    <r>
      <t>0沉没之城</t>
    </r>
    <r>
      <rPr>
        <sz val="11"/>
        <color theme="1"/>
        <rFont val="宋体"/>
        <family val="3"/>
        <charset val="134"/>
        <scheme val="minor"/>
      </rPr>
      <t>ok</t>
    </r>
    <phoneticPr fontId="148" type="noConversion"/>
  </si>
  <si>
    <t>### 机械-423-1</t>
  </si>
  <si>
    <t># 1x (1) 战栗的女巫</t>
  </si>
  <si>
    <t># 2x (1) 械钳虾</t>
  </si>
  <si>
    <t># 2x (2) 安保自动机</t>
  </si>
  <si>
    <t># 2x (2) 海沟勘测机</t>
  </si>
  <si>
    <t># 2x (2) 矿道工程师</t>
  </si>
  <si>
    <t># 2x (3) A3型机械金刚</t>
  </si>
  <si>
    <t># 2x (3) 机械鲨鱼</t>
  </si>
  <si>
    <t># 2x (3) 海床传送口</t>
  </si>
  <si>
    <t># 2x (3) 海底侦察兵</t>
  </si>
  <si>
    <t># 2x (3) 艾萨拉的清道夫</t>
  </si>
  <si>
    <t># 2x (4) 火球术</t>
  </si>
  <si>
    <t># 1x (5) 伊妮·积雷</t>
  </si>
  <si>
    <t># 2x (6) 母舰</t>
  </si>
  <si>
    <t>A3型机械金刚</t>
  </si>
  <si>
    <t>盖亚，巨力机甲</t>
    <phoneticPr fontId="148" type="noConversion"/>
  </si>
  <si>
    <t>盖亚，巨力机甲</t>
    <phoneticPr fontId="134" type="noConversion"/>
  </si>
  <si>
    <t>暴食巨鳗格拉格</t>
    <phoneticPr fontId="148" type="noConversion"/>
  </si>
  <si>
    <t>在你对本随从施放一个神圣法术后，再次对另一个友方随从施放该法术。</t>
    <phoneticPr fontId="148" type="noConversion"/>
  </si>
  <si>
    <r>
      <t>0沉没之城</t>
    </r>
    <r>
      <rPr>
        <sz val="11"/>
        <color theme="1"/>
        <rFont val="宋体"/>
        <family val="3"/>
        <charset val="134"/>
        <scheme val="minor"/>
      </rPr>
      <t>ok</t>
    </r>
    <phoneticPr fontId="148" type="noConversion"/>
  </si>
  <si>
    <t># 2x (1) 凶恶的滑矛纳迦</t>
  </si>
  <si>
    <t># 2x (1) 多重打击</t>
  </si>
  <si>
    <t># 2x (1) 怒火（等级1）</t>
  </si>
  <si>
    <t># 2x (1) 恐惧牢笼战刃</t>
  </si>
  <si>
    <t># 2x (1) 魔变鱼人</t>
  </si>
  <si>
    <t># 2x (2) 历战先锋</t>
  </si>
  <si>
    <t># 2x (2) 幽灵视觉</t>
  </si>
  <si>
    <t># 2x (2) 混乱打击</t>
  </si>
  <si>
    <t># 2x (2) 邪能弹幕</t>
  </si>
  <si>
    <t># 2x (3) 宝藏守卫</t>
  </si>
  <si>
    <t># 2x (3) 捕掠</t>
  </si>
  <si>
    <t># 2x (5) 骸骨战刃</t>
  </si>
  <si>
    <t>幽灵视觉</t>
  </si>
  <si>
    <t>混乱打击</t>
  </si>
  <si>
    <t>AAECAea5AwK7igSHiwQOwvEDifcD9fgDhI0Etp8EyZ8E0p8EtKAEirAEjrAEiLIEtbMEh7cEmLoEAA==</t>
  </si>
  <si>
    <t># 1x (6) 裂魔者库尔特鲁斯</t>
    <phoneticPr fontId="134" type="noConversion"/>
  </si>
  <si>
    <t>裂魔者库尔特鲁斯</t>
    <phoneticPr fontId="134" type="noConversion"/>
  </si>
  <si>
    <t>战斗邪犬</t>
    <phoneticPr fontId="134" type="noConversion"/>
  </si>
  <si>
    <t># 2x (1) 憎恨之翼（等级1）</t>
  </si>
  <si>
    <t># 2x (2) 召唤咒符</t>
  </si>
  <si>
    <t># 2x (3) 怒鳞纳迦</t>
  </si>
  <si>
    <t># 2x (3) 擎旗奔行者</t>
  </si>
  <si>
    <t># 2x (4) 侧翼合击</t>
  </si>
  <si>
    <t>### 超生快攻-422-1</t>
    <phoneticPr fontId="134" type="noConversion"/>
  </si>
  <si>
    <t>AAECAea5AwK7igSHiwQOoO4DhI0ErpIE+JQEyZ8E0p8EtKAE4aQEx6wEirAEjrAEiLIEtbMEk6QFAA==</t>
  </si>
  <si>
    <t>召唤咒符</t>
  </si>
  <si>
    <t>怒鳞纳迦</t>
  </si>
  <si>
    <t># 2x (1) 深铁穴居人</t>
    <phoneticPr fontId="134" type="noConversion"/>
  </si>
  <si>
    <r>
      <t>0沉没之城</t>
    </r>
    <r>
      <rPr>
        <sz val="11"/>
        <color theme="1"/>
        <rFont val="宋体"/>
        <family val="3"/>
        <charset val="134"/>
        <scheme val="minor"/>
      </rPr>
      <t>ok</t>
    </r>
    <phoneticPr fontId="148" type="noConversion"/>
  </si>
  <si>
    <t># 2x (1) 垂钓时光</t>
  </si>
  <si>
    <t># 2x (0) 背刺</t>
  </si>
  <si>
    <t>### 快攻-422-1</t>
    <phoneticPr fontId="134" type="noConversion"/>
  </si>
  <si>
    <t>AAECAf0EAqGxBOy6BA7D+QP9ngTWoAThpASStQThtQTJtwTKtwTduQTjuQTkuQSywQTY2QSUpAUA</t>
  </si>
  <si>
    <t># 2x (1) 倒刺捕网</t>
  </si>
  <si>
    <t># 1x (2) 拉伊·纳兹亚</t>
  </si>
  <si>
    <r>
      <t>0沉没之城</t>
    </r>
    <r>
      <rPr>
        <sz val="11"/>
        <color theme="1"/>
        <rFont val="宋体"/>
        <family val="3"/>
        <charset val="134"/>
        <scheme val="minor"/>
      </rPr>
      <t>ok</t>
    </r>
    <phoneticPr fontId="148" type="noConversion"/>
  </si>
  <si>
    <t># 2x (4) 双弓积骇纳迦</t>
  </si>
  <si>
    <r>
      <t>0沉没之城</t>
    </r>
    <r>
      <rPr>
        <sz val="11"/>
        <color theme="1"/>
        <rFont val="宋体"/>
        <family val="3"/>
        <charset val="134"/>
        <scheme val="minor"/>
      </rPr>
      <t>ok</t>
    </r>
    <phoneticPr fontId="148" type="noConversion"/>
  </si>
  <si>
    <t>0沉没之城ok</t>
    <phoneticPr fontId="148" type="noConversion"/>
  </si>
  <si>
    <t>赛丝诺女士</t>
    <phoneticPr fontId="148" type="noConversion"/>
  </si>
  <si>
    <r>
      <t>0沉没之城</t>
    </r>
    <r>
      <rPr>
        <sz val="11"/>
        <color theme="1"/>
        <rFont val="宋体"/>
        <family val="3"/>
        <charset val="134"/>
        <scheme val="minor"/>
      </rPr>
      <t>ok</t>
    </r>
    <phoneticPr fontId="148" type="noConversion"/>
  </si>
  <si>
    <t>裂魔者库尔特鲁斯</t>
    <phoneticPr fontId="148" type="noConversion"/>
  </si>
  <si>
    <t>黑水巨鳗</t>
    <phoneticPr fontId="148" type="noConversion"/>
  </si>
  <si>
    <r>
      <t>0沉没之城</t>
    </r>
    <r>
      <rPr>
        <sz val="11"/>
        <color theme="1"/>
        <rFont val="宋体"/>
        <family val="3"/>
        <charset val="134"/>
        <scheme val="minor"/>
      </rPr>
      <t>ok</t>
    </r>
    <phoneticPr fontId="148" type="noConversion"/>
  </si>
  <si>
    <t># 1x (7) 勇气战将洛卡拉</t>
    <phoneticPr fontId="134" type="noConversion"/>
  </si>
  <si>
    <t>勇气战将洛卡拉</t>
    <phoneticPr fontId="134" type="noConversion"/>
  </si>
  <si>
    <t>瓦克罗·萨鲁法尔</t>
    <phoneticPr fontId="134" type="noConversion"/>
  </si>
  <si>
    <t>伊妮·积雷</t>
    <phoneticPr fontId="134" type="noConversion"/>
  </si>
  <si>
    <t>ynjl</t>
    <phoneticPr fontId="134" type="noConversion"/>
  </si>
  <si>
    <t>农夫</t>
    <phoneticPr fontId="134" type="noConversion"/>
  </si>
  <si>
    <t>&lt;b&gt;巨型+4&lt;/b&gt; 在你的回合开始时，希拉格的蔓足造成的伤害提高1点。</t>
    <phoneticPr fontId="148" type="noConversion"/>
  </si>
  <si>
    <t># 2x (5) 贪婪需求</t>
  </si>
  <si>
    <t># 1x (6) 裂魔者库尔特鲁斯</t>
  </si>
  <si>
    <t>### 快攻-508-vs229</t>
  </si>
  <si>
    <t># 1x (3) 赛丝诺女士</t>
  </si>
  <si>
    <t>AAECAea5AwTn8AO7igSHiwT7vwQNwvEDifcDyIAEhI0Etp8EyZ8EtKAEirAEjrAEiLIEtbMEh7cEmLoEAA==</t>
  </si>
  <si>
    <t># 1x (3) 曼科里克</t>
    <phoneticPr fontId="134" type="noConversion"/>
  </si>
  <si>
    <t>曼科里克</t>
    <phoneticPr fontId="134" type="noConversion"/>
  </si>
  <si>
    <t># 1x (3) 赛丝诺女士</t>
    <phoneticPr fontId="134" type="noConversion"/>
  </si>
  <si>
    <t>赛丝诺女士</t>
    <phoneticPr fontId="134" type="noConversion"/>
  </si>
  <si>
    <t># 2x (5) 贪婪需求</t>
    <phoneticPr fontId="134" type="noConversion"/>
  </si>
  <si>
    <t>贪婪需求</t>
    <phoneticPr fontId="134" type="noConversion"/>
  </si>
  <si>
    <t># 1x (5) 骸骨战刃</t>
  </si>
  <si>
    <t>AAECAea5Awbn8APQ+QO7igSHiwS1swT7vwQMwvEDifcDyIAEhI0Etp8EyZ8EtKAEirAEjrAEiLIEh7cEmLoEAA==</t>
  </si>
  <si>
    <t>### 快攻-508-国2</t>
    <phoneticPr fontId="134" type="noConversion"/>
  </si>
  <si>
    <t># 1x (3) 锈烂蝰蛇</t>
    <phoneticPr fontId="134" type="noConversion"/>
  </si>
  <si>
    <t>凯尔萨斯之怒</t>
    <phoneticPr fontId="134" type="noConversion"/>
  </si>
  <si>
    <t>### 乱斗模式套牌</t>
  </si>
  <si>
    <t># 2x (0) 冰风暴(等级1)</t>
  </si>
  <si>
    <t># 2x (0) 炽热连击</t>
  </si>
  <si>
    <t># 2x (1) 初始之火</t>
  </si>
  <si>
    <t># 2x (1) 急速冷冻</t>
  </si>
  <si>
    <t># 2x (1) 野火</t>
  </si>
  <si>
    <t># 2x (2) 法力虹吸</t>
  </si>
  <si>
    <t># 2x (2) 符文宝珠</t>
  </si>
  <si>
    <t># 2x (2) 艾萨拉的恩赐</t>
  </si>
  <si>
    <t># 1x (3) 堆塑雪人</t>
  </si>
  <si>
    <t># 2x (3) 奥术智慧</t>
  </si>
  <si>
    <t># 1x (4) 奥术光辉</t>
  </si>
  <si>
    <t># 1x (4) 火热促销</t>
  </si>
  <si>
    <t># 2x (5) 清凉的泉水</t>
  </si>
  <si>
    <t># 2x (9) 大法师的符文</t>
  </si>
  <si>
    <t># 1x (10) 炎爆术</t>
  </si>
  <si>
    <t># 2x (10) 龙火护符</t>
  </si>
  <si>
    <t>https://ngabbs.com/read.php?&amp;tid=31957895</t>
  </si>
  <si>
    <t>AAECAdvwBASn9wOikgT1ogTw0wQN1OoD0OwD0ewD1uwDrvcD9PwDio0E/J4E/Z4Ew6AE+6IE+qwE4bkEAA==</t>
    <phoneticPr fontId="134" type="noConversion"/>
  </si>
  <si>
    <t>雷达探测</t>
    <phoneticPr fontId="148" type="noConversion"/>
  </si>
  <si>
    <t>vs231-228</t>
    <phoneticPr fontId="134" type="noConversion"/>
  </si>
  <si>
    <t># 1x (1) 海上威胁</t>
  </si>
  <si>
    <t># 1x (3) 货物保镖</t>
  </si>
  <si>
    <t>### 任务-528-1-</t>
    <phoneticPr fontId="134" type="noConversion"/>
  </si>
  <si>
    <t>国服-3</t>
    <phoneticPr fontId="134" type="noConversion"/>
  </si>
  <si>
    <t># 2x (3) 棘齿城私掠者</t>
    <phoneticPr fontId="134" type="noConversion"/>
  </si>
  <si>
    <t>棘齿城私掠者</t>
    <phoneticPr fontId="134" type="noConversion"/>
  </si>
  <si>
    <t>AAECAQcGju8DlvYDl/YDmPYDv4AEjskEDP7nA5LoA5X2A8/7A5yBBKaKBK2gBK+gBIqwBKmzBJC3BLLBBAA=</t>
  </si>
  <si>
    <t># 2x (2) 海床救生员</t>
  </si>
  <si>
    <t># 2x (3) 艾萨拉的观月仪</t>
  </si>
  <si>
    <t>阿莱克丝塔萨</t>
    <phoneticPr fontId="134" type="noConversion"/>
  </si>
  <si>
    <t>泰瑞尔</t>
    <phoneticPr fontId="134" type="noConversion"/>
  </si>
  <si>
    <t>乌瑟尔·光明使者</t>
    <phoneticPr fontId="134" type="noConversion"/>
  </si>
  <si>
    <t>恩佐斯</t>
    <phoneticPr fontId="134" type="noConversion"/>
  </si>
  <si>
    <t>奔波尔霸</t>
    <phoneticPr fontId="134" type="noConversion"/>
  </si>
  <si>
    <t>瓦斯琪女士</t>
    <phoneticPr fontId="134" type="noConversion"/>
  </si>
  <si>
    <t>潮汐主母阿茜萨</t>
    <phoneticPr fontId="134" type="noConversion"/>
  </si>
  <si>
    <t>海巫扎尔吉拉</t>
    <phoneticPr fontId="134" type="noConversion"/>
  </si>
  <si>
    <t>深水领主卡拉瑟雷斯</t>
    <phoneticPr fontId="134" type="noConversion"/>
  </si>
  <si>
    <t>沉没之城</t>
    <phoneticPr fontId="134" type="noConversion"/>
  </si>
  <si>
    <t>8-1</t>
    <phoneticPr fontId="134" type="noConversion"/>
  </si>
  <si>
    <t>布莱恩·铜须</t>
    <phoneticPr fontId="134" type="noConversion"/>
  </si>
  <si>
    <t>贝恩·血蹄</t>
    <phoneticPr fontId="134" type="noConversion"/>
  </si>
  <si>
    <t>艾萨拉女王</t>
    <phoneticPr fontId="134" type="noConversion"/>
  </si>
  <si>
    <t>伊利斯·逐星</t>
    <phoneticPr fontId="134" type="noConversion"/>
  </si>
  <si>
    <t>8-2</t>
    <phoneticPr fontId="134" type="noConversion"/>
  </si>
  <si>
    <t>8-3</t>
    <phoneticPr fontId="134" type="noConversion"/>
  </si>
  <si>
    <t>8-4</t>
    <phoneticPr fontId="134" type="noConversion"/>
  </si>
  <si>
    <t>变装大师</t>
    <phoneticPr fontId="134" type="noConversion"/>
  </si>
  <si>
    <t>伊瑞尔</t>
    <phoneticPr fontId="134" type="noConversion"/>
  </si>
  <si>
    <t>8-5</t>
    <phoneticPr fontId="134" type="noConversion"/>
  </si>
  <si>
    <t>滑矛领主</t>
    <phoneticPr fontId="134" type="noConversion"/>
  </si>
  <si>
    <t>8-6</t>
    <phoneticPr fontId="134" type="noConversion"/>
  </si>
  <si>
    <t>8-7</t>
    <phoneticPr fontId="134" type="noConversion"/>
  </si>
  <si>
    <t>8-8</t>
    <phoneticPr fontId="134" type="noConversion"/>
  </si>
  <si>
    <t>8-9</t>
    <phoneticPr fontId="134" type="noConversion"/>
  </si>
  <si>
    <t>8-10</t>
    <phoneticPr fontId="134" type="noConversion"/>
  </si>
  <si>
    <t>稀有</t>
    <phoneticPr fontId="134" type="noConversion"/>
  </si>
  <si>
    <t>艾萨拉的舰船</t>
    <phoneticPr fontId="148" type="noConversion"/>
  </si>
  <si>
    <t>ok</t>
    <phoneticPr fontId="134" type="noConversion"/>
  </si>
  <si>
    <t>满级</t>
    <phoneticPr fontId="134" type="noConversion"/>
  </si>
  <si>
    <t>开始时间</t>
    <phoneticPr fontId="134" type="noConversion"/>
  </si>
  <si>
    <t>结束时间</t>
    <phoneticPr fontId="134" type="noConversion"/>
  </si>
  <si>
    <t>暂停开放</t>
    <phoneticPr fontId="134" type="noConversion"/>
  </si>
  <si>
    <t>状态</t>
    <phoneticPr fontId="134" type="noConversion"/>
  </si>
  <si>
    <t>设备检修</t>
    <phoneticPr fontId="134" type="noConversion"/>
  </si>
  <si>
    <t>周三</t>
    <phoneticPr fontId="134" type="noConversion"/>
  </si>
  <si>
    <t>甜心飞饼(冲浪者)</t>
    <phoneticPr fontId="134" type="noConversion"/>
  </si>
  <si>
    <t>取消</t>
    <phoneticPr fontId="134" type="noConversion"/>
  </si>
  <si>
    <t>周三</t>
    <phoneticPr fontId="134" type="noConversion"/>
  </si>
  <si>
    <t>周四</t>
    <phoneticPr fontId="134" type="noConversion"/>
  </si>
  <si>
    <t>周一</t>
    <phoneticPr fontId="134" type="noConversion"/>
  </si>
  <si>
    <t>任务</t>
    <phoneticPr fontId="134" type="noConversion"/>
  </si>
  <si>
    <t>冰激凌大冒险</t>
    <phoneticPr fontId="134" type="noConversion"/>
  </si>
  <si>
    <t>草莓海盗船</t>
    <phoneticPr fontId="134" type="noConversion"/>
  </si>
  <si>
    <t>牛角包城堡</t>
    <phoneticPr fontId="134" type="noConversion"/>
  </si>
  <si>
    <t>饼干对对碰</t>
    <phoneticPr fontId="134" type="noConversion"/>
  </si>
  <si>
    <t>欢乐风火轮</t>
    <phoneticPr fontId="134" type="noConversion"/>
  </si>
  <si>
    <t>户外全天</t>
    <phoneticPr fontId="134" type="noConversion"/>
  </si>
  <si>
    <t>极速飞车</t>
    <phoneticPr fontId="134" type="noConversion"/>
  </si>
  <si>
    <t># 2x (1) 圣礼骑士</t>
  </si>
  <si>
    <t># 2x (2) 武装教士</t>
  </si>
  <si>
    <t># 1x (4) 凯瑞尔·罗姆</t>
  </si>
  <si>
    <t># 2x (9) 光鳐</t>
  </si>
  <si>
    <t>### 鱼人-625-1</t>
  </si>
  <si>
    <t># 2x (1) 孵化池觅食者</t>
  </si>
  <si>
    <t># 1x (1) 芬利·莫格顿爵士</t>
  </si>
  <si>
    <t># 2x (1) 鱼人招潮者</t>
  </si>
  <si>
    <t># 2x (2) 南海岸酋长</t>
  </si>
  <si>
    <t># 2x (2) 甜水鱼人佣兵</t>
  </si>
  <si>
    <t># 2x (2) 甜水鱼人斥候</t>
  </si>
  <si>
    <t># 1x (3) 厨师曲奇</t>
  </si>
  <si>
    <t># 2x (3) 寒光先知</t>
  </si>
  <si>
    <t># 2x (3) 小丑鱼</t>
  </si>
  <si>
    <t># 2x (3) 鱼人领军</t>
  </si>
  <si>
    <t># 2x (3) 鱼勇可贾</t>
  </si>
  <si>
    <t># 2x (4) 迷潮挖掘者</t>
  </si>
  <si>
    <t># 2x (5) 嗜血</t>
  </si>
  <si>
    <t># 2x (5) 鳄鱼人掠夺者</t>
  </si>
  <si>
    <t>火焰术士弗洛格尔</t>
  </si>
  <si>
    <r>
      <t># 1x (2</t>
    </r>
    <r>
      <rPr>
        <sz val="11"/>
        <color theme="1"/>
        <rFont val="宋体"/>
        <family val="3"/>
        <charset val="134"/>
        <scheme val="minor"/>
      </rPr>
      <t>) 火焰术士弗洛格尔</t>
    </r>
    <phoneticPr fontId="134" type="noConversion"/>
  </si>
  <si>
    <t>芬利·莫格顿爵士</t>
  </si>
  <si>
    <t>小丑鱼</t>
  </si>
  <si>
    <t>迷潮挖掘者</t>
  </si>
  <si>
    <t>AAECAaoIBKjuA6SBBMORBJfUBA2T6AOU6AOz6APd7AOV8AOioASroATVsgSywQTCzgTFzgTu0wTy3QQA</t>
  </si>
  <si>
    <t># 1x (5) 嗜血</t>
  </si>
  <si>
    <t>AAECAaoIBKjuA8ORBJfUBPLdBA2T6AOU6AOz6APd7AOV8APblASioASroATVsgSywQTCzgTFzgTu0wQA</t>
  </si>
  <si>
    <t>芯片型号</t>
    <phoneticPr fontId="134" type="noConversion"/>
  </si>
  <si>
    <t>分数</t>
    <phoneticPr fontId="134" type="noConversion"/>
  </si>
  <si>
    <t>GDDR3</t>
    <phoneticPr fontId="134" type="noConversion"/>
  </si>
  <si>
    <t>显存类型</t>
    <phoneticPr fontId="134" type="noConversion"/>
  </si>
  <si>
    <t>位宽</t>
    <phoneticPr fontId="134" type="noConversion"/>
  </si>
  <si>
    <t>最大分辨率</t>
    <phoneticPr fontId="134" type="noConversion"/>
  </si>
  <si>
    <t>接口类型</t>
    <phoneticPr fontId="134" type="noConversion"/>
  </si>
  <si>
    <t>核心频率</t>
    <phoneticPr fontId="134" type="noConversion"/>
  </si>
  <si>
    <t>显存频率</t>
    <phoneticPr fontId="134" type="noConversion"/>
  </si>
  <si>
    <r>
      <t>1920×</t>
    </r>
    <r>
      <rPr>
        <sz val="11"/>
        <color theme="1"/>
        <rFont val="宋体"/>
        <family val="3"/>
        <charset val="134"/>
        <scheme val="minor"/>
      </rPr>
      <t>1080</t>
    </r>
    <phoneticPr fontId="134" type="noConversion"/>
  </si>
  <si>
    <t>Radeon HD 6350</t>
    <phoneticPr fontId="134" type="noConversion"/>
  </si>
  <si>
    <t>1920×1200</t>
    <phoneticPr fontId="134" type="noConversion"/>
  </si>
  <si>
    <r>
      <t>1×HDMI接口，1×VGA接口</t>
    </r>
    <r>
      <rPr>
        <sz val="6"/>
        <color rgb="FFCCCCCC"/>
        <rFont val="Microsoft YaHei"/>
        <family val="2"/>
      </rPr>
      <t>纠错</t>
    </r>
    <phoneticPr fontId="134" type="noConversion"/>
  </si>
  <si>
    <t>Radeon HD 6450</t>
    <phoneticPr fontId="134" type="noConversion"/>
  </si>
  <si>
    <t>3600MHz</t>
    <phoneticPr fontId="134" type="noConversion"/>
  </si>
  <si>
    <t>支持DDR3/DDR5</t>
    <phoneticPr fontId="134" type="noConversion"/>
  </si>
  <si>
    <t>Radeon HD 6850</t>
    <phoneticPr fontId="134" type="noConversion"/>
  </si>
  <si>
    <t>GDDR5</t>
    <phoneticPr fontId="134" type="noConversion"/>
  </si>
  <si>
    <t>256bit</t>
    <phoneticPr fontId="134" type="noConversion"/>
  </si>
  <si>
    <t>2560×1600</t>
    <phoneticPr fontId="134" type="noConversion"/>
  </si>
  <si>
    <t>Radeon HD 7670</t>
    <phoneticPr fontId="134" type="noConversion"/>
  </si>
  <si>
    <t>1000MHz</t>
    <phoneticPr fontId="134" type="noConversion"/>
  </si>
  <si>
    <t>5000MHz</t>
    <phoneticPr fontId="134" type="noConversion"/>
  </si>
  <si>
    <t>DDR5</t>
    <phoneticPr fontId="134" type="noConversion"/>
  </si>
  <si>
    <t>128bit</t>
    <phoneticPr fontId="134" type="noConversion"/>
  </si>
  <si>
    <t>Radeon HD 6570</t>
    <phoneticPr fontId="134" type="noConversion"/>
  </si>
  <si>
    <t>650MHz</t>
    <phoneticPr fontId="134" type="noConversion"/>
  </si>
  <si>
    <t>4200MHz</t>
    <phoneticPr fontId="134" type="noConversion"/>
  </si>
  <si>
    <t>辅助供电</t>
  </si>
  <si>
    <t>制造工艺</t>
  </si>
  <si>
    <t>流处理器数量</t>
  </si>
  <si>
    <t>Radeon R9 370X</t>
    <phoneticPr fontId="134" type="noConversion"/>
  </si>
  <si>
    <t>1180MHz</t>
    <phoneticPr fontId="134" type="noConversion"/>
  </si>
  <si>
    <t>Radeon R9 380</t>
    <phoneticPr fontId="134" type="noConversion"/>
  </si>
  <si>
    <t>970MHz</t>
    <phoneticPr fontId="134" type="noConversion"/>
  </si>
  <si>
    <t>Radeon R9 390</t>
    <phoneticPr fontId="134" type="noConversion"/>
  </si>
  <si>
    <t>512bit</t>
    <phoneticPr fontId="134" type="noConversion"/>
  </si>
  <si>
    <t>Radeon R7 240</t>
    <phoneticPr fontId="134" type="noConversion"/>
  </si>
  <si>
    <t>730/780MHz</t>
    <phoneticPr fontId="134" type="noConversion"/>
  </si>
  <si>
    <t>4600MHz</t>
    <phoneticPr fontId="134" type="noConversion"/>
  </si>
  <si>
    <t>支持GDDR3/GDDR5</t>
    <phoneticPr fontId="134" type="noConversion"/>
  </si>
  <si>
    <t>Radeon R7 250</t>
    <phoneticPr fontId="134" type="noConversion"/>
  </si>
  <si>
    <t>1000/1050MHz</t>
    <phoneticPr fontId="134" type="noConversion"/>
  </si>
  <si>
    <t>6000MHz</t>
    <phoneticPr fontId="134" type="noConversion"/>
  </si>
  <si>
    <t>Radeon R7 260</t>
    <phoneticPr fontId="134" type="noConversion"/>
  </si>
  <si>
    <t>6500MHz</t>
    <phoneticPr fontId="134" type="noConversion"/>
  </si>
  <si>
    <t>Radeon R7 260X</t>
    <phoneticPr fontId="134" type="noConversion"/>
  </si>
  <si>
    <t>1100MHz</t>
    <phoneticPr fontId="134" type="noConversion"/>
  </si>
  <si>
    <t>Radeon R7 350</t>
    <phoneticPr fontId="134" type="noConversion"/>
  </si>
  <si>
    <t>Radeon R7 360</t>
    <phoneticPr fontId="134" type="noConversion"/>
  </si>
  <si>
    <t>768个</t>
    <phoneticPr fontId="134" type="noConversion"/>
  </si>
  <si>
    <t>1000/800MHz</t>
    <phoneticPr fontId="134" type="noConversion"/>
  </si>
  <si>
    <t>4000MHz</t>
    <phoneticPr fontId="134" type="noConversion"/>
  </si>
  <si>
    <t>640个</t>
    <phoneticPr fontId="134" type="noConversion"/>
  </si>
  <si>
    <t>Radeon HD 8450G</t>
    <phoneticPr fontId="134" type="noConversion"/>
  </si>
  <si>
    <t>900MHz</t>
    <phoneticPr fontId="134" type="noConversion"/>
  </si>
  <si>
    <t>Radeon RX 460</t>
    <phoneticPr fontId="134" type="noConversion"/>
  </si>
  <si>
    <t>1206MHz</t>
    <phoneticPr fontId="134" type="noConversion"/>
  </si>
  <si>
    <t>7000MHz</t>
    <phoneticPr fontId="134" type="noConversion"/>
  </si>
  <si>
    <t>14纳米</t>
    <phoneticPr fontId="134" type="noConversion"/>
  </si>
  <si>
    <t>896个</t>
    <phoneticPr fontId="134" type="noConversion"/>
  </si>
  <si>
    <t>Radeon RX 470</t>
    <phoneticPr fontId="134" type="noConversion"/>
  </si>
  <si>
    <t>6600MHz</t>
    <phoneticPr fontId="134" type="noConversion"/>
  </si>
  <si>
    <t>6Pin</t>
    <phoneticPr fontId="134" type="noConversion"/>
  </si>
  <si>
    <t>2304个</t>
    <phoneticPr fontId="134" type="noConversion"/>
  </si>
  <si>
    <t>Radeon RX 480</t>
    <phoneticPr fontId="134" type="noConversion"/>
  </si>
  <si>
    <t>1266/2000MHz</t>
    <phoneticPr fontId="134" type="noConversion"/>
  </si>
  <si>
    <t>2048个</t>
    <phoneticPr fontId="134" type="noConversion"/>
  </si>
  <si>
    <t>5600MHz</t>
    <phoneticPr fontId="134" type="noConversion"/>
  </si>
  <si>
    <t>4096×2160</t>
    <phoneticPr fontId="134" type="noConversion"/>
  </si>
  <si>
    <t>1280个</t>
    <phoneticPr fontId="134" type="noConversion"/>
  </si>
  <si>
    <t>5700MHz</t>
    <phoneticPr fontId="134" type="noConversion"/>
  </si>
  <si>
    <t>1792个</t>
    <phoneticPr fontId="134" type="noConversion"/>
  </si>
  <si>
    <t>384MHz</t>
    <phoneticPr fontId="134" type="noConversion"/>
  </si>
  <si>
    <t>2560个</t>
    <phoneticPr fontId="134" type="noConversion"/>
  </si>
  <si>
    <t>320个</t>
    <phoneticPr fontId="134" type="noConversion"/>
  </si>
  <si>
    <t>384个</t>
    <phoneticPr fontId="134" type="noConversion"/>
  </si>
  <si>
    <t>Radeon R5 230</t>
    <phoneticPr fontId="134" type="noConversion"/>
  </si>
  <si>
    <t>625MHz</t>
    <phoneticPr fontId="134" type="noConversion"/>
  </si>
  <si>
    <t>1066MHz</t>
    <phoneticPr fontId="134" type="noConversion"/>
  </si>
  <si>
    <t>64bit</t>
    <phoneticPr fontId="134" type="noConversion"/>
  </si>
  <si>
    <t>160个</t>
    <phoneticPr fontId="134" type="noConversion"/>
  </si>
  <si>
    <t>我的</t>
    <phoneticPr fontId="134" type="noConversion"/>
  </si>
  <si>
    <t>354MHz</t>
    <phoneticPr fontId="134" type="noConversion"/>
  </si>
  <si>
    <t>667MHz</t>
    <phoneticPr fontId="134" type="noConversion"/>
  </si>
  <si>
    <t>8000Hz</t>
    <phoneticPr fontId="134" type="noConversion"/>
  </si>
  <si>
    <t>GeForce RTX 3090</t>
    <phoneticPr fontId="134" type="noConversion"/>
  </si>
  <si>
    <t>1700MHz</t>
    <phoneticPr fontId="134" type="noConversion"/>
  </si>
  <si>
    <t>19500MHz</t>
    <phoneticPr fontId="134" type="noConversion"/>
  </si>
  <si>
    <t>GDDR6X</t>
    <phoneticPr fontId="134" type="noConversion"/>
  </si>
  <si>
    <t>384bit</t>
    <phoneticPr fontId="134" type="noConversion"/>
  </si>
  <si>
    <t>8+8pin</t>
    <phoneticPr fontId="134" type="noConversion"/>
  </si>
  <si>
    <t>10496个</t>
    <phoneticPr fontId="134" type="noConversion"/>
  </si>
  <si>
    <t>PCI Express 4.0 x16</t>
    <phoneticPr fontId="134" type="noConversion"/>
  </si>
  <si>
    <t>925MHz</t>
    <phoneticPr fontId="134" type="noConversion"/>
  </si>
  <si>
    <t>Radeon R9 270X</t>
    <phoneticPr fontId="134" type="noConversion"/>
  </si>
  <si>
    <t>Radeon R9 280X</t>
    <phoneticPr fontId="134" type="noConversion"/>
  </si>
  <si>
    <t>933MHz</t>
    <phoneticPr fontId="134" type="noConversion"/>
  </si>
  <si>
    <t>Radeon R9 285</t>
    <phoneticPr fontId="134" type="noConversion"/>
  </si>
  <si>
    <t>918MHz</t>
    <phoneticPr fontId="134" type="noConversion"/>
  </si>
  <si>
    <t>5500MHz</t>
    <phoneticPr fontId="134" type="noConversion"/>
  </si>
  <si>
    <t>Radeon R9 290</t>
    <phoneticPr fontId="134" type="noConversion"/>
  </si>
  <si>
    <t>947MHz</t>
    <phoneticPr fontId="134" type="noConversion"/>
  </si>
  <si>
    <t>Radeon R9 290X</t>
    <phoneticPr fontId="134" type="noConversion"/>
  </si>
  <si>
    <t>2816个</t>
    <phoneticPr fontId="134" type="noConversion"/>
  </si>
  <si>
    <t>Radeon R9 270</t>
    <phoneticPr fontId="134" type="noConversion"/>
  </si>
  <si>
    <t>结束时间(一至四)</t>
    <phoneticPr fontId="134" type="noConversion"/>
  </si>
  <si>
    <t>Radeon RX 550</t>
    <phoneticPr fontId="134" type="noConversion"/>
  </si>
  <si>
    <t>1100/1183MHz</t>
    <phoneticPr fontId="134" type="noConversion"/>
  </si>
  <si>
    <t>512/640个</t>
    <phoneticPr fontId="134" type="noConversion"/>
  </si>
  <si>
    <t>Radeon RX 560</t>
    <phoneticPr fontId="134" type="noConversion"/>
  </si>
  <si>
    <t>1175/1275MHz</t>
    <phoneticPr fontId="134" type="noConversion"/>
  </si>
  <si>
    <t>1024个</t>
    <phoneticPr fontId="134" type="noConversion"/>
  </si>
  <si>
    <t>Radeon RX 570</t>
    <phoneticPr fontId="134" type="noConversion"/>
  </si>
  <si>
    <t>1168/1244MHz</t>
    <phoneticPr fontId="134" type="noConversion"/>
  </si>
  <si>
    <t>Radeon RX 580</t>
    <phoneticPr fontId="134" type="noConversion"/>
  </si>
  <si>
    <t>1257/1340MHz</t>
    <phoneticPr fontId="134" type="noConversion"/>
  </si>
  <si>
    <t>8000MHz</t>
    <phoneticPr fontId="134" type="noConversion"/>
  </si>
  <si>
    <t>Radeon RX 5500 XT</t>
    <phoneticPr fontId="134" type="noConversion"/>
  </si>
  <si>
    <t>1845/1717MHz</t>
    <phoneticPr fontId="134" type="noConversion"/>
  </si>
  <si>
    <t>Radeon RX 5600 XT</t>
    <phoneticPr fontId="134" type="noConversion"/>
  </si>
  <si>
    <t>1375-1560MHz</t>
    <phoneticPr fontId="134" type="noConversion"/>
  </si>
  <si>
    <t>12000MHz</t>
    <phoneticPr fontId="134" type="noConversion"/>
  </si>
  <si>
    <t>GDDR6</t>
    <phoneticPr fontId="134" type="noConversion"/>
  </si>
  <si>
    <t>192bit</t>
    <phoneticPr fontId="134" type="noConversion"/>
  </si>
  <si>
    <t>7纳米</t>
    <phoneticPr fontId="134" type="noConversion"/>
  </si>
  <si>
    <t>Radeon RX 5700</t>
    <phoneticPr fontId="134" type="noConversion"/>
  </si>
  <si>
    <t>1465/1625/1725MHz</t>
    <phoneticPr fontId="134" type="noConversion"/>
  </si>
  <si>
    <t>14000MHz</t>
    <phoneticPr fontId="134" type="noConversion"/>
  </si>
  <si>
    <t>8+6pin</t>
    <phoneticPr fontId="134" type="noConversion"/>
  </si>
  <si>
    <t>Radeon RX 5700 XT</t>
    <phoneticPr fontId="134" type="noConversion"/>
  </si>
  <si>
    <t>1605/1755/1905MHz</t>
    <phoneticPr fontId="134" type="noConversion"/>
  </si>
  <si>
    <t>Radeon RX 6700 XT</t>
    <phoneticPr fontId="134" type="noConversion"/>
  </si>
  <si>
    <t>16000MHz</t>
    <phoneticPr fontId="134" type="noConversion"/>
  </si>
  <si>
    <t>8pin+6pin</t>
    <phoneticPr fontId="134" type="noConversion"/>
  </si>
  <si>
    <t>Radeon RX 6800</t>
    <phoneticPr fontId="134" type="noConversion"/>
  </si>
  <si>
    <t>1815-2105MHz</t>
    <phoneticPr fontId="134" type="noConversion"/>
  </si>
  <si>
    <t>8pin+8pin</t>
    <phoneticPr fontId="134" type="noConversion"/>
  </si>
  <si>
    <t>3840个</t>
    <phoneticPr fontId="134" type="noConversion"/>
  </si>
  <si>
    <t>Radeon RX 6800 XT</t>
    <phoneticPr fontId="134" type="noConversion"/>
  </si>
  <si>
    <t>2015-2250MHz</t>
    <phoneticPr fontId="134" type="noConversion"/>
  </si>
  <si>
    <t>4608个</t>
    <phoneticPr fontId="134" type="noConversion"/>
  </si>
  <si>
    <t>Radeon RX 6900</t>
    <phoneticPr fontId="134" type="noConversion"/>
  </si>
  <si>
    <t>Radeon RX 6900 XT</t>
    <phoneticPr fontId="134" type="noConversion"/>
  </si>
  <si>
    <t>GDDR6/6X</t>
    <phoneticPr fontId="134" type="noConversion"/>
  </si>
  <si>
    <t>5120个</t>
    <phoneticPr fontId="134" type="noConversion"/>
  </si>
  <si>
    <t>8pin</t>
    <phoneticPr fontId="134" type="noConversion"/>
  </si>
  <si>
    <t>1408个</t>
    <phoneticPr fontId="134" type="noConversion"/>
  </si>
  <si>
    <t>ok</t>
    <phoneticPr fontId="134" type="noConversion"/>
  </si>
  <si>
    <t>GeForce GT 1030</t>
    <phoneticPr fontId="134" type="noConversion"/>
  </si>
  <si>
    <t>1227/1468MHz</t>
    <phoneticPr fontId="134" type="noConversion"/>
  </si>
  <si>
    <t>GeForce GT 730</t>
    <phoneticPr fontId="134" type="noConversion"/>
  </si>
  <si>
    <t>902MHz</t>
    <phoneticPr fontId="134" type="noConversion"/>
  </si>
  <si>
    <t>5012MHz</t>
    <phoneticPr fontId="134" type="noConversion"/>
  </si>
  <si>
    <t>支持DDR5</t>
    <phoneticPr fontId="134" type="noConversion"/>
  </si>
  <si>
    <t>28纳米</t>
    <phoneticPr fontId="134" type="noConversion"/>
  </si>
  <si>
    <t>GeForce GTX 1080</t>
    <phoneticPr fontId="134" type="noConversion"/>
  </si>
  <si>
    <t>GeForce GTX 1050 Ti</t>
    <phoneticPr fontId="134" type="noConversion"/>
  </si>
  <si>
    <t>1290/1392MHz</t>
    <phoneticPr fontId="134" type="noConversion"/>
  </si>
  <si>
    <t>GeForce GTX 1060-3GB</t>
    <phoneticPr fontId="134" type="noConversion"/>
  </si>
  <si>
    <t>1506/1709MHz</t>
    <phoneticPr fontId="134" type="noConversion"/>
  </si>
  <si>
    <t>6pin</t>
    <phoneticPr fontId="134" type="noConversion"/>
  </si>
  <si>
    <t>16纳米</t>
    <phoneticPr fontId="134" type="noConversion"/>
  </si>
  <si>
    <t>GeForce GTX 1070</t>
    <phoneticPr fontId="134" type="noConversion"/>
  </si>
  <si>
    <t>1506/1683MHz</t>
    <phoneticPr fontId="134" type="noConversion"/>
  </si>
  <si>
    <t>1920个</t>
    <phoneticPr fontId="134" type="noConversion"/>
  </si>
  <si>
    <t>1607/1733MHz</t>
    <phoneticPr fontId="134" type="noConversion"/>
  </si>
  <si>
    <t>10000MHz</t>
    <phoneticPr fontId="134" type="noConversion"/>
  </si>
  <si>
    <t>GDDR5X</t>
    <phoneticPr fontId="134" type="noConversion"/>
  </si>
  <si>
    <t>GeForce GTX 750</t>
    <phoneticPr fontId="134" type="noConversion"/>
  </si>
  <si>
    <t>1020MHz</t>
    <phoneticPr fontId="134" type="noConversion"/>
  </si>
  <si>
    <t>512个</t>
    <phoneticPr fontId="134" type="noConversion"/>
  </si>
  <si>
    <t>GeForce GTX 750 Ti</t>
    <phoneticPr fontId="134" type="noConversion"/>
  </si>
  <si>
    <t>5400MHz</t>
    <phoneticPr fontId="134" type="noConversion"/>
  </si>
  <si>
    <t>GeForce GTX 950</t>
    <phoneticPr fontId="134" type="noConversion"/>
  </si>
  <si>
    <t>1024/1188MHz</t>
    <phoneticPr fontId="134" type="noConversion"/>
  </si>
  <si>
    <t>GeForce GTX 960</t>
    <phoneticPr fontId="134" type="noConversion"/>
  </si>
  <si>
    <t>1127/1178MHz</t>
    <phoneticPr fontId="134" type="noConversion"/>
  </si>
  <si>
    <t>7010MHz</t>
    <phoneticPr fontId="134" type="noConversion"/>
  </si>
  <si>
    <t>GeForce GTX 970M</t>
    <phoneticPr fontId="134" type="noConversion"/>
  </si>
  <si>
    <t>1050MHz</t>
    <phoneticPr fontId="134" type="noConversion"/>
  </si>
  <si>
    <t>7008MHz</t>
    <phoneticPr fontId="134" type="noConversion"/>
  </si>
  <si>
    <t>6pin+6pin</t>
    <phoneticPr fontId="134" type="noConversion"/>
  </si>
  <si>
    <t>1664个</t>
    <phoneticPr fontId="134" type="noConversion"/>
  </si>
  <si>
    <t>GeForce GTX 980</t>
    <phoneticPr fontId="134" type="noConversion"/>
  </si>
  <si>
    <t>1126MHz</t>
    <phoneticPr fontId="134" type="noConversion"/>
  </si>
  <si>
    <t>GeForce GTX 980 Ti</t>
    <phoneticPr fontId="134" type="noConversion"/>
  </si>
  <si>
    <t>1000/1075MHz</t>
    <phoneticPr fontId="134" type="noConversion"/>
  </si>
  <si>
    <t>无外接电源接口</t>
    <phoneticPr fontId="134" type="noConversion"/>
  </si>
  <si>
    <t>775MHz</t>
    <phoneticPr fontId="134" type="noConversion"/>
  </si>
  <si>
    <t>960个</t>
    <phoneticPr fontId="134" type="noConversion"/>
  </si>
  <si>
    <t>40nm</t>
    <phoneticPr fontId="134" type="noConversion"/>
  </si>
  <si>
    <t>GeForce GT 630</t>
    <phoneticPr fontId="134" type="noConversion"/>
  </si>
  <si>
    <t>700MHz</t>
    <phoneticPr fontId="134" type="noConversion"/>
  </si>
  <si>
    <t>1400MHz</t>
    <phoneticPr fontId="134" type="noConversion"/>
  </si>
  <si>
    <t>支持DDR5</t>
    <phoneticPr fontId="134" type="noConversion"/>
  </si>
  <si>
    <t>128bit</t>
    <phoneticPr fontId="134" type="noConversion"/>
  </si>
  <si>
    <t>无</t>
    <phoneticPr fontId="134" type="noConversion"/>
  </si>
  <si>
    <t>96个</t>
    <phoneticPr fontId="134" type="noConversion"/>
  </si>
  <si>
    <t>40纳米</t>
    <phoneticPr fontId="134" type="noConversion"/>
  </si>
  <si>
    <t>GeForce GTX 650</t>
    <phoneticPr fontId="134" type="noConversion"/>
  </si>
  <si>
    <t>1000MHz</t>
    <phoneticPr fontId="134" type="noConversion"/>
  </si>
  <si>
    <t>4500MHz</t>
    <phoneticPr fontId="134" type="noConversion"/>
  </si>
  <si>
    <t>6Pin</t>
    <phoneticPr fontId="134" type="noConversion"/>
  </si>
  <si>
    <t>384个</t>
    <phoneticPr fontId="134" type="noConversion"/>
  </si>
  <si>
    <t>28纳米</t>
    <phoneticPr fontId="134" type="noConversion"/>
  </si>
  <si>
    <t>GeForce GTX 650 Ti</t>
    <phoneticPr fontId="134" type="noConversion"/>
  </si>
  <si>
    <t>925MHz</t>
    <phoneticPr fontId="134" type="noConversion"/>
  </si>
  <si>
    <t>5400MHz</t>
    <phoneticPr fontId="134" type="noConversion"/>
  </si>
  <si>
    <t>768个</t>
    <phoneticPr fontId="134" type="noConversion"/>
  </si>
  <si>
    <t>GeForce GTX 660</t>
    <phoneticPr fontId="134" type="noConversion"/>
  </si>
  <si>
    <t>980MHz</t>
    <phoneticPr fontId="134" type="noConversion"/>
  </si>
  <si>
    <t>6008MHz</t>
    <phoneticPr fontId="134" type="noConversion"/>
  </si>
  <si>
    <t>192bit</t>
    <phoneticPr fontId="134" type="noConversion"/>
  </si>
  <si>
    <t>960个</t>
    <phoneticPr fontId="134" type="noConversion"/>
  </si>
  <si>
    <t>ok</t>
    <phoneticPr fontId="134" type="noConversion"/>
  </si>
  <si>
    <t>ok</t>
    <phoneticPr fontId="134" type="noConversion"/>
  </si>
  <si>
    <t>掩息海星</t>
    <phoneticPr fontId="148" type="noConversion"/>
  </si>
  <si>
    <t>占领冷齿矿洞</t>
    <phoneticPr fontId="148" type="noConversion"/>
  </si>
  <si>
    <t>尤格·萨隆</t>
    <phoneticPr fontId="134" type="noConversion"/>
  </si>
  <si>
    <t>### 机械-712-ok</t>
  </si>
  <si>
    <t># 1x (8) 盖亚，巨力机甲</t>
  </si>
  <si>
    <t>AAECAZirBAKhsQTsugQO9PYDw/kD/Z4E1qAEkrUE4bUEybcEyrcE3bkE47kE5LkEssEE2NkElKQFAA==</t>
  </si>
  <si>
    <t># 2x (1) 战栗的女巫</t>
  </si>
  <si>
    <t>AAECAZirBAKhsQTsugQOw/kDn5IE/Z4E1qAEkrUE4bUEybcEyrcE3bkE47kE5LkEssEE2NkElKQFAA==</t>
  </si>
  <si>
    <t># 1x (6) 盖亚，巨力机甲</t>
    <phoneticPr fontId="134" type="noConversion"/>
  </si>
  <si>
    <t>战争前线</t>
  </si>
  <si>
    <t>80117-front-lines</t>
  </si>
  <si>
    <t>从每个玩家的牌库中各召唤一个随从。重复，直到任意一方的随从数量达到上限。</t>
  </si>
  <si>
    <t>变形术：水母</t>
  </si>
  <si>
    <t>75556-polymorph-jellyfish</t>
  </si>
  <si>
    <t>将一个随从变形成为一只4/1并具有&lt;b&gt;法术伤害+2&lt;/b&gt;的水母。</t>
  </si>
  <si>
    <t>淹没的陨石</t>
  </si>
  <si>
    <t>75555-submerged-spacerock</t>
  </si>
  <si>
    <t>&lt;b&gt;亡语：&lt;/b&gt;将两张法师奥术法术牌置入你的手牌。在你的回合结束时，弃掉这些牌。</t>
  </si>
  <si>
    <t>纳兹夏尔女士</t>
  </si>
  <si>
    <t>72024-lady-nazjar</t>
  </si>
  <si>
    <t>此牌在你的手牌中时，会在你施放火焰，冰霜或奥术法术后 变形。</t>
  </si>
  <si>
    <t>螺壳射击</t>
  </si>
  <si>
    <t>76225-shellshot</t>
  </si>
  <si>
    <t>随机对一个敌方随从造成 3点伤害。重复此效果，每次伤害减少1点。</t>
  </si>
  <si>
    <t>上古海怪杀手</t>
  </si>
  <si>
    <t>76224-ancient-krakenbane</t>
  </si>
  <si>
    <t>&lt;b&gt;战吼：&lt;/b&gt;如果你在此牌在你手中时施放过三个法术，造成5点伤害。 &lt;i&gt;（还剩 个！）&lt;/i&gt; &lt;i&gt;（已经就绪！）&lt;/i&gt;</t>
  </si>
  <si>
    <t>K9-0型机械狗</t>
  </si>
  <si>
    <t>76223-k-0tron</t>
  </si>
  <si>
    <t>&lt;b&gt;战吼：&lt;/b&gt; &lt;b&gt;探底&lt;/b&gt;。如果选中的是法力值消耗为（1）的随从牌，则召唤它。</t>
  </si>
  <si>
    <t>混乱使徒</t>
  </si>
  <si>
    <t>75552-herald-of-chaos</t>
  </si>
  <si>
    <t>&lt;b&gt;吸血&lt;/b&gt;，&lt;b&gt;战吼：&lt;/b&gt; 如果你在此牌在你手中时施放过邪能法术，获得&lt;b&gt;突袭&lt;/b&gt;。</t>
  </si>
  <si>
    <t>化石狂热者</t>
  </si>
  <si>
    <t>75072-fossil-fanatic</t>
  </si>
  <si>
    <t>在你的英雄攻击后，抽一张邪能法术牌。</t>
  </si>
  <si>
    <t>损毁神像</t>
  </si>
  <si>
    <t>75070-topple-the-idol</t>
  </si>
  <si>
    <t>&lt;b&gt;探底&lt;/b&gt;。揭示选中的牌，对所有随从造成等同于其法力值消耗的伤害。</t>
  </si>
  <si>
    <t>淹没</t>
  </si>
  <si>
    <t>80120-drown</t>
  </si>
  <si>
    <t>将一个敌方随从置于你的牌库底。</t>
  </si>
  <si>
    <t>圣光使徒</t>
  </si>
  <si>
    <t>76583-herald-of-light</t>
  </si>
  <si>
    <t>&lt;b&gt;战吼：&lt;/b&gt;如果你在此牌在你手中时施放过神圣法术，为所有友方角色恢复 6点生命值。</t>
  </si>
  <si>
    <t>缴械元素</t>
  </si>
  <si>
    <t>74988-disarming-elemental</t>
  </si>
  <si>
    <t>&lt;b&gt;战吼：&lt;/b&gt; 为你的对手&lt;b&gt;探底&lt;/b&gt;。将选中的牌法力值消耗变为（6）点。</t>
  </si>
  <si>
    <t>头等大奖</t>
  </si>
  <si>
    <t>80121-jackpot</t>
  </si>
  <si>
    <t>将两张其他职业的法力值消耗大于或等于（5）点的法术牌置入你的手牌。</t>
  </si>
  <si>
    <t>墨晕伏击者</t>
  </si>
  <si>
    <t>76261-inkveil-ambusher</t>
  </si>
  <si>
    <t>&lt;b&gt;潜行&lt;/b&gt;。攻击时具有+3攻击力和&lt;b&gt;免疫&lt;/b&gt;。</t>
  </si>
  <si>
    <t>碎冰蹒跚者</t>
  </si>
  <si>
    <t>76259-shattershambler</t>
  </si>
  <si>
    <t>&lt;b&gt;战吼：&lt;/b&gt;你的下一个&lt;b&gt;亡语&lt;/b&gt;随从的法力值消耗减少（1）点，但会在使用后立即死亡。</t>
  </si>
  <si>
    <t>光鳐</t>
  </si>
  <si>
    <t>76258-lightray</t>
  </si>
  <si>
    <t>&lt;b&gt;嘲讽&lt;/b&gt; 在本局对战中，你每使用过一张圣骑士牌，该牌的法力值消耗便减少（1）点。</t>
  </si>
  <si>
    <t>纳迦侍从</t>
  </si>
  <si>
    <t>73427-myrmidon</t>
  </si>
  <si>
    <t>在你对该随从施放一个法术后，抽一张牌。</t>
  </si>
  <si>
    <t>月光射线</t>
  </si>
  <si>
    <t>76117-moonbeam</t>
  </si>
  <si>
    <t>对一个敌人造成 1点伤害两次。</t>
  </si>
  <si>
    <t>耐普图隆的指令</t>
  </si>
  <si>
    <t>75590-command-of-neptulon</t>
  </si>
  <si>
    <t>召唤两个5/4并具有&lt;b&gt;突袭&lt;/b&gt;的元素。&lt;b&gt;过载：&lt;/b&gt;（1）</t>
  </si>
  <si>
    <t>75589-clownfish</t>
  </si>
  <si>
    <t>&lt;b&gt;战吼：&lt;/b&gt;你的下两张鱼人牌的法力值消耗减少（2）点。</t>
  </si>
  <si>
    <t>75586-tidelost-burrower</t>
  </si>
  <si>
    <t>&lt;b&gt;战吼：&lt;/b&gt;&lt;b&gt;探底&lt;/b&gt;。如果选中的是鱼人牌，召唤一个它的2/2的复制。</t>
  </si>
  <si>
    <t>自然使徒</t>
  </si>
  <si>
    <t>75560-herald-of-nature</t>
  </si>
  <si>
    <t>&lt;b&gt;战吼：&lt;/b&gt;如果你在此牌在你手中时施放过自然法术，使你的其他随从获得+1/+2。</t>
  </si>
  <si>
    <t>潮汐之灵</t>
  </si>
  <si>
    <t>75558-spirit-of-the-tides</t>
  </si>
  <si>
    <t>在你的回合结束时，如果你有未使用的法力水晶，获得+1/+2。</t>
  </si>
  <si>
    <t>指挥官乌尔索克</t>
  </si>
  <si>
    <t>75639-commander-ulthok</t>
  </si>
  <si>
    <t>&lt;b&gt;战吼：&lt;/b&gt;下个回合，你对手的卡牌消耗生命值，而非法力值。</t>
  </si>
  <si>
    <t>献祭</t>
  </si>
  <si>
    <t>75637-immolate</t>
  </si>
  <si>
    <t>点燃你对手的所有手牌。3回合后，摧毁所有仍在手中的牌。</t>
  </si>
  <si>
    <t>巨型剧斗</t>
  </si>
  <si>
    <t>75633-clash-of-the-colossals</t>
  </si>
  <si>
    <t>随机将一张&lt;b&gt;巨型&lt;/b&gt;随从牌置入双方玩家的手牌。你的那张法力值消耗减少（2）点。</t>
  </si>
  <si>
    <t>火成熔岩吞食者</t>
  </si>
  <si>
    <t>75631-igneous-lavagorger</t>
  </si>
  <si>
    <t>&lt;b&gt;嘲讽&lt;/b&gt;，&lt;b&gt;战吼：&lt;/b&gt;&lt;b&gt;探底&lt;/b&gt;。获得等同于选中的牌的法力值消耗的护甲值。</t>
  </si>
  <si>
    <t>暗影使徒</t>
  </si>
  <si>
    <t>73445-herald-of-shadows</t>
  </si>
  <si>
    <t>&lt;b&gt;战吼：&lt;/b&gt;如果你在此牌在你手中时施放过暗影法术，从一个随从处偷取2点生命值。</t>
  </si>
  <si>
    <t>盘牙蟠蟒</t>
  </si>
  <si>
    <t>85810-coilfang-constrictor</t>
  </si>
  <si>
    <t>&lt;b&gt;战吼：&lt;/b&gt; 检视你对手的3张手牌并选择一张，使其无法在下回合中使用。</t>
  </si>
  <si>
    <t>猎潮者耐普图隆</t>
  </si>
  <si>
    <t>75583-neptulon-the-tidehunter</t>
  </si>
  <si>
    <t>&lt;b&gt;巨型+2&lt;/b&gt; &lt;b&gt;突袭&lt;/b&gt;，&lt;b&gt;风怒&lt;/b&gt;，每当耐普图隆攻击时，如果你控制着任意耐普图隆之手，改为由手攻击。</t>
  </si>
  <si>
    <t>厄祖玛特</t>
  </si>
  <si>
    <t>75580-ozumat</t>
  </si>
  <si>
    <t>&lt;b&gt;巨型+6&lt;/b&gt; &lt;b&gt;亡语：&lt;/b&gt;每有一条厄祖玛特的触须，随机消灭一个敌方随从。</t>
  </si>
  <si>
    <t>毒鳍龙</t>
  </si>
  <si>
    <t>75579-snapdragon</t>
  </si>
  <si>
    <t>&lt;b&gt;战吼：&lt;/b&gt;使你牌库中的所有&lt;b&gt;战吼&lt;/b&gt;随从获得+1/+1。</t>
  </si>
  <si>
    <t>泡泡元素</t>
  </si>
  <si>
    <t>在该随从受到刚好1点伤害后，将其消灭。&lt;i&gt;（啪！）&lt;/i&gt;</t>
  </si>
  <si>
    <t>71646-bubbler</t>
    <phoneticPr fontId="134" type="noConversion"/>
  </si>
  <si>
    <t>0沉没之城ok</t>
    <phoneticPr fontId="148" type="noConversion"/>
  </si>
  <si>
    <r>
      <t>0沉没之城</t>
    </r>
    <r>
      <rPr>
        <sz val="11"/>
        <color theme="1"/>
        <rFont val="宋体"/>
        <family val="3"/>
        <charset val="134"/>
        <scheme val="minor"/>
      </rPr>
      <t>ok</t>
    </r>
    <phoneticPr fontId="148" type="noConversion"/>
  </si>
  <si>
    <t>0沉没之城</t>
    <phoneticPr fontId="148" type="noConversion"/>
  </si>
  <si>
    <r>
      <t>0奥特兰克</t>
    </r>
    <r>
      <rPr>
        <sz val="11"/>
        <color theme="1"/>
        <rFont val="宋体"/>
        <family val="3"/>
        <charset val="134"/>
        <scheme val="minor"/>
      </rPr>
      <t>ok</t>
    </r>
    <phoneticPr fontId="148" type="noConversion"/>
  </si>
  <si>
    <t># 1x (3) 雷纳索尔王子</t>
  </si>
  <si>
    <t>掩息海星</t>
  </si>
  <si>
    <t>ok</t>
    <phoneticPr fontId="134" type="noConversion"/>
  </si>
  <si>
    <r>
      <t>DRR#229</t>
    </r>
    <r>
      <rPr>
        <sz val="8"/>
        <color rgb="FF0029FF"/>
        <rFont val="Segoe UI"/>
        <family val="2"/>
      </rPr>
      <t> , </t>
    </r>
    <r>
      <rPr>
        <sz val="8"/>
        <color rgb="FFE42424"/>
        <rFont val="Segoe UI"/>
        <family val="2"/>
      </rPr>
      <t>DRR#235</t>
    </r>
  </si>
  <si>
    <t>DRR#235 </t>
  </si>
  <si>
    <t>属性</t>
    <phoneticPr fontId="134" type="noConversion"/>
  </si>
  <si>
    <t>间接伤害</t>
  </si>
  <si>
    <t>84345-collateral-damage</t>
  </si>
  <si>
    <t>随机对三个敌方随从造成 6点伤害。超过目标生命值的伤害会命中敌方英雄。</t>
  </si>
  <si>
    <t>2208纳堡悬案</t>
  </si>
  <si>
    <t>晚宴表演者</t>
  </si>
  <si>
    <t>79992-dinner-performer</t>
  </si>
  <si>
    <t>&lt;b&gt;战吼：&lt;/b&gt;随机从你的牌库中召唤一个你有足够的法力值使用的随从。</t>
  </si>
  <si>
    <t>邪恶的厨师</t>
  </si>
  <si>
    <t>79581-crooked-cook</t>
  </si>
  <si>
    <t>在你的回合结束时，如果你已对敌方英雄造成3点或更多伤害，抽一张牌。</t>
  </si>
  <si>
    <t>假面狂欢者</t>
  </si>
  <si>
    <t>79563-masked-reveler</t>
  </si>
  <si>
    <t>&lt;b&gt;突袭&lt;/b&gt;，&lt;b&gt;亡语：&lt;/b&gt;召唤你牌库中另一个随从的2/2的复制。</t>
  </si>
  <si>
    <t>石裔指控者</t>
  </si>
  <si>
    <t>79559-stoneborn-accuser</t>
  </si>
  <si>
    <t>&lt;b&gt;注能（ ）：&lt;/b&gt;获得“&lt;b&gt;战吼：&lt;/b&gt;造成5点伤害。”</t>
  </si>
  <si>
    <t>邀请函信使</t>
  </si>
  <si>
    <t>79535-invitation-courier</t>
  </si>
  <si>
    <t>在另一职业的卡牌的复制被置入你的手牌后，复制置入的牌。</t>
  </si>
  <si>
    <t>石裔干将</t>
  </si>
  <si>
    <t>79532-stoneborn-general</t>
  </si>
  <si>
    <t>&lt;b&gt;突袭&lt;/b&gt;，&lt;b&gt;亡语：&lt;/b&gt;召唤一只8/8并具有&lt;b&gt;突袭&lt;/b&gt;的墓翼蝠。</t>
  </si>
  <si>
    <t>罪犯列队</t>
  </si>
  <si>
    <t>79531-criminal-lineup</t>
  </si>
  <si>
    <t>选择一个友方随从。召唤3个它的复制。&lt;b&gt;过载：&lt;/b&gt;（2）</t>
  </si>
  <si>
    <t>匿名线人</t>
  </si>
  <si>
    <t>79486-anonymous-informant</t>
  </si>
  <si>
    <t>&lt;b&gt;战吼：&lt;/b&gt;你使用的下一张&lt;b&gt;奥秘&lt;/b&gt;牌的法力值消耗为（0）点。</t>
  </si>
  <si>
    <t>罪碑图腾</t>
  </si>
  <si>
    <t>78532-sinstone-totem</t>
  </si>
  <si>
    <t>在你的回合结束时，获得+1生命值。</t>
  </si>
  <si>
    <t>图腾巨像</t>
  </si>
  <si>
    <t>78525-gigantotem</t>
  </si>
  <si>
    <t>在本局对战中，你每召唤一个图腾，该牌的法力值消耗便减少（1）点。</t>
  </si>
  <si>
    <t>泥仆员工</t>
  </si>
  <si>
    <t>78373-dredger-staff</t>
  </si>
  <si>
    <t>&lt;b&gt;战吼：&lt;/b&gt;使你手牌中的随从牌获得+1生命值。</t>
  </si>
  <si>
    <t>健谈的调酒师</t>
  </si>
  <si>
    <t>78371-chatty-bartender</t>
  </si>
  <si>
    <t>在你的回合结束时，如果你控制一个&lt;b&gt;奥秘&lt;/b&gt;，对所有敌人造成2点伤害。</t>
  </si>
  <si>
    <t>栖巢石像鬼</t>
  </si>
  <si>
    <t>78267-roosting-gargoyle</t>
  </si>
  <si>
    <t>&lt;b&gt;战吼：&lt;/b&gt;使一只友方野兽获得+2攻击力。</t>
  </si>
  <si>
    <t>动乱</t>
  </si>
  <si>
    <t>78262-riot</t>
  </si>
  <si>
    <t>在本回合中，你的随从的生命值无法被降到1点以下。使其分别随机攻击一个敌方随从。</t>
  </si>
  <si>
    <t>心能提取者</t>
  </si>
  <si>
    <t>78142-anima-extractor</t>
  </si>
  <si>
    <t>每当一个友方随从受到伤害，随机使你手牌中的一张随从牌获得+1/+1。</t>
  </si>
  <si>
    <t>淤泥水管工</t>
  </si>
  <si>
    <t>78133-muck-plumber</t>
  </si>
  <si>
    <t>所有随从牌的法力值消耗增加（2）点。</t>
  </si>
  <si>
    <t>处理证据</t>
  </si>
  <si>
    <t>78117-dispose-of-evidence</t>
  </si>
  <si>
    <t>在本回合中，使你的英雄获得+3攻击力。选择一张你的手牌洗入你的牌库。</t>
  </si>
  <si>
    <t>78111-sinful-brand</t>
  </si>
  <si>
    <t>标记一个敌方随从。每当该随从受到伤害，对敌方英雄造成2点伤害。</t>
  </si>
  <si>
    <t>圣洁鸣钟</t>
  </si>
  <si>
    <t>78085-divine-toll</t>
  </si>
  <si>
    <t>随机向随从发射5道射线。射线可使友方随从获得+2/+2，或对敌方随从造成 2点伤害。</t>
  </si>
  <si>
    <t>服务呼叫铃</t>
  </si>
  <si>
    <t>78081-service-bell</t>
  </si>
  <si>
    <t>从你的牌库中&lt;b&gt;发现&lt;/b&gt;一张职业牌，抽取它的所有复制。</t>
  </si>
  <si>
    <t>蒸汽清洁器</t>
  </si>
  <si>
    <t>78079-steamcleaner</t>
  </si>
  <si>
    <t>&lt;b&gt;战吼：&lt;/b&gt;摧毁双方玩家牌库中所有套牌之外的牌。</t>
  </si>
  <si>
    <t>死亡之花践踏者</t>
  </si>
  <si>
    <t>77525-death-blossom-whomper</t>
  </si>
  <si>
    <t>&lt;b&gt;战吼：&lt;/b&gt;抽一张&lt;b&gt;亡语&lt;/b&gt;随从牌并获得其&lt;b&gt;亡语&lt;/b&gt;。</t>
  </si>
  <si>
    <t>粗暴的看管者</t>
  </si>
  <si>
    <t>77428-crud-caretaker</t>
  </si>
  <si>
    <t>&lt;b&gt;战吼：&lt;/b&gt;召唤一个3/5并具有&lt;b&gt;嘲讽&lt;/b&gt;的元素。</t>
  </si>
  <si>
    <t>盗用身份</t>
  </si>
  <si>
    <t>77368-identity-theft</t>
  </si>
  <si>
    <t>&lt;b&gt;发现&lt;/b&gt;你对手的手牌和牌库中各一张牌的复制。</t>
  </si>
  <si>
    <t>炽燃圣光</t>
  </si>
  <si>
    <t>77305-the-light-it-burns</t>
  </si>
  <si>
    <t>对一个随从造成等同于其攻击力的伤害。</t>
  </si>
  <si>
    <t>共犯</t>
  </si>
  <si>
    <t>77299-partner-in-crime</t>
  </si>
  <si>
    <t>&lt;b&gt;战吼：&lt;/b&gt;在你的回合结束时，召唤一个该随从的复制。</t>
  </si>
  <si>
    <t>神秘访客</t>
  </si>
  <si>
    <t>77298-mysterious-visitor</t>
  </si>
  <si>
    <t>&lt;b&gt;战吼：&lt;/b&gt;使你从对手处复制的卡牌的法力值消耗减少（2）点。</t>
  </si>
  <si>
    <t>征服者战旗</t>
  </si>
  <si>
    <t>77296-conquerors-banner</t>
  </si>
  <si>
    <t>揭示每个玩家牌库中的一张牌，如果你的牌法力值消耗较大，抽取你的牌。揭示三次。</t>
  </si>
  <si>
    <t>疯狂的可怜鬼</t>
  </si>
  <si>
    <t>77244-crazed-wretch</t>
  </si>
  <si>
    <t>受伤时具有+2攻击力和&lt;b&gt;冲锋&lt;/b&gt;。</t>
  </si>
  <si>
    <t>双面生意</t>
  </si>
  <si>
    <t>77148-double-cross</t>
  </si>
  <si>
    <t>&lt;b&gt;奥秘：&lt;/b&gt;当你的对手消耗了其所有法力值时，抽两张牌。</t>
  </si>
  <si>
    <t>石雕凿刀</t>
  </si>
  <si>
    <t>76970-carving-chisel</t>
  </si>
  <si>
    <t>在你的英雄攻击后，随机召唤一个基础图腾。</t>
  </si>
  <si>
    <t>诡异的画像</t>
  </si>
  <si>
    <t>76968-creepy-painting</t>
  </si>
  <si>
    <t>在另一个随从死亡后，成为它的复制。</t>
  </si>
  <si>
    <t>窒息暗影</t>
  </si>
  <si>
    <t>76922-suffocating-shadows</t>
  </si>
  <si>
    <t>当你使用或弃掉这张牌时，随机消灭一个敌方随从。</t>
  </si>
  <si>
    <t>谣言食尸鬼</t>
  </si>
  <si>
    <t>75868-scuttlebutt-ghoul</t>
  </si>
  <si>
    <t>&lt;b&gt;嘲讽&lt;/b&gt;，&lt;b&gt;战吼：&lt;/b&gt;如果你控制一个&lt;b&gt;奥秘&lt;/b&gt;，便召唤一个该随从的复制。</t>
  </si>
  <si>
    <t>鱼人吸血鬼</t>
  </si>
  <si>
    <t>78155-murlocula</t>
  </si>
  <si>
    <t>&lt;b&gt;吸血&lt;/b&gt;，&lt;b&gt;注能（ ）：&lt;/b&gt;法力值消耗为（0）点。</t>
  </si>
  <si>
    <t>78086-the-countess</t>
  </si>
  <si>
    <t>&lt;b&gt;战吼：&lt;/b&gt;如果你的牌库中没有中立卡牌，将3张&lt;b&gt;传说&lt;/b&gt;邀请函置入你的手牌。</t>
  </si>
  <si>
    <t>灌能战斧</t>
  </si>
  <si>
    <t>77311-imbued-axe</t>
  </si>
  <si>
    <t>在你的英雄攻击后，使你受伤的随从获得+1/+1。&lt;b&gt;注能（ ）：&lt;/b&gt;改为+2/+2。</t>
  </si>
  <si>
    <t>可疑的“海盗”</t>
  </si>
  <si>
    <t>75910-suspicious-pirate</t>
  </si>
  <si>
    <t>&lt;b&gt;战吼：&lt;/b&gt;&lt;b&gt;发现&lt;/b&gt;一张武器牌。你的对手如果猜中了你的选择，即可获得一张复制。</t>
  </si>
  <si>
    <t>派对捣蛋鬼</t>
  </si>
  <si>
    <t>78547-party-crasher</t>
  </si>
  <si>
    <t>&lt;b&gt;战吼：&lt;/b&gt;选择一个敌方随从。随机将你手牌中的一个随从投向选中的随从。</t>
  </si>
  <si>
    <t>78419-aralon</t>
  </si>
  <si>
    <t>&lt;b&gt;战吼：&lt;/b&gt;召唤每种&lt;b&gt;休眠&lt;/b&gt;灵种各一个。</t>
  </si>
  <si>
    <t>野性之魂</t>
  </si>
  <si>
    <t>78416-wild-spirits</t>
  </si>
  <si>
    <t>召唤两个不同的&lt;b&gt;休眠&lt;/b&gt;灵种。使你的灵种提前1回合唤醒。</t>
  </si>
  <si>
    <t>78397-orion-mansion-manager</t>
  </si>
  <si>
    <t>在一个友方&lt;b&gt;奥秘&lt;/b&gt;被揭示后，施放一个不同的法师&lt;b&gt;奥秘&lt;/b&gt;并获得+2/+2。</t>
  </si>
  <si>
    <t>77761-widowbloom-seedsman</t>
  </si>
  <si>
    <t>&lt;b&gt;战吼：&lt;/b&gt;抽一张自然法术牌。获得一个空的法力水晶。</t>
  </si>
  <si>
    <t>雄鹿冲锋</t>
  </si>
  <si>
    <t>78420-stag-charge</t>
  </si>
  <si>
    <t>造成 3点伤害。随机召唤一个&lt;b&gt;休眠&lt;/b&gt;的灵种。</t>
  </si>
  <si>
    <t>绑架</t>
  </si>
  <si>
    <t>77151-kidnap</t>
  </si>
  <si>
    <t>&lt;b&gt;奥秘：&lt;/b&gt;在你的对手使用一张随从牌后，将其装入一个0/4的袋子。</t>
  </si>
  <si>
    <t>哈尔吉亚斯</t>
  </si>
  <si>
    <t>77152-halkias</t>
  </si>
  <si>
    <t>&lt;b&gt;亡语：&lt;/b&gt;如果你控制一个&lt;b&gt;奥秘&lt;/b&gt;，将哈尔吉亚斯的灵魂储存在其中。当其被触发时，重新召唤哈尔吉亚斯。</t>
  </si>
  <si>
    <t>缠人处境</t>
  </si>
  <si>
    <t>77150-sticky-situation</t>
  </si>
  <si>
    <t>&lt;b&gt;奥秘：&lt;/b&gt;在你的对手施放一个法术后，召唤一只3/4并具有&lt;b&gt;潜行&lt;/b&gt;的蜘蛛。</t>
  </si>
  <si>
    <t>私家眼线</t>
  </si>
  <si>
    <t>77149-private-eye</t>
  </si>
  <si>
    <t>&lt;b&gt;战吼：&lt;/b&gt;从你的牌库中施放一个&lt;b&gt;奥秘&lt;/b&gt;。&lt;b&gt;连击：&lt;/b&gt;改为施放2个。</t>
  </si>
  <si>
    <t>76984-theotar-the-mad-duke</t>
  </si>
  <si>
    <t>&lt;b&gt;战吼：&lt;/b&gt;从每个玩家的手牌中各&lt;b&gt;发现&lt;/b&gt;一张牌并交换。</t>
  </si>
  <si>
    <t>灰烬元素</t>
  </si>
  <si>
    <t>78375-ashen-elemental</t>
  </si>
  <si>
    <t>&lt;b&gt;战吼：&lt;/b&gt;下个回合，每当你的对手抽牌时，对手会受到2点伤害。</t>
  </si>
  <si>
    <t>净场</t>
  </si>
  <si>
    <t>77370-clean-the-scene</t>
  </si>
  <si>
    <t>消灭所有攻击力小于或等于3的随从。&lt;b&gt;注能（ ）：&lt;/b&gt;改为小于或等于6。</t>
  </si>
  <si>
    <t>78509-convoke-the-spirits</t>
  </si>
  <si>
    <t>随机施放8个德鲁伊法术&lt;i&gt;（目标随机而定）&lt;/i&gt;。</t>
  </si>
  <si>
    <t>夜影花蕾</t>
  </si>
  <si>
    <t>77562-nightshade-bud</t>
  </si>
  <si>
    <t>&lt;b&gt;抉择：&lt;/b&gt;从你的牌库中&lt;b&gt;发现&lt;/b&gt;一张随从牌并召唤；或者一张法术牌并施放。</t>
  </si>
  <si>
    <t>派对图腾</t>
  </si>
  <si>
    <t>77366-party-favor-totem</t>
  </si>
  <si>
    <t>在你的回合结束时，随机召唤一个基础图腾。&lt;b&gt;注能（ ）：&lt;/b&gt;改为召唤两个。</t>
  </si>
  <si>
    <t>影裔魔</t>
  </si>
  <si>
    <t>79142-shadowborn</t>
  </si>
  <si>
    <t>&lt;b&gt;亡语：&lt;/b&gt;使你手牌中法力值消耗最高的暗影法术牌的法力值消耗减少（3）点。</t>
  </si>
  <si>
    <t>暗脉女勋爵</t>
  </si>
  <si>
    <t>79111-lady-darkvein</t>
  </si>
  <si>
    <t>&lt;b&gt;战吼：&lt;/b&gt;召唤两个2/1的阴影。每个阴影获得一个&lt;b&gt;亡语&lt;/b&gt;以施放你的上一个暗影法术。</t>
  </si>
  <si>
    <t>暗影华尔兹</t>
  </si>
  <si>
    <t>79108-shadow-waltz</t>
  </si>
  <si>
    <t>召唤一个3/5并具有&lt;b&gt;嘲讽&lt;/b&gt;的影子。如果在本回合中有随从死亡，再召唤一个。</t>
  </si>
  <si>
    <t>78383-sesselie-of-the-fae-court</t>
  </si>
  <si>
    <t>&lt;b&gt;嘲讽&lt;/b&gt;，&lt;b&gt;亡语：&lt;/b&gt;抽一张随从牌，并使其法力值消耗减少（8）点。</t>
  </si>
  <si>
    <t>罪恶谋划</t>
  </si>
  <si>
    <t>78261-plot-of-sin</t>
  </si>
  <si>
    <t>召唤两个2/2的树人。&lt;b&gt;注能（ ）：&lt;/b&gt;改为两个5/5的古树。</t>
  </si>
  <si>
    <t>77679-topior-the-shrubbagazzor</t>
  </si>
  <si>
    <t>&lt;b&gt;战吼：&lt;/b&gt;在本局对战的剩余时间内，在你施放一个自然法术后，召唤一条3/3并具有&lt;b&gt;突袭&lt;/b&gt;的雏龙。</t>
  </si>
  <si>
    <t>安插证据</t>
  </si>
  <si>
    <t>77654-planted-evidence</t>
  </si>
  <si>
    <t>&lt;b&gt;发现&lt;/b&gt;一张法术牌。在本回合中，其法力值消耗减少（2）点。</t>
  </si>
  <si>
    <t>79934-kaelthas-sinstrider</t>
  </si>
  <si>
    <t>在每回合中，你每使用三张随从牌，第三张随从牌的法力值消耗为（0）点。</t>
  </si>
  <si>
    <t>狂暴利齿</t>
  </si>
  <si>
    <t>78264-frenzied-fangs</t>
  </si>
  <si>
    <t>召唤两只2/1的蝙蝠。&lt;b&gt;注能（ ）：&lt;/b&gt;使其获得+1/+2。</t>
  </si>
  <si>
    <t>骄傲罪责</t>
  </si>
  <si>
    <t>78222-burden-of-pride</t>
  </si>
  <si>
    <t>召唤三个1/3并具有&lt;b&gt;嘲讽&lt;/b&gt;的狱卒。如果你的生命值小于或等于20点，使其获得+1/+1。</t>
  </si>
  <si>
    <t>78125-kryxis-the-voracious</t>
  </si>
  <si>
    <t>&lt;b&gt;战吼：&lt;/b&gt;弃掉你的手牌。&lt;b&gt;亡语：&lt;/b&gt;抽三张牌。</t>
  </si>
  <si>
    <t>放大战刃</t>
  </si>
  <si>
    <t>78123-magnifying-glaive</t>
  </si>
  <si>
    <t>在你的英雄攻击后，抽牌，直到你拥有三张牌。</t>
  </si>
  <si>
    <t>篡改卷宗</t>
  </si>
  <si>
    <t>76921-tome-tampering</t>
  </si>
  <si>
    <t>将你手牌的法力值消耗为（1）的复制洗入你的牌库，然后弃掉你的手牌。</t>
  </si>
  <si>
    <t>饥饿的愚人</t>
  </si>
  <si>
    <t>79932-famished-fool</t>
  </si>
  <si>
    <t>&lt;b&gt;战吼：&lt;/b&gt;抽一张牌。&lt;b&gt;注能（ ）：&lt;/b&gt;改为抽三张牌。</t>
  </si>
  <si>
    <t>涂粉取证师</t>
  </si>
  <si>
    <t>79784-forensic-duster</t>
  </si>
  <si>
    <t>&lt;b&gt;战吼：&lt;/b&gt;下个回合你的对手随从牌的法力值消耗增加（1）点。</t>
  </si>
  <si>
    <t>沼泽兽</t>
  </si>
  <si>
    <t>79557-bog-beast</t>
  </si>
  <si>
    <t>&lt;b&gt;嘲讽&lt;/b&gt;，&lt;b&gt;亡语：&lt;/b&gt;召唤一滩2/4并具有&lt;b&gt;嘲讽&lt;/b&gt;的泥浆。</t>
  </si>
  <si>
    <t>灵体偷猎者</t>
  </si>
  <si>
    <t>78412-spirit-poacher</t>
  </si>
  <si>
    <t>&lt;b&gt;战吼：&lt;/b&gt;随机召唤一个&lt;b&gt;休眠&lt;/b&gt;的灵种。</t>
  </si>
  <si>
    <t>狂蝠来宾</t>
  </si>
  <si>
    <t>78273-batty-guest</t>
  </si>
  <si>
    <t>&lt;b&gt;亡语：&lt;/b&gt;召唤一只2/1的蝙蝠。</t>
  </si>
  <si>
    <t>案卷书虫</t>
  </si>
  <si>
    <t>78150-bibliomite</t>
  </si>
  <si>
    <t>&lt;b&gt;战吼：&lt;/b&gt;选择一张你的手牌洗入你的牌库。</t>
  </si>
  <si>
    <t>污泥仆从</t>
  </si>
  <si>
    <t>78080-muckborn-servant</t>
  </si>
  <si>
    <t>&lt;b&gt;嘲讽&lt;/b&gt;，&lt;b&gt;战吼：&lt;/b&gt;&lt;b&gt;发现&lt;/b&gt;一张圣骑士牌。</t>
  </si>
  <si>
    <t>模糊的陌生人</t>
  </si>
  <si>
    <t>77714-sketchy-stranger</t>
  </si>
  <si>
    <t>&lt;b&gt;战吼：&lt;/b&gt;&lt;b&gt;发现&lt;/b&gt;一张另一职业的&lt;b&gt;奥秘&lt;/b&gt;牌。</t>
  </si>
  <si>
    <t>锯齿骨刺</t>
  </si>
  <si>
    <t>77557-serrated-bone-spike</t>
  </si>
  <si>
    <t>对一个随从造成 3点伤害。如果该随从死亡，在本回合中，你的下一张牌法力值消耗减少（2）点。</t>
  </si>
  <si>
    <t>迷宫向导</t>
  </si>
  <si>
    <t>77491-maze-guide</t>
  </si>
  <si>
    <t>&lt;b&gt;战吼：&lt;/b&gt;随机召唤一个法力值消耗为（2）的随从。</t>
  </si>
  <si>
    <t>自然死亡</t>
  </si>
  <si>
    <t>77490-natural-causes</t>
  </si>
  <si>
    <t>造成 2点伤害。召唤一个2/2的树人。</t>
  </si>
  <si>
    <t>罪奔者</t>
  </si>
  <si>
    <t>77308-sinrunner</t>
  </si>
  <si>
    <t>&lt;b&gt;亡语：&lt;/b&gt;随机消灭一个敌方随从。</t>
  </si>
  <si>
    <t>可疑的炼金师</t>
  </si>
  <si>
    <t>75866-suspicious-alchemist</t>
  </si>
  <si>
    <t>&lt;b&gt;战吼：&lt;/b&gt;&lt;b&gt;发现&lt;/b&gt;一张法术牌。你的对手如果猜中了你的选择，即可获得一张复制。</t>
  </si>
  <si>
    <t>78405-the-harvester-of-envy</t>
  </si>
  <si>
    <t>在你使用一张对手的卡牌的复制后，偷取本体。</t>
  </si>
  <si>
    <t>恐怖的掘墓者</t>
  </si>
  <si>
    <t>78275-ghastly-gravedigger</t>
  </si>
  <si>
    <t>&lt;b&gt;战吼：&lt;/b&gt;如果你控制一个&lt;b&gt;奥秘&lt;/b&gt;，选择你的对手的一张手牌洗入其牌库。</t>
  </si>
  <si>
    <t>晋升</t>
  </si>
  <si>
    <t>79741-promotion</t>
  </si>
  <si>
    <t>使一个白银之手新兵获得+3/+3。</t>
  </si>
  <si>
    <t>灭绝圣物</t>
  </si>
  <si>
    <t>78469-relic-of-extinction</t>
  </si>
  <si>
    <t>随机对一个敌方随从造成 点伤害，触发两次。提升你此后的圣物效果。</t>
  </si>
  <si>
    <t>次元圣物</t>
  </si>
  <si>
    <t>78122-relic-of-dimensions</t>
  </si>
  <si>
    <t>抽两张牌并使其法力值消耗降低（ ）点。提升你此后的圣物效果。</t>
  </si>
  <si>
    <t>幻灭心能圣物</t>
  </si>
  <si>
    <t>77616-relic-of-phantasms</t>
  </si>
  <si>
    <t>召唤两个 / 的灵魂。提升你此后的圣物效果。</t>
  </si>
  <si>
    <t>77482-artificer-xymox</t>
  </si>
  <si>
    <t>&lt;b&gt;战吼：&lt;/b&gt;&lt;b&gt;发现&lt;/b&gt;并施放一个圣物。&lt;b&gt;注能（ ）：&lt;/b&gt;改为施放全部三个。</t>
  </si>
  <si>
    <t>罪能魔像</t>
  </si>
  <si>
    <t>79928-sinfueled-golem</t>
  </si>
  <si>
    <t>&lt;b&gt;注能（ ）：&lt;/b&gt;获得属性值，数值等同于为本随从&lt;b&gt;注能&lt;/b&gt;的随从的攻击力。</t>
  </si>
  <si>
    <t>76977-the-stonewright</t>
  </si>
  <si>
    <t>&lt;b&gt;战吼：&lt;/b&gt;在本局对战的剩余时间内，你的图腾获得+2攻击力。</t>
  </si>
  <si>
    <t>77558-necrolord-draka</t>
  </si>
  <si>
    <t>&lt;b&gt;战吼：&lt;/b&gt;装备一把 /3的匕首。&lt;i&gt;（在本回合中你每使用一张其他牌，+1攻击力！）&lt;/i&gt;</t>
  </si>
  <si>
    <t>77306-pelagos</t>
  </si>
  <si>
    <t>在你对一个友方随从施放法术后，将其生命值和攻击力变为两者中的高值。</t>
  </si>
  <si>
    <t>晋升者之赐</t>
  </si>
  <si>
    <t>77300-boon-of-the-ascended</t>
  </si>
  <si>
    <t>使一个随从获得+2生命值。召唤一个具有该随从属性值和&lt;b&gt;嘲讽&lt;/b&gt;的格里恩。</t>
  </si>
  <si>
    <t>拆迁修理工</t>
  </si>
  <si>
    <t>79990-demolition-renovator</t>
  </si>
  <si>
    <t>&lt;b&gt;战吼：&lt;/b&gt;摧毁一个敌方地标。</t>
  </si>
  <si>
    <t>离躯之魂</t>
  </si>
  <si>
    <t>75876-dispossessed-soul</t>
  </si>
  <si>
    <t>&lt;b&gt;战吼：&lt;/b&gt;如果你控制一个地标，&lt;b&gt;发现&lt;/b&gt;你牌库中一张牌的复制。</t>
  </si>
  <si>
    <t>79584-insatiable-devourer</t>
  </si>
  <si>
    <t>&lt;b&gt;战吼：&lt;/b&gt;吞食一个敌方随从并获得其属性值。&lt;b&gt;注能（ ）：&lt;/b&gt;还会吞食相邻随从。</t>
  </si>
  <si>
    <t>红鲱鱼</t>
  </si>
  <si>
    <t>79562-red-herring</t>
  </si>
  <si>
    <t>&lt;b&gt;嘲讽&lt;/b&gt;。你的非红鲱鱼随从获得&lt;b&gt;潜行&lt;/b&gt;。</t>
  </si>
  <si>
    <t>邪恶图书馆</t>
  </si>
  <si>
    <t>79147-vile-library</t>
  </si>
  <si>
    <t>使一个友方随从获得+1/+1。你每控制一个小鬼，重复一次。</t>
  </si>
  <si>
    <t>location</t>
  </si>
  <si>
    <t>78363-imp-king-rafaam</t>
  </si>
  <si>
    <t>&lt;b&gt;战吼：&lt;/b&gt;复活四个友方小鬼。&lt;b&gt;注能（ ）：&lt;/b&gt;使你的小鬼获得+2/+2。</t>
  </si>
  <si>
    <t>78270-huntsman-altimor</t>
  </si>
  <si>
    <t>&lt;b&gt;战吼：&lt;/b&gt;召唤一个加尔贡伙伴。&lt;b&gt;注能（ ）：&lt;/b&gt;再召唤一个。&lt;b&gt;注能（ ）：&lt;/b&gt;再召唤一个！</t>
  </si>
  <si>
    <t>石缚加尔贡</t>
  </si>
  <si>
    <t>78268-stonebound-gargon</t>
  </si>
  <si>
    <t>&lt;b&gt;突袭&lt;/b&gt;，&lt;b&gt;注能（ ）：&lt;/b&gt;同时对其攻击目标相邻的随从造成伤害。</t>
  </si>
  <si>
    <t>脱罪力证</t>
  </si>
  <si>
    <t>77642-solid-alibi</t>
  </si>
  <si>
    <t>直到你的下个回合，你的英雄每次只会受到1点伤害。</t>
  </si>
  <si>
    <t>慌乱的图书管理员</t>
  </si>
  <si>
    <t>77057-flustered-librarian</t>
  </si>
  <si>
    <t>你每控制一个小鬼，获得+1攻击力。</t>
  </si>
  <si>
    <t>调皮的小鬼</t>
  </si>
  <si>
    <t>77056-mischievous-imp</t>
  </si>
  <si>
    <t>&lt;b&gt;战吼：&lt;/b&gt;召唤一个该随从的复制。&lt;b&gt;注能（ ）：&lt;/b&gt;改为召唤两个复制。</t>
  </si>
  <si>
    <t>77055-impending-catastrophe</t>
  </si>
  <si>
    <t>抽一张牌。你每控制一个小鬼，重复一次。</t>
  </si>
  <si>
    <t>可信的伪装</t>
  </si>
  <si>
    <t>76975-convincing-disguise</t>
  </si>
  <si>
    <t>将一个友方随从变形成为法力值消耗增加（2）点的随从。&lt;b&gt;注能（ ）：&lt;/b&gt;改为变形所有友方随从。</t>
  </si>
  <si>
    <t>77704-remornia-living-blade</t>
  </si>
  <si>
    <t>&lt;b&gt;突袭&lt;/b&gt; 在该随从攻击后，装备它。</t>
  </si>
  <si>
    <t>圣物仓库</t>
  </si>
  <si>
    <t>77615-relic-vault</t>
  </si>
  <si>
    <t>在本回合中你使用的下一个圣物将施放两次。</t>
  </si>
  <si>
    <t>罪碑坟场</t>
  </si>
  <si>
    <t>82369-sinstone-graveyard</t>
  </si>
  <si>
    <t>召唤一个 / 并具有&lt;b&gt;潜行&lt;/b&gt;的幽灵。&lt;i&gt;（在本回合中每有一张其他牌被使用，获得+1/+1！）&lt;/i&gt;</t>
  </si>
  <si>
    <t>大厅</t>
  </si>
  <si>
    <t>82316-great-hall</t>
  </si>
  <si>
    <t>城堡狗舍</t>
  </si>
  <si>
    <t>78418-castle-kennels</t>
  </si>
  <si>
    <t>使一个友方随从获得+2攻击力。如果是野兽，还会使其获得&lt;b&gt;突袭&lt;/b&gt;。</t>
  </si>
  <si>
    <t>75881-sire-denathrius</t>
  </si>
  <si>
    <t>&lt;b&gt;吸血&lt;/b&gt;，&lt;b&gt;战吼：&lt;/b&gt;造成5点伤害，随机分配到所有敌人身上。&lt;b&gt;无限注能（1）：&lt;/b&gt;伤害增加1点。</t>
  </si>
  <si>
    <t>餐会巨仆</t>
  </si>
  <si>
    <t>78156-buffet-biggun</t>
  </si>
  <si>
    <t>&lt;b&gt;战吼：&lt;/b&gt;召唤两个白银之手新兵。&lt;b&gt;注能（ ）：&lt;/b&gt;使其获得+2攻击力和&lt;b&gt;圣盾&lt;/b&gt;。</t>
  </si>
  <si>
    <t>78146-stewart-the-steward</t>
  </si>
  <si>
    <t>&lt;b&gt;亡语：&lt;/b&gt; 使你召唤的下一个白银之手新兵获得+3/+3以及此&lt;b&gt;亡语&lt;/b&gt;。</t>
  </si>
  <si>
    <t>罪恶的副厨师长</t>
  </si>
  <si>
    <t>78143-sinful-sous-chef</t>
  </si>
  <si>
    <t>&lt;b&gt;亡语：&lt;/b&gt; 将2张“白银之手新兵”置入你的手牌。</t>
  </si>
  <si>
    <t>势利精英</t>
  </si>
  <si>
    <t>78393-elitist-snob</t>
  </si>
  <si>
    <t>&lt;b&gt;战吼：&lt;/b&gt;你手牌中每有一张圣骑士牌，便从&lt;b&gt;圣盾&lt;/b&gt;，&lt;b&gt;吸血&lt;/b&gt;，&lt;b&gt;突袭&lt;/b&gt;或&lt;b&gt;嘲讽&lt;/b&gt;中获得一项。</t>
  </si>
  <si>
    <t>夜隐者圣所</t>
  </si>
  <si>
    <t>84356-nightcloak-sanctum</t>
  </si>
  <si>
    <t>&lt;b&gt;冻结&lt;/b&gt;一个随从。召唤一个2/2的不稳定的骷髅。</t>
  </si>
  <si>
    <t>冰冻之触</t>
  </si>
  <si>
    <t>84354-frozen-touch</t>
  </si>
  <si>
    <t>造成 3点伤害。&lt;b&gt;注能（ ）：&lt;/b&gt;将一张冰冻之触置入你的手牌。</t>
  </si>
  <si>
    <t>不稳定的骷髅</t>
  </si>
  <si>
    <t>84169-volatile-skeleton</t>
  </si>
  <si>
    <t>&lt;b&gt;亡语：&lt;/b&gt;随机对一个敌人造成2点伤害。</t>
  </si>
  <si>
    <t>赎罪教堂</t>
  </si>
  <si>
    <t>82310-cathedral-of-atonement</t>
  </si>
  <si>
    <t>使一个随从获得+2/+1。抽一张牌。</t>
  </si>
  <si>
    <t>死神之躯</t>
  </si>
  <si>
    <t>79482-deathborne</t>
  </si>
  <si>
    <t>对所有随从造成 2点伤害。每消灭一个随从，召唤一个2/2的不稳定的骷髅。</t>
  </si>
  <si>
    <t>复仇之像</t>
  </si>
  <si>
    <t>78508-vengeful-visage</t>
  </si>
  <si>
    <t>&lt;b&gt;奥秘：&lt;/b&gt;在一个敌方随从攻击你的英雄后，召唤一个它的复制并使其攻击敌方英雄。</t>
  </si>
  <si>
    <t>78394-kelthuzad-the-inevitable</t>
  </si>
  <si>
    <t>&lt;b&gt;战吼：&lt;/b&gt;复活你的不稳定的骷髅。战场上放不下的骷髅会立即爆炸。 &lt;i&gt;（复活 个）&lt;/i&gt;</t>
  </si>
  <si>
    <t>树篱迷宫</t>
  </si>
  <si>
    <t>78202-hedge-maze</t>
  </si>
  <si>
    <t>触发一个友方随从的&lt;b&gt;亡语&lt;/b&gt;。</t>
  </si>
  <si>
    <t>冰冷案例</t>
  </si>
  <si>
    <t>77659-cold-case</t>
  </si>
  <si>
    <t>召唤两个2/2的不稳定的骷髅。获得4点护甲值。</t>
  </si>
  <si>
    <t>赤红深渊</t>
  </si>
  <si>
    <t>82313-sanguine-depths</t>
  </si>
  <si>
    <t>对一个随从造成1点伤害并使其获得+1攻击力。</t>
  </si>
  <si>
    <t>79935-murloc-holmes</t>
  </si>
  <si>
    <t>&lt;b&gt;战吼：&lt;/b&gt;破解你对手卡牌的3条线索，即可获得其复制。</t>
  </si>
  <si>
    <t>79767-prince-renathal</t>
  </si>
  <si>
    <t>你的套牌容量和初始生命值为40。</t>
  </si>
  <si>
    <t>亡者牧师</t>
  </si>
  <si>
    <t>78153-priest-of-the-deceased</t>
  </si>
  <si>
    <t>&lt;b&gt;嘲讽&lt;/b&gt;，&lt;b&gt;注能（ ）：&lt;/b&gt;获得+2/+2。</t>
  </si>
  <si>
    <t>暗影之门</t>
  </si>
  <si>
    <t>77556-door-of-shadows</t>
  </si>
  <si>
    <t>抽一张法术牌。&lt;b&gt;注能（ ）：&lt;/b&gt;将它的一张临时复制置入你的手牌。</t>
  </si>
  <si>
    <t>77313-decimator-olgra</t>
  </si>
  <si>
    <t>&lt;b&gt;战吼：&lt;/b&gt;每有一个受伤的随从，便获得+1/+1，然后攻击所有敌人。</t>
  </si>
  <si>
    <t>76985-baroness-vashj</t>
  </si>
  <si>
    <t>如果本随从即将变形成为某随从，改为召唤变形后的随从。</t>
  </si>
  <si>
    <t>76982-primordial-wave</t>
  </si>
  <si>
    <t>将敌方随从变形成为法力值消耗减少（1）点的随从，将友方随从变形成为法力值消耗增加（1）点的随从。</t>
  </si>
  <si>
    <t>淤泥之池</t>
  </si>
  <si>
    <t>76981-muck-pools</t>
  </si>
  <si>
    <t>将一个友方随从变形成为法力值消耗增加（1）点的随从。</t>
  </si>
  <si>
    <t>可疑的侍应</t>
  </si>
  <si>
    <t>75922-suspicious-usher</t>
  </si>
  <si>
    <t>&lt;b&gt;战吼：&lt;/b&gt;&lt;b&gt;发现&lt;/b&gt;一张&lt;b&gt;传说&lt;/b&gt;随从牌。你的对手如果猜中了你的选择，即可获得一张复制。</t>
  </si>
  <si>
    <t>雷纳索尔王子</t>
    <phoneticPr fontId="148" type="noConversion"/>
  </si>
  <si>
    <t>圣物匠赛·墨克斯</t>
    <phoneticPr fontId="148" type="noConversion"/>
  </si>
  <si>
    <t>小鬼大王拉法姆</t>
    <phoneticPr fontId="148" type="noConversion"/>
  </si>
  <si>
    <t>法夜朝臣瑟赛莉</t>
    <phoneticPr fontId="148" type="noConversion"/>
  </si>
  <si>
    <t>猎手阿尔迪莫</t>
    <phoneticPr fontId="148" type="noConversion"/>
  </si>
  <si>
    <t>执事者斯图尔特</t>
    <phoneticPr fontId="148" type="noConversion"/>
  </si>
  <si>
    <t>德纳修斯大帝</t>
    <phoneticPr fontId="148" type="noConversion"/>
  </si>
  <si>
    <t>裴拉戈斯</t>
    <phoneticPr fontId="148" type="noConversion"/>
  </si>
  <si>
    <t>嫉妒收割者</t>
    <phoneticPr fontId="148" type="noConversion"/>
  </si>
  <si>
    <t>灌木巨龙托匹奥</t>
    <phoneticPr fontId="148" type="noConversion"/>
  </si>
  <si>
    <t>逐罪者凯尔萨斯</t>
    <phoneticPr fontId="148" type="noConversion"/>
  </si>
  <si>
    <t>屠戮者奥格拉</t>
    <phoneticPr fontId="148" type="noConversion"/>
  </si>
  <si>
    <t>活体利刃蕾茉妮雅</t>
    <phoneticPr fontId="148" type="noConversion"/>
  </si>
  <si>
    <r>
      <t>2208纳堡悬案</t>
    </r>
    <r>
      <rPr>
        <sz val="11"/>
        <color theme="1"/>
        <rFont val="宋体"/>
        <family val="3"/>
        <charset val="134"/>
        <scheme val="minor"/>
      </rPr>
      <t>ok</t>
    </r>
    <phoneticPr fontId="148" type="noConversion"/>
  </si>
  <si>
    <t>癫狂公爵西塔尔</t>
    <phoneticPr fontId="148" type="noConversion"/>
  </si>
  <si>
    <t>瓦丝琪女男爵</t>
    <phoneticPr fontId="148" type="noConversion"/>
  </si>
  <si>
    <t># 2x (1) 淤泥之池</t>
  </si>
  <si>
    <t># 2x (1) 鱼群聚集</t>
  </si>
  <si>
    <t># 1x (2) 伯尔纳·锤喙</t>
  </si>
  <si>
    <t># 1x (2) 冰霜撕咬</t>
  </si>
  <si>
    <t># 2x (2) 破霰元素</t>
  </si>
  <si>
    <t># 1x (3) 布莱恩·铜须</t>
  </si>
  <si>
    <t># 2x (3) 艳丽的金刚鹦鹉</t>
  </si>
  <si>
    <t># 1x (4) 癫狂公爵西塔尔</t>
  </si>
  <si>
    <t># 2x (5) 饥饿的愚人</t>
  </si>
  <si>
    <t># 2x (6) 雪落守护者</t>
  </si>
  <si>
    <t># 1x (10) 德纳修斯大帝</t>
  </si>
  <si>
    <t># 2x (10) 闪金镇豺狼人</t>
  </si>
  <si>
    <t>AAECAfe5Agim7wOG+gOkgQTDkQT5kQTp0ASY1AS42QQLxvkD04AEuZEElZIE25QE1bIE4LUEssEExc4EtdkEvPAEAA==</t>
  </si>
  <si>
    <t>伯尔纳·锤喙</t>
  </si>
  <si>
    <t>布莱恩·铜须</t>
  </si>
  <si>
    <t>癫狂公爵西塔尔</t>
  </si>
  <si>
    <t>德纳修斯大帝</t>
  </si>
  <si>
    <t>豪宅管家俄里翁</t>
    <phoneticPr fontId="148" type="noConversion"/>
  </si>
  <si>
    <r>
      <t>2208纳堡悬案</t>
    </r>
    <r>
      <rPr>
        <sz val="11"/>
        <color theme="1"/>
        <rFont val="宋体"/>
        <family val="3"/>
        <charset val="134"/>
        <scheme val="minor"/>
      </rPr>
      <t>ok</t>
    </r>
    <phoneticPr fontId="148" type="noConversion"/>
  </si>
  <si>
    <t>锻石师</t>
    <phoneticPr fontId="148" type="noConversion"/>
  </si>
  <si>
    <t>### 控制萨-806</t>
    <phoneticPr fontId="134" type="noConversion"/>
  </si>
  <si>
    <r>
      <t>2208纳堡悬案</t>
    </r>
    <r>
      <rPr>
        <sz val="11"/>
        <color theme="1"/>
        <rFont val="宋体"/>
        <family val="3"/>
        <charset val="134"/>
        <scheme val="minor"/>
      </rPr>
      <t>ok</t>
    </r>
    <phoneticPr fontId="148" type="noConversion"/>
  </si>
  <si>
    <t>艾萨拉女王</t>
    <phoneticPr fontId="148" type="noConversion"/>
  </si>
  <si>
    <t>灾祸降临</t>
    <phoneticPr fontId="148" type="noConversion"/>
  </si>
  <si>
    <t>艾拉隆</t>
    <phoneticPr fontId="148" type="noConversion"/>
  </si>
  <si>
    <r>
      <t>2208纳堡悬案</t>
    </r>
    <r>
      <rPr>
        <sz val="11"/>
        <color theme="1"/>
        <rFont val="宋体"/>
        <family val="3"/>
        <charset val="134"/>
        <scheme val="minor"/>
      </rPr>
      <t>ok</t>
    </r>
    <phoneticPr fontId="148" type="noConversion"/>
  </si>
  <si>
    <r>
      <t>2208纳堡悬案</t>
    </r>
    <r>
      <rPr>
        <sz val="11"/>
        <color theme="1"/>
        <rFont val="宋体"/>
        <family val="3"/>
        <charset val="134"/>
        <scheme val="minor"/>
      </rPr>
      <t>ok</t>
    </r>
    <phoneticPr fontId="148" type="noConversion"/>
  </si>
  <si>
    <r>
      <t>2208纳堡悬案</t>
    </r>
    <r>
      <rPr>
        <sz val="11"/>
        <color theme="1"/>
        <rFont val="宋体"/>
        <family val="3"/>
        <charset val="134"/>
        <scheme val="minor"/>
      </rPr>
      <t>ok</t>
    </r>
    <phoneticPr fontId="148" type="noConversion"/>
  </si>
  <si>
    <t># 职业：术士</t>
  </si>
  <si>
    <t># 2x (1) 慌乱的图书管理员</t>
  </si>
  <si>
    <t># 2x (1) 牺牲魔典</t>
  </si>
  <si>
    <t># 2x (1) 虚空行者</t>
  </si>
  <si>
    <t># 2x (2) 灾祸降临</t>
  </si>
  <si>
    <t># 2x (2) 邪恶图书馆</t>
  </si>
  <si>
    <t># 2x (3) 小鬼首领</t>
  </si>
  <si>
    <t># 1x (3) 掩息海星</t>
  </si>
  <si>
    <t># 2x (4) 调皮的小鬼</t>
  </si>
  <si>
    <t># 1x (6) 小鬼大王拉法姆</t>
  </si>
  <si>
    <t># 2x (10) 海巨人</t>
  </si>
  <si>
    <t>AAECAf0GAo21BJvkBA7X7QP9+gP/+gOB+wPFgASEoATmoAT50wT60wSi1AT/2QSA2gSB2gSr6gQA</t>
  </si>
  <si>
    <r>
      <t>2208纳堡悬案</t>
    </r>
    <r>
      <rPr>
        <sz val="11"/>
        <color theme="1"/>
        <rFont val="宋体"/>
        <family val="3"/>
        <charset val="134"/>
        <scheme val="minor"/>
      </rPr>
      <t>ok</t>
    </r>
    <phoneticPr fontId="148" type="noConversion"/>
  </si>
  <si>
    <t>灾祸降临</t>
  </si>
  <si>
    <t>恶魔法阵</t>
  </si>
  <si>
    <t>小鬼大王拉法姆</t>
  </si>
  <si>
    <t>### 小鬼大帝</t>
    <phoneticPr fontId="134" type="noConversion"/>
  </si>
  <si>
    <t>恐惧巫妖塔姆辛</t>
  </si>
  <si>
    <t># 2x (4) 鱼人吸血鬼</t>
    <phoneticPr fontId="134" type="noConversion"/>
  </si>
  <si>
    <t># 1x (6) 恐惧巫妖塔姆辛</t>
    <phoneticPr fontId="134" type="noConversion"/>
  </si>
  <si>
    <t>逐罪者凯尔萨斯</t>
  </si>
  <si>
    <t># 1x (6) 逐罪者凯尔萨斯</t>
    <phoneticPr fontId="134" type="noConversion"/>
  </si>
  <si>
    <t>老巨鳍</t>
    <phoneticPr fontId="148" type="noConversion"/>
  </si>
  <si>
    <t># 1x (8) 老巨鳍</t>
    <phoneticPr fontId="134" type="noConversion"/>
  </si>
  <si>
    <t>AAECAf0GBrCRBI21BPXHBOnQBJvkBL7wBAz9+gP/+gPFgASEoATmoAT50wT60wT/2QSA2gSB2gTL4gSr6gQA</t>
    <phoneticPr fontId="134" type="noConversion"/>
  </si>
  <si>
    <t>vs228</t>
    <phoneticPr fontId="134" type="noConversion"/>
  </si>
  <si>
    <t>AAECAf0GAo21BJvkBA7X7QP9+gP/+gPEgATFgASEoATmoAT50wT60wSi1AT/2QSA2gSB2gSr6gQA</t>
  </si>
  <si>
    <t>国服-1</t>
    <phoneticPr fontId="134" type="noConversion"/>
  </si>
  <si>
    <t>### 小鬼术-813-ok</t>
    <phoneticPr fontId="134" type="noConversion"/>
  </si>
  <si>
    <t># 2x (1) 暗影之刃飞刀手</t>
    <phoneticPr fontId="134" type="noConversion"/>
  </si>
  <si>
    <t># 1x (2) 大漩涡传送门</t>
  </si>
  <si>
    <t># 2x (3) 原初地下城历险家</t>
  </si>
  <si>
    <t># 2x (3) 法力之潮图腾</t>
  </si>
  <si>
    <t># 2x (5) 耐普图隆的指令</t>
  </si>
  <si>
    <t># 1x (6) 卡格瓦，青蛙之神</t>
  </si>
  <si>
    <t># 1x (7) 巨型猫头鹰</t>
  </si>
  <si>
    <t># 2x (9) 贪食的吞噬者</t>
  </si>
  <si>
    <t>AAECAfe5Agym7wOG+gOkgQTDkQTXkgTHsgTp0ASH1ASY1AS42QSX7wTwrgUO4+4DxvkD04AEuZEElZIE/58E1bIE4LUEssEExc4Exs4EtdkE4O0EvPAEAA==</t>
  </si>
  <si>
    <t>### 控制萨-vs228</t>
    <phoneticPr fontId="134" type="noConversion"/>
  </si>
  <si>
    <r>
      <t>v</t>
    </r>
    <r>
      <rPr>
        <sz val="11"/>
        <color theme="1"/>
        <rFont val="宋体"/>
        <family val="3"/>
        <charset val="134"/>
        <scheme val="minor"/>
      </rPr>
      <t>s228</t>
    </r>
    <phoneticPr fontId="134" type="noConversion"/>
  </si>
  <si>
    <t>### 快攻-813-3-vs238</t>
  </si>
  <si>
    <t># 2x (2) K9-0型机械狗</t>
  </si>
  <si>
    <t># 1x (2) 快速射击</t>
  </si>
  <si>
    <t># 2x (2) 灵体偷猎者</t>
  </si>
  <si>
    <t># 2x (8) 间接伤害</t>
  </si>
  <si>
    <t>艾拉隆</t>
  </si>
  <si>
    <t># 1x (5) 艾拉隆</t>
    <phoneticPr fontId="134" type="noConversion"/>
  </si>
  <si>
    <r>
      <t xml:space="preserve"># </t>
    </r>
    <r>
      <rPr>
        <sz val="11"/>
        <color theme="1"/>
        <rFont val="宋体"/>
        <family val="3"/>
        <charset val="134"/>
        <scheme val="minor"/>
      </rPr>
      <t>2</t>
    </r>
    <r>
      <rPr>
        <sz val="11"/>
        <color theme="1"/>
        <rFont val="宋体"/>
        <family val="3"/>
        <charset val="134"/>
        <scheme val="minor"/>
      </rPr>
      <t>x (3) 野性之魂</t>
    </r>
    <phoneticPr fontId="134" type="noConversion"/>
  </si>
  <si>
    <t># 2x (3) 雄鹿冲锋</t>
    <phoneticPr fontId="134" type="noConversion"/>
  </si>
  <si>
    <t># 1x (8) 间接伤害</t>
  </si>
  <si>
    <t>AAECAR8G5e8DyvsDhskE0OQE1OQE+ZIFDPf4A8X7A8OABLugBNejBOGkBJ2wBIiyBOG1BIHJBL/TBMzkBAA=</t>
  </si>
  <si>
    <t>### 快攻-813-3-</t>
    <phoneticPr fontId="134" type="noConversion"/>
  </si>
  <si>
    <t># 2x (1) 深铁穴居人</t>
    <phoneticPr fontId="134" type="noConversion"/>
  </si>
  <si>
    <t>深铁穴居人</t>
    <phoneticPr fontId="134" type="noConversion"/>
  </si>
  <si>
    <r>
      <t xml:space="preserve"># 2x (1) </t>
    </r>
    <r>
      <rPr>
        <sz val="9"/>
        <rFont val="宋体"/>
        <family val="3"/>
        <charset val="134"/>
      </rPr>
      <t>鱼群聚集</t>
    </r>
    <phoneticPr fontId="134" type="noConversion"/>
  </si>
  <si>
    <t>AAECAR8E5e8Du6AEhskE0+QEDfT2A/f4A8X7A8OABJ2wBIiyBOG1BIHJBL/TBMzkBNDkBNTkBPmSBQA=</t>
  </si>
  <si>
    <t>摩洛克·福尔摩斯</t>
    <phoneticPr fontId="148" type="noConversion"/>
  </si>
  <si>
    <t>2208纳堡悬案ok</t>
    <phoneticPr fontId="148" type="noConversion"/>
  </si>
  <si>
    <t>### 小鬼术-813-ok-vs228</t>
    <phoneticPr fontId="134" type="noConversion"/>
  </si>
  <si>
    <t>召唤雏龙</t>
    <phoneticPr fontId="134" type="noConversion"/>
  </si>
  <si>
    <t>克苏恩</t>
    <phoneticPr fontId="134" type="noConversion"/>
  </si>
  <si>
    <t>芬利爵士</t>
    <phoneticPr fontId="134" type="noConversion"/>
  </si>
  <si>
    <t>被遗忘者军官</t>
    <phoneticPr fontId="148" type="noConversion"/>
  </si>
  <si>
    <t># 2x (1) 碎冰蹒跚者</t>
  </si>
  <si>
    <t># 2x (2) 奈法利安的牙</t>
  </si>
  <si>
    <t># 2x (2) 海军水雷</t>
  </si>
  <si>
    <t># 2x (2) 被遗忘者军官</t>
  </si>
  <si>
    <t># 2x (3) 简略情报</t>
  </si>
  <si>
    <t># 2x (3) 雪落墓地</t>
  </si>
  <si>
    <t># 2x (4) 伪造的匕首</t>
  </si>
  <si>
    <t># 2x (4) 迅鳞欺诈者</t>
  </si>
  <si>
    <t># 2x (5) 火刃侍僧</t>
  </si>
  <si>
    <t># 2x (8) 烟幕</t>
  </si>
  <si>
    <t>AAECAaIHAA/16AOq6wPT8wON9AO9gASRnwT3nwT8pQT5rAT9rASIsAS3swTVtgSJ0gTj0wQA</t>
  </si>
  <si>
    <t>伪造的匕首</t>
    <phoneticPr fontId="148" type="noConversion"/>
  </si>
  <si>
    <t>### 水雷-824-ok</t>
    <phoneticPr fontId="134" type="noConversion"/>
  </si>
  <si>
    <t>贪食的克里克西斯</t>
    <phoneticPr fontId="148" type="noConversion"/>
  </si>
  <si>
    <t># 2x (0) 水栖形态</t>
  </si>
  <si>
    <t># 2x (1) 播种施肥</t>
  </si>
  <si>
    <t># 2x (1) 活体根须</t>
  </si>
  <si>
    <t># 2x (1) 活泼的松鼠</t>
  </si>
  <si>
    <t># 2x (2) 应急木工</t>
  </si>
  <si>
    <t># 2x (2) 荆棘护卫</t>
  </si>
  <si>
    <t># 2x (2) 野性之力</t>
  </si>
  <si>
    <t># 2x (3) 自然使徒</t>
  </si>
  <si>
    <t># 2x (4) 狮群之怒</t>
  </si>
  <si>
    <t>AAECAZICAA+t7AOz7APs9QP09gOB9wOE9wOsgASwgATZnwThpASXpQSIsgSuwASozgSB1AQA</t>
  </si>
  <si>
    <t>### 快攻-825-ok</t>
    <phoneticPr fontId="134" type="noConversion"/>
  </si>
  <si>
    <t>wsqns</t>
    <phoneticPr fontId="134" type="noConversion"/>
  </si>
  <si>
    <t>德雷克塔尔</t>
    <phoneticPr fontId="134" type="noConversion"/>
  </si>
  <si>
    <t>dlkte</t>
    <phoneticPr fontId="134" type="noConversion"/>
  </si>
  <si>
    <r>
      <t>每类+</t>
    </r>
    <r>
      <rPr>
        <sz val="11"/>
        <color theme="1"/>
        <rFont val="宋体"/>
        <family val="3"/>
        <charset val="134"/>
        <scheme val="minor"/>
      </rPr>
      <t>1+1</t>
    </r>
    <phoneticPr fontId="134" type="noConversion"/>
  </si>
  <si>
    <t>dnxsdd</t>
    <phoneticPr fontId="134" type="noConversion"/>
  </si>
  <si>
    <t>德纳修斯大帝</t>
    <phoneticPr fontId="134" type="noConversion"/>
  </si>
  <si>
    <t># 2x (1) 安插证据</t>
  </si>
  <si>
    <t># 2x (1) 欢快的同伴</t>
  </si>
  <si>
    <t># 2x (2) 野性印记</t>
  </si>
  <si>
    <t>AAECAbr5AwAPrewDs+wD7PUD9PYDrIAEsIAEh58E4aQEiLIErsAEqM4EgdQEntQE1t4E3e0EAA==</t>
  </si>
  <si>
    <t># 2x (0) 暗影步</t>
  </si>
  <si>
    <t># 1x (0) 背刺</t>
  </si>
  <si>
    <t># 2x (1) 军情七处的要挟</t>
  </si>
  <si>
    <t># 2x (1) 暗影之门</t>
  </si>
  <si>
    <t># 1x (2) 变装大师</t>
  </si>
  <si>
    <t xml:space="preserve"># 2x (2) 罪碑坟场 </t>
  </si>
  <si>
    <t># 2x (2) 锯齿骨刺</t>
  </si>
  <si>
    <t># 2x (3) 潜伏帷幕</t>
  </si>
  <si>
    <t># 2x (5) 蛮爪豺狼人</t>
  </si>
  <si>
    <t>通灵领主德拉卡</t>
    <phoneticPr fontId="148" type="noConversion"/>
  </si>
  <si>
    <t>天定之灾克尔苏加德</t>
    <phoneticPr fontId="148" type="noConversion"/>
  </si>
  <si>
    <t>孀花播种者</t>
    <phoneticPr fontId="148" type="noConversion"/>
  </si>
  <si>
    <t>贪食的吞噬者</t>
    <phoneticPr fontId="148" type="noConversion"/>
  </si>
  <si>
    <t>纳迦巨人</t>
    <phoneticPr fontId="148" type="noConversion"/>
  </si>
  <si>
    <t>森林之王伊弗斯</t>
    <phoneticPr fontId="148" type="noConversion"/>
  </si>
  <si>
    <t>1/3</t>
    <phoneticPr fontId="134" type="noConversion"/>
  </si>
  <si>
    <t>jfzwtwge</t>
    <phoneticPr fontId="134" type="noConversion"/>
  </si>
  <si>
    <t>劫匪之王托瓦格尔</t>
    <phoneticPr fontId="134" type="noConversion"/>
  </si>
  <si>
    <t>摩洛克·福尔摩斯</t>
    <phoneticPr fontId="134" type="noConversion"/>
  </si>
  <si>
    <t>mlkfems</t>
    <phoneticPr fontId="134" type="noConversion"/>
  </si>
  <si>
    <t>奈法利安</t>
    <phoneticPr fontId="134" type="noConversion"/>
  </si>
  <si>
    <t>### 小鬼术-925-ok-vs242</t>
  </si>
  <si>
    <t># 1x (2) 小鬼集群（等级1）</t>
  </si>
  <si>
    <t># 2x (4) 鱼人吸血鬼</t>
  </si>
  <si>
    <t># 1x (6) 恐惧巫妖塔姆辛</t>
  </si>
  <si>
    <t>AAECAf0GBPTtA7CRBOnQBJvkBA3X7QP9+gP/+gPFgASEoATmoAT50wT60wT/2QSA2gSB2gTL4gSr6gQA</t>
  </si>
  <si>
    <t>卡德加</t>
    <phoneticPr fontId="134" type="noConversion"/>
  </si>
  <si>
    <t>奈姆希·灵沼</t>
    <phoneticPr fontId="134" type="noConversion"/>
  </si>
  <si>
    <t>伊瑟拉</t>
    <phoneticPr fontId="134" type="noConversion"/>
  </si>
  <si>
    <t>邦桑迪</t>
    <phoneticPr fontId="134" type="noConversion"/>
  </si>
  <si>
    <t>血怒者科尔拉克</t>
    <phoneticPr fontId="134" type="noConversion"/>
  </si>
  <si>
    <t>吉恩·格雷迈恩</t>
    <phoneticPr fontId="134" type="noConversion"/>
  </si>
  <si>
    <t>阿兰娜·逐星</t>
    <phoneticPr fontId="134" type="noConversion"/>
  </si>
  <si>
    <t>摩洛克·福尔摩斯</t>
    <phoneticPr fontId="134" type="noConversion"/>
  </si>
  <si>
    <t>尼尔鲁·火刃</t>
    <phoneticPr fontId="134" type="noConversion"/>
  </si>
  <si>
    <t>9-1</t>
    <phoneticPr fontId="134" type="noConversion"/>
  </si>
  <si>
    <t>9-2</t>
    <phoneticPr fontId="134" type="noConversion"/>
  </si>
  <si>
    <t>9-3</t>
    <phoneticPr fontId="134" type="noConversion"/>
  </si>
  <si>
    <t>麦迪文</t>
    <phoneticPr fontId="134" type="noConversion"/>
  </si>
  <si>
    <t>阿克蒙德</t>
    <phoneticPr fontId="134" type="noConversion"/>
  </si>
  <si>
    <t>9-4</t>
    <phoneticPr fontId="134" type="noConversion"/>
  </si>
  <si>
    <t>怠丝·格雷迈恩</t>
    <phoneticPr fontId="134" type="noConversion"/>
  </si>
  <si>
    <t>9-5</t>
    <phoneticPr fontId="134" type="noConversion"/>
  </si>
  <si>
    <t>9-6</t>
    <phoneticPr fontId="134" type="noConversion"/>
  </si>
  <si>
    <t>9-7</t>
    <phoneticPr fontId="134" type="noConversion"/>
  </si>
  <si>
    <t>半兽人迦罗娜</t>
    <phoneticPr fontId="134" type="noConversion"/>
  </si>
  <si>
    <t>9-8</t>
    <phoneticPr fontId="134" type="noConversion"/>
  </si>
  <si>
    <t>9-9</t>
    <phoneticPr fontId="134" type="noConversion"/>
  </si>
  <si>
    <t>9-10</t>
    <phoneticPr fontId="134" type="noConversion"/>
  </si>
  <si>
    <t>9-11</t>
    <phoneticPr fontId="134" type="noConversion"/>
  </si>
  <si>
    <t>玛克扎尔王子</t>
    <phoneticPr fontId="134" type="noConversion"/>
  </si>
  <si>
    <t>### 快攻-917-ok-vs240</t>
    <phoneticPr fontId="134" type="noConversion"/>
  </si>
  <si>
    <t>AAECAZICAA+t7AOz7APs9QP09gOB9wOsgASwgASHnwThpASIsgSuwASozgSB1ASe1ATW3gQA</t>
  </si>
  <si>
    <t># 2x (1) 欢快的同伴</t>
    <phoneticPr fontId="134" type="noConversion"/>
  </si>
  <si>
    <t>欢快的同伴</t>
    <phoneticPr fontId="134" type="noConversion"/>
  </si>
  <si>
    <t># 2x (1) 安插证据</t>
    <phoneticPr fontId="134" type="noConversion"/>
  </si>
  <si>
    <t>安插证据</t>
    <phoneticPr fontId="134" type="noConversion"/>
  </si>
  <si>
    <t># 2x (2) 野性印记</t>
    <phoneticPr fontId="134" type="noConversion"/>
  </si>
  <si>
    <t>野性印记</t>
    <phoneticPr fontId="134" type="noConversion"/>
  </si>
  <si>
    <t># 2x (2) 邪恶的厨师</t>
    <phoneticPr fontId="134" type="noConversion"/>
  </si>
  <si>
    <t>邪恶的厨师</t>
    <phoneticPr fontId="134" type="noConversion"/>
  </si>
  <si>
    <t>https://www.vicioussyndicate.com/decks/composting-aggro-druid/</t>
  </si>
  <si>
    <t>始源之潮</t>
    <phoneticPr fontId="148" type="noConversion"/>
  </si>
  <si>
    <t>### 小鬼-A16-ez-vs243</t>
  </si>
  <si>
    <t>AAECAcn1AgKwkQSb5AQO1+0D9O0D/foD//oDxYAEhKAE5qAE+dME+tME/9kEgNoEgdoEy+IEq+oEAA==</t>
  </si>
  <si>
    <t># 2x (2) 小鬼集群（等级1）</t>
    <phoneticPr fontId="134" type="noConversion"/>
  </si>
  <si>
    <t>小鬼集群（等级1）</t>
    <phoneticPr fontId="134" type="noConversion"/>
  </si>
  <si>
    <t>万灵之召</t>
    <phoneticPr fontId="148" type="noConversion"/>
  </si>
  <si>
    <t>### 奇迹-A21-1-vs244</t>
  </si>
  <si>
    <t># 2x (5) 疾跑</t>
  </si>
  <si>
    <t># 2x (6) 潦草的书记员</t>
  </si>
  <si>
    <t>通灵领主德拉卡</t>
  </si>
  <si>
    <t># 1x (4) 通灵领主德拉卡</t>
    <phoneticPr fontId="134" type="noConversion"/>
  </si>
  <si>
    <t>变装大师</t>
  </si>
  <si>
    <t>潜伏帷幕</t>
  </si>
  <si>
    <t>潦草的书记员</t>
  </si>
  <si>
    <t># 1x (1) 军情七处的要挟</t>
  </si>
  <si>
    <t>AAECAaIHAqH5A/bdBA6q6wP+7gOh9AO9gASWnwT2nwT3nwT7pQT5rAS3swT03QT13QT87QTBgwUA</t>
  </si>
  <si>
    <t>AAECAaPeBQSh9AOh+QORnwT23QQNqusD/u4DvYAElp8E9p8E958E+6UE+awEt7ME9N0E9d0E/O0EwYMFAA==</t>
  </si>
  <si>
    <t># 2x (2) 小鬼集群（等级1）</t>
  </si>
  <si>
    <t># 2x (3) 被背小鬼</t>
  </si>
  <si>
    <t># 1x (4) 恶魔来袭</t>
  </si>
  <si>
    <t>AAECAf0GAoH7A5vkBA7X7QP07QP9+gP/+gPFgASpkQSEoATmoAT50wT60wT/2QSA2gSB2gSr6gQA</t>
  </si>
  <si>
    <t>国服-5</t>
    <phoneticPr fontId="134" type="noConversion"/>
  </si>
  <si>
    <t>### 小鬼术-A22-0</t>
    <phoneticPr fontId="134" type="noConversion"/>
  </si>
  <si>
    <t>AAECAcn1AgSwkQTHsgTp0ASb5AQN1+0D9O0D//oDxYAEhKAE5qAE+dME+tME/9kEgNoEgdoEy+IEq+oEAA==</t>
  </si>
  <si>
    <t># 1x (4) 剑圣奥卡尼</t>
    <phoneticPr fontId="134" type="noConversion"/>
  </si>
  <si>
    <t>剑圣奥卡尼</t>
    <phoneticPr fontId="134" type="noConversion"/>
  </si>
  <si>
    <t>### 快攻-A22-ok-vs243</t>
    <phoneticPr fontId="134" type="noConversion"/>
  </si>
  <si>
    <t>### 小鬼-A22-0-vs244</t>
    <phoneticPr fontId="134" type="noConversion"/>
  </si>
  <si>
    <t>残暴的野猪人ok</t>
    <phoneticPr fontId="134" type="noConversion"/>
  </si>
  <si>
    <t>空气元素ok</t>
    <phoneticPr fontId="134" type="noConversion"/>
  </si>
  <si>
    <t>塞瑞娜·血羽ok</t>
    <phoneticPr fontId="134" type="noConversion"/>
  </si>
  <si>
    <t>烈日行者傲蹄ok</t>
  </si>
  <si>
    <t>巴拉克·科多班恩ok</t>
  </si>
  <si>
    <t>疯狂投弹者ok</t>
  </si>
  <si>
    <t>腐烂的普雷莫尔ok</t>
  </si>
  <si>
    <t>尼尔鲁·火刃ok</t>
    <phoneticPr fontId="134" type="noConversion"/>
  </si>
  <si>
    <t>0神秘奶牛</t>
  </si>
  <si>
    <t>ok-药剂师赫布瑞姆</t>
  </si>
  <si>
    <t>ok-猎手拉文</t>
  </si>
  <si>
    <t>ok-淬油之刃</t>
  </si>
  <si>
    <t>ok-堕落的守卫</t>
  </si>
  <si>
    <t>ok-哈拉焚</t>
  </si>
  <si>
    <t>ok-腐化的古树</t>
  </si>
  <si>
    <t>ok-魔王贝恩霍勒</t>
  </si>
  <si>
    <t>0-猎手阿图门</t>
  </si>
  <si>
    <t>0-莫罗斯</t>
  </si>
  <si>
    <t>0-埃兰之影</t>
  </si>
  <si>
    <t>0-玛尔扎克王子</t>
  </si>
  <si>
    <t>0-麦迪文的残影</t>
  </si>
  <si>
    <t>0-血爪</t>
  </si>
  <si>
    <t>0-雪崩</t>
  </si>
  <si>
    <t>0-厄苏拉·风怒</t>
  </si>
  <si>
    <t>0-雪人猎手拉尼尔</t>
    <phoneticPr fontId="134" type="noConversion"/>
  </si>
  <si>
    <t>0-冰吼</t>
  </si>
  <si>
    <t>0-冰霜之王埃霍恩</t>
  </si>
  <si>
    <t>0-科林·烈酒</t>
  </si>
  <si>
    <t>0-裁决者格里斯通</t>
  </si>
  <si>
    <t>0-索瑞森大帝</t>
  </si>
  <si>
    <t>0-加尔</t>
  </si>
  <si>
    <t>0-迦顿男爵</t>
  </si>
  <si>
    <t>0-管理者埃克索图斯</t>
  </si>
  <si>
    <t>欧莫克大王</t>
  </si>
  <si>
    <t>达基萨斯将军</t>
  </si>
  <si>
    <t>雷德·黑手</t>
  </si>
  <si>
    <t>拉佐格尔</t>
  </si>
  <si>
    <t>瓦拉斯塔兹</t>
  </si>
  <si>
    <t>0-奈法利安</t>
  </si>
  <si>
    <t>夜之魇</t>
  </si>
  <si>
    <t>虚空幽龙</t>
  </si>
  <si>
    <t>至尊盗王拉法姆</t>
    <phoneticPr fontId="134" type="noConversion"/>
  </si>
  <si>
    <t>zzdwlfm</t>
    <phoneticPr fontId="134" type="noConversion"/>
  </si>
  <si>
    <t>0-血爪</t>
    <phoneticPr fontId="134" type="noConversion"/>
  </si>
  <si>
    <t>ok-魔王贝恩霍勒</t>
    <phoneticPr fontId="134" type="noConversion"/>
  </si>
  <si>
    <t>5-1-拉瓦克</t>
  </si>
  <si>
    <t>5-2-刘易斯·菲利普</t>
  </si>
  <si>
    <t>5-3-加尔范</t>
  </si>
  <si>
    <t>5-4-冷饮制冰机</t>
  </si>
  <si>
    <t>5-5-洛克霍拉</t>
  </si>
  <si>
    <t>5-6-德雷克塔尔</t>
  </si>
  <si>
    <t>5-7-洛泰姆</t>
  </si>
  <si>
    <t>5-8-艾克曼</t>
  </si>
  <si>
    <t>5-9-巴琳达·斯通赫尔斯</t>
  </si>
  <si>
    <t>5-10-伊弗斯</t>
  </si>
  <si>
    <t>5-11-范达尔</t>
  </si>
  <si>
    <t>5-12-卡扎库斯</t>
  </si>
  <si>
    <t>6-1-燃翼</t>
  </si>
  <si>
    <t>6-2-龙骨魔像</t>
  </si>
  <si>
    <t>6-3-军情七处走私犯</t>
  </si>
  <si>
    <t>6-4-奥妮克希亚</t>
  </si>
  <si>
    <t>6-5-亡灵奥妮克希亚</t>
  </si>
  <si>
    <t>6-6-米达，纯粹虚空</t>
  </si>
  <si>
    <t>7-1-已腐蚀的鱼人</t>
  </si>
  <si>
    <t>7-2-深渊女妖</t>
  </si>
  <si>
    <t>7-3-席弗尔斯船长</t>
  </si>
  <si>
    <t>7-4-恩佐斯侍战者</t>
  </si>
  <si>
    <t>vs246-243</t>
    <phoneticPr fontId="134" type="noConversion"/>
  </si>
  <si>
    <t>vs246-244</t>
    <phoneticPr fontId="134" type="noConversion"/>
  </si>
  <si>
    <t>毒蛇假发</t>
    <phoneticPr fontId="148" type="noConversion"/>
  </si>
  <si>
    <t>晋升者之赐</t>
    <phoneticPr fontId="148" type="noConversion"/>
  </si>
  <si>
    <t>女祭司瓦丽丝琪</t>
  </si>
  <si>
    <t># 1x (0) 女祭司瓦丽丝琪</t>
  </si>
  <si>
    <t># 2x (1) 暗言术：噬</t>
  </si>
  <si>
    <t># 2x (1) 毒蛇假发</t>
  </si>
  <si>
    <t># 1x (1) 纳鲁碎片</t>
  </si>
  <si>
    <t># 2x (2) 光照元素</t>
  </si>
  <si>
    <t># 2x (2) 暗中生长</t>
  </si>
  <si>
    <t># 2x (2) 暗水记录员</t>
  </si>
  <si>
    <t># 2x (2) 祝福</t>
  </si>
  <si>
    <t># 2x (3) 侍女</t>
  </si>
  <si>
    <t xml:space="preserve"># 2x (3) 赎罪教堂 </t>
  </si>
  <si>
    <t># 2x (4) 学校教师</t>
  </si>
  <si>
    <t># 2x (4) 晋升者之赐</t>
  </si>
  <si>
    <t>暗中生长</t>
  </si>
  <si>
    <t>AAECAa0GBPvoA4f3A4myBPrbBA2tigSEowSJowTtsQSIsgSktgSntgSHtwSWtwSywQT10wT02wSGgwUA</t>
  </si>
  <si>
    <t>裴拉戈斯</t>
    <phoneticPr fontId="134" type="noConversion"/>
  </si>
  <si>
    <t># 1x (3) 裴拉戈斯</t>
    <phoneticPr fontId="134" type="noConversion"/>
  </si>
  <si>
    <t>典狱长</t>
    <phoneticPr fontId="134" type="noConversion"/>
  </si>
  <si>
    <t>dyz</t>
    <phoneticPr fontId="134" type="noConversion"/>
  </si>
  <si>
    <t>詹迪斯·巴罗夫</t>
    <phoneticPr fontId="134" type="noConversion"/>
  </si>
  <si>
    <t>blk</t>
    <phoneticPr fontId="134" type="noConversion"/>
  </si>
  <si>
    <t># 2x (0) 金光闪耀</t>
  </si>
  <si>
    <t># 2x (1) 专注意志</t>
  </si>
  <si>
    <t># 1x (1) 炽燃圣光</t>
  </si>
  <si>
    <t># 2x (1) 纳鲁碎片</t>
  </si>
  <si>
    <t># 2x (3) 体型互换</t>
  </si>
  <si>
    <t># 2x (3) 盗用身份</t>
  </si>
  <si>
    <t># 2x (8) 真言术：韧</t>
  </si>
  <si>
    <t>AAECAa0GAomyBPnbBA6Y6wOH9wOsigStigSEowSJowSitgSktgSntgT10wT02wS43AT28QSC7AUA</t>
  </si>
  <si>
    <r>
      <t>### 假发-B25-1-</t>
    </r>
    <r>
      <rPr>
        <sz val="11"/>
        <color theme="1"/>
        <rFont val="宋体"/>
        <family val="3"/>
        <charset val="134"/>
        <scheme val="minor"/>
      </rPr>
      <t>247-</t>
    </r>
    <phoneticPr fontId="134" type="noConversion"/>
  </si>
  <si>
    <t>247-239</t>
    <phoneticPr fontId="134" type="noConversion"/>
  </si>
  <si>
    <t>纳鲁的赐福</t>
    <phoneticPr fontId="148" type="noConversion"/>
  </si>
  <si>
    <t># 2x (2) 纳鲁的赐福</t>
    <phoneticPr fontId="134" type="noConversion"/>
  </si>
  <si>
    <t>暗言术：噬</t>
    <phoneticPr fontId="148" type="noConversion"/>
  </si>
  <si>
    <t>### 纳迦-B12-1-246</t>
    <phoneticPr fontId="134" type="noConversion"/>
  </si>
  <si>
    <t>5-2-刘易斯·菲利普</t>
    <phoneticPr fontId="134" type="noConversion"/>
  </si>
  <si>
    <t>6-3-军情七处走私犯</t>
    <phoneticPr fontId="134" type="noConversion"/>
  </si>
  <si>
    <t>女伯爵</t>
    <phoneticPr fontId="148" type="noConversion"/>
  </si>
  <si>
    <t>aslnw</t>
    <phoneticPr fontId="134" type="noConversion"/>
  </si>
  <si>
    <t>达尔坎·德拉希尔</t>
  </si>
  <si>
    <t>84302-darkhan-drathir</t>
  </si>
  <si>
    <t>&lt;b&gt;吸血&lt;/b&gt;。在你的回合结束时，对敌方英雄造成6点伤害。</t>
  </si>
  <si>
    <t>undead</t>
  </si>
  <si>
    <t>2212巫妖王</t>
  </si>
  <si>
    <t>噬魂者</t>
  </si>
  <si>
    <t>84290-devourer-of-souls</t>
  </si>
  <si>
    <t>在一个友方随从死亡后，获得其&lt;b&gt;亡语&lt;/b&gt;。</t>
  </si>
  <si>
    <t>扭曲束缚</t>
  </si>
  <si>
    <t>84289-twisted-tether</t>
  </si>
  <si>
    <t>消灭一个随从，随机使你手牌中的一张亡灵牌获得其属性值。</t>
  </si>
  <si>
    <t>薄葬</t>
  </si>
  <si>
    <t>84288-shallow-grave</t>
  </si>
  <si>
    <t>触发一个友方随从的&lt;b&gt;亡语&lt;/b&gt;，然后将其消灭。</t>
  </si>
  <si>
    <t>步军重生官</t>
  </si>
  <si>
    <t>84238-infantry-reanimator</t>
  </si>
  <si>
    <t>&lt;b&gt;战吼：&lt;/b&gt; 复活一个友方亡灵，使其获得&lt;b&gt;复生&lt;/b&gt;。</t>
  </si>
  <si>
    <t>银月城远行者</t>
  </si>
  <si>
    <t>84393-silvermoon-farstrider</t>
  </si>
  <si>
    <t>&lt;b&gt;战吼：&lt;/b&gt;使你手牌中所有奥术法术牌获得&lt;b&gt;法术伤害+1&lt;/b&gt;。</t>
  </si>
  <si>
    <t>哈杜伦·明翼</t>
  </si>
  <si>
    <t>84272-halduron-brightwing</t>
  </si>
  <si>
    <t>&lt;b&gt;战吼：&lt;/b&gt;使你牌库中所有奥术法术牌获得&lt;b&gt;法术伤害+1&lt;/b&gt;。</t>
  </si>
  <si>
    <t>永歌传送门</t>
  </si>
  <si>
    <t>84266-eversong-portal</t>
  </si>
  <si>
    <t>召唤 1只4/4并具有&lt;b&gt;突袭&lt;/b&gt;的山猫&lt;i&gt;（受&lt;b&gt;法术伤害&lt;/b&gt;加成影响）&lt;/i&gt;。</t>
  </si>
  <si>
    <t>弹溅射击</t>
  </si>
  <si>
    <t>84250-ricochet-shot</t>
  </si>
  <si>
    <t>随机对三个敌人造成 1点伤害。</t>
  </si>
  <si>
    <t>咒术之箭</t>
  </si>
  <si>
    <t>84007-conjured-arrow</t>
  </si>
  <si>
    <t>对一个随从造成 2点伤害。&lt;b&gt;法力渴求（6）：&lt;/b&gt;抽取相同数量的牌。</t>
  </si>
  <si>
    <t>鬼魅攻击</t>
  </si>
  <si>
    <t>86209-ghostly-strike</t>
  </si>
  <si>
    <t>造成 1点伤害。&lt;b&gt;连击：&lt;/b&gt;抽一张牌。</t>
  </si>
  <si>
    <t>药剂大师普崔塞德</t>
  </si>
  <si>
    <t>86120-potionmaster-putricide</t>
  </si>
  <si>
    <t>在一个随从死亡后，将一份药剂置入你的手牌。</t>
  </si>
  <si>
    <t>邪恶药剂师</t>
  </si>
  <si>
    <t>86119-vile-apothecary</t>
  </si>
  <si>
    <t>在你的回合结束时，随机将一份药剂置入你的手牌。</t>
  </si>
  <si>
    <t>配药师</t>
  </si>
  <si>
    <t>86112-concoctor</t>
  </si>
  <si>
    <t>&lt;b&gt;战吼：&lt;/b&gt;随机将一份药剂置入你的手牌。</t>
  </si>
  <si>
    <t>药水腰带</t>
  </si>
  <si>
    <t>86111-potion-belt</t>
  </si>
  <si>
    <t>&lt;b&gt;发现&lt;/b&gt;2份药剂。</t>
  </si>
  <si>
    <t>食尸鬼炼金师</t>
  </si>
  <si>
    <t>86109-ghoulish-alchemist</t>
  </si>
  <si>
    <t>&lt;b&gt;战吼：&lt;/b&gt;你的下一份药剂的法力值消耗为（0）点。</t>
  </si>
  <si>
    <t>安尼赫兰蛮魔</t>
  </si>
  <si>
    <t>84242-brutal-annihilan</t>
  </si>
  <si>
    <t>&lt;b&gt;嘲讽&lt;/b&gt;，&lt;b&gt;突袭&lt;/b&gt;。每当该随从受到伤害并没有死亡，对敌方英雄造成等量的伤害。</t>
  </si>
  <si>
    <t>释放邪能</t>
  </si>
  <si>
    <t>84235-unleash-fel</t>
  </si>
  <si>
    <t>对所有敌人造成 1点伤害。&lt;b&gt;法力渴求（4）：&lt;/b&gt;&lt;b&gt;吸血&lt;/b&gt;。</t>
  </si>
  <si>
    <t>索利贝洛尔</t>
  </si>
  <si>
    <t>93881-thoribelore</t>
  </si>
  <si>
    <t>&lt;b&gt;突袭&lt;/b&gt;。&lt;b&gt;亡语：&lt;/b&gt;进入&lt;b&gt;休眠&lt;/b&gt;状态。施放一个火焰法术以复活索利贝洛尔！&lt;i&gt;（还能复活2次。）&lt;/i&gt;</t>
  </si>
  <si>
    <t>圣殿扰咒师</t>
  </si>
  <si>
    <t>93434-sanctum-spellbender</t>
  </si>
  <si>
    <t>每当你的对手以另一随从为目标施放法术时，使其改为指向本随从。</t>
  </si>
  <si>
    <t>维库通灵师</t>
  </si>
  <si>
    <t>90850-vrykul-necrolyte</t>
  </si>
  <si>
    <t>&lt;b&gt;战吼：&lt;/b&gt;使一个友方随从获得“&lt;b&gt;亡语：&lt;/b&gt;召唤一个2/2并具有&lt;b&gt;突袭&lt;/b&gt;的僵尸。”</t>
  </si>
  <si>
    <t>心灵吞食者</t>
  </si>
  <si>
    <t>90644-mind-eater</t>
  </si>
  <si>
    <t>&lt;b&gt;亡语：&lt;/b&gt;将你对手牌库中的一张牌的复制置入你的手牌。</t>
  </si>
  <si>
    <t>陆行鸟牧人</t>
  </si>
  <si>
    <t>87301-hawkstrider-rancher</t>
  </si>
  <si>
    <t>在你使用一张随从牌后，使其获得+1/+1和“&lt;b&gt;亡语：&lt;/b&gt;召唤一只1/1的陆行鸟。”</t>
  </si>
  <si>
    <t>凋零毒牙</t>
  </si>
  <si>
    <t>86733-blightfang</t>
  </si>
  <si>
    <t>&lt;b&gt;战吼：&lt;/b&gt;感染所有敌方随从。当感染的随从死亡时，为你召唤一个2/2并具有&lt;b&gt;嘲讽&lt;/b&gt;的僵尸。</t>
  </si>
  <si>
    <t>deathknight</t>
  </si>
  <si>
    <t>阿斯塔洛·血誓</t>
  </si>
  <si>
    <t>86626-astalor-bloodsworn</t>
  </si>
  <si>
    <t>&lt;b&gt;战吼：&lt;/b&gt;将护卫阿斯塔洛置入你的手牌。&lt;b&gt;法力渴求（ ）：&lt;/b&gt;造成2点伤害。</t>
  </si>
  <si>
    <t>水晶掮客</t>
  </si>
  <si>
    <t>86573-crystal-broker</t>
  </si>
  <si>
    <t>&lt;b&gt;法力渴求（5）：&lt;/b&gt;随机召唤一个法力值消耗为（3）的随从。&lt;b&gt;法力渴求（10）：&lt;/b&gt;改为召唤法力值消耗为（8）的随从。</t>
  </si>
  <si>
    <t>顽强的萨莱因</t>
  </si>
  <si>
    <t>86572-tenacious-sanlayn</t>
  </si>
  <si>
    <t>&lt;b&gt;吸血&lt;/b&gt;。每当该随从进行攻击，对敌方英雄造成2点伤害。</t>
  </si>
  <si>
    <t>银月城奥术师</t>
  </si>
  <si>
    <t>86557-silvermoon-arcanist</t>
  </si>
  <si>
    <t>&lt;b&gt;法术伤害+2&lt;/b&gt;。&lt;b&gt;战吼：&lt;/b&gt;在本回合中，你的法术不能以英雄为目标。</t>
  </si>
  <si>
    <t>白骨领主霜语</t>
  </si>
  <si>
    <t>86317-bonelord-frostwhisper</t>
  </si>
  <si>
    <t>&lt;b&gt;亡语：&lt;/b&gt;在本局对战的剩余时间内，每回合中你的第一张牌法力值消耗为（0）点。你的英雄会在3回合后死亡。</t>
  </si>
  <si>
    <t>恐惧感知者</t>
  </si>
  <si>
    <t>86186-harkener-of-dread</t>
  </si>
  <si>
    <t>&lt;b&gt;嘲讽&lt;/b&gt;，&lt;b&gt;亡语：&lt;/b&gt;召唤一个6/6并具有&lt;b&gt;嘲讽&lt;/b&gt;的亡灵。</t>
  </si>
  <si>
    <t>先知先觉</t>
  </si>
  <si>
    <t>86150-prescience</t>
  </si>
  <si>
    <t>抽两张随从牌。每有一张法力值消耗大于或等于（5）点的牌，召唤一个2/3并具有&lt;b&gt;嘲讽&lt;/b&gt;的幽灵。</t>
  </si>
  <si>
    <t>瘟血狂战士</t>
  </si>
  <si>
    <t>86136-blightblood-berserker</t>
  </si>
  <si>
    <t>&lt;b&gt;嘲讽&lt;/b&gt;，&lt;b&gt;吸血&lt;/b&gt;，&lt;b&gt;复生&lt;/b&gt;，&lt;b&gt;亡语：&lt;/b&gt;随机对一个敌人造成3点伤害。</t>
  </si>
  <si>
    <t>腐鳃</t>
  </si>
  <si>
    <t>86132-rotgill</t>
  </si>
  <si>
    <t>&lt;b&gt;战吼：&lt;/b&gt;使你的其他随从获得“&lt;b&gt;亡语：&lt;/b&gt;使你的所有随从获得+1/+1。”</t>
  </si>
  <si>
    <t>殒命暗影</t>
  </si>
  <si>
    <t>86092-shadow-of-demise</t>
  </si>
  <si>
    <t>每当你施放一个法术，变形成为该法术的复制。</t>
  </si>
  <si>
    <t>女妖</t>
  </si>
  <si>
    <t>85651-banshee</t>
  </si>
  <si>
    <t>&lt;b&gt;亡语：&lt;/b&gt;随机使一个友方亡灵获得+2/+1。</t>
  </si>
  <si>
    <t>银月城军备官</t>
  </si>
  <si>
    <t>85640-silvermoon-armorer</t>
  </si>
  <si>
    <t>&lt;b&gt;突袭&lt;/b&gt;。&lt;b&gt;法力渴求（ ）：&lt;/b&gt;获得+2/+2。</t>
  </si>
  <si>
    <t>附魔师</t>
  </si>
  <si>
    <t>85621-enchanter</t>
  </si>
  <si>
    <t>在你的回合中，敌方随从受到的伤害翻倍。</t>
  </si>
  <si>
    <t>验尸官</t>
  </si>
  <si>
    <t>85604-coroner</t>
  </si>
  <si>
    <t>&lt;b&gt;战吼：&lt;/b&gt;&lt;b&gt;冻结&lt;/b&gt;一个敌方随从。&lt;b&gt;法力渴求（6）：&lt;/b&gt;先将其&lt;b&gt;沉默&lt;/b&gt;。</t>
  </si>
  <si>
    <t>传送导师</t>
  </si>
  <si>
    <t>85597-translocation-instructor</t>
  </si>
  <si>
    <t>&lt;b&gt;战吼：&lt;/b&gt;选择一个敌方随从，与敌方牌库中的随机一个随从交换。</t>
  </si>
  <si>
    <t>蛛魔元老</t>
  </si>
  <si>
    <t>85154-nerubian-vizier</t>
  </si>
  <si>
    <t>&lt;b&gt;战吼：&lt;/b&gt;&lt;b&gt;发现&lt;/b&gt;一张法术牌。如果在你的上回合之后有友方亡灵死亡，其法力值消耗减少（2）点。</t>
  </si>
  <si>
    <t>骨鸡蛋</t>
  </si>
  <si>
    <t>85152-foul-egg</t>
  </si>
  <si>
    <t>&lt;b&gt;亡语：&lt;/b&gt;召唤一只3/3的亡灵小鸡。</t>
  </si>
  <si>
    <t>阿努布雷坎</t>
  </si>
  <si>
    <t>85054-anubrekhan</t>
  </si>
  <si>
    <t>&lt;b&gt;战吼：&lt;/b&gt;获得8点护甲值。在本回合中，你的随从牌消耗护甲值而非法力值。</t>
  </si>
  <si>
    <t>纳多克斯长老</t>
  </si>
  <si>
    <t>85053-elder-nadox</t>
  </si>
  <si>
    <t>&lt;b&gt;战吼：&lt;/b&gt;消灭一个友方亡灵，你的所有随从获得其攻击力。</t>
  </si>
  <si>
    <t>地底虫王</t>
  </si>
  <si>
    <t>85052-underking</t>
  </si>
  <si>
    <t>&lt;b&gt;突袭&lt;/b&gt;。&lt;b&gt;战吼，亡语：&lt;/b&gt;获得6点护甲值。</t>
  </si>
  <si>
    <t>壳质护板</t>
  </si>
  <si>
    <t>85051-chitinous-plating</t>
  </si>
  <si>
    <t>获得4点护甲值。在你的下个回合开始时，再获得4点。</t>
  </si>
  <si>
    <t>枯萎</t>
  </si>
  <si>
    <t>85050-wither</t>
  </si>
  <si>
    <t>选择一个随从。每个友方亡灵各从选中的随从处偷取1点攻击力和生命值。</t>
  </si>
  <si>
    <t>甲虫通灵术</t>
  </si>
  <si>
    <t>85049-beetlemancy</t>
  </si>
  <si>
    <t>&lt;b&gt;抉择：&lt;/b&gt;获得12点护甲值；或者召唤两只3/3并具有&lt;b&gt;嘲讽&lt;/b&gt;的甲虫。</t>
  </si>
  <si>
    <t>感染的食尸鬼</t>
  </si>
  <si>
    <t>85048-infectious-ghoul</t>
  </si>
  <si>
    <t>&lt;b&gt;亡语：&lt;/b&gt;随机使一个友方随从获得“&lt;b&gt;亡语：&lt;/b&gt;召唤一个感染的食尸鬼。”</t>
  </si>
  <si>
    <t>无尽虫群</t>
  </si>
  <si>
    <t>85047-unending-swarm</t>
  </si>
  <si>
    <t>复活所有法力值消耗小于或等于（2）点的友方随从。</t>
  </si>
  <si>
    <t>地穴看守者</t>
  </si>
  <si>
    <t>85046-crypt-keeper</t>
  </si>
  <si>
    <t>&lt;b&gt;嘲讽&lt;/b&gt;。你每有1点护甲值，本牌的法力值消耗便减少（1）点。</t>
  </si>
  <si>
    <t>盘桓僵尸</t>
  </si>
  <si>
    <t>85041-lingering-zombie</t>
  </si>
  <si>
    <t>&lt;b&gt;亡语：&lt;/b&gt;召唤一个1/1并具有“&lt;b&gt;亡语：&lt;/b&gt;召唤一个1/1的僵尸”的徒手僵尸。</t>
  </si>
  <si>
    <t>奥术浮龙</t>
  </si>
  <si>
    <t>85035-arcane-wyrm</t>
  </si>
  <si>
    <t>&lt;b&gt;战吼：&lt;/b&gt;将一张奥术箭置入你的手牌。</t>
  </si>
  <si>
    <t>棱光元素</t>
  </si>
  <si>
    <t>85034-prismatic-elemental</t>
  </si>
  <si>
    <t>&lt;b&gt;战吼：&lt;/b&gt; &lt;b&gt;发现&lt;/b&gt;一张任意职业的法术牌，其法力值消耗减少（1）点。</t>
  </si>
  <si>
    <t>鲜血远征军</t>
  </si>
  <si>
    <t>84923-blood-crusader</t>
  </si>
  <si>
    <t>&lt;b&gt;战吼：&lt;/b&gt;在本回合中，你的下一个圣骑士随从消耗生命值，而非法力值。</t>
  </si>
  <si>
    <t>高阶教徒巴萨莱弗</t>
  </si>
  <si>
    <t>84857-high-cultist-basaleph</t>
  </si>
  <si>
    <t>&lt;b&gt;战吼：&lt;/b&gt;复活在你的上回合之后死亡的所有友方亡灵。</t>
  </si>
  <si>
    <t>魔药播撒者</t>
  </si>
  <si>
    <t>84856-plaguespreader</t>
  </si>
  <si>
    <t>&lt;b&gt;亡语：&lt;/b&gt;随机将你对手手牌中的一张随从牌变形成为魔药播撒者。</t>
  </si>
  <si>
    <t>浴血骑士</t>
  </si>
  <si>
    <t>84765-bloodied-knight</t>
  </si>
  <si>
    <t>在你的回合结束时，对你的英雄造成2点伤害。</t>
  </si>
  <si>
    <t>广阔智慧</t>
  </si>
  <si>
    <t>84752-vast-wisdom</t>
  </si>
  <si>
    <t>&lt;b&gt;发现&lt;/b&gt;两张法力值消耗小于或等于（3）点的法术牌。交换其法力值消耗。</t>
  </si>
  <si>
    <t>馑时锦食</t>
  </si>
  <si>
    <t>84749-feast-and-famine</t>
  </si>
  <si>
    <t>在本回合中，使你的英雄获得+3攻击力。&lt;b&gt;法力渴求（4）：&lt;/b&gt;以及&lt;b&gt;吸血&lt;/b&gt;。</t>
  </si>
  <si>
    <t>84739-seal-of-blood</t>
  </si>
  <si>
    <t>使一个随从获得+3/+3和&lt;b&gt;圣盾&lt;/b&gt;。对你的英雄造成 3点伤害。</t>
  </si>
  <si>
    <t>血色士兵</t>
  </si>
  <si>
    <t>84737-sanguine-soldier</t>
  </si>
  <si>
    <t>&lt;b&gt;圣盾&lt;/b&gt;。&lt;b&gt;战吼：&lt;/b&gt;对你的英雄造成2点伤害。</t>
  </si>
  <si>
    <t>能量塑形师</t>
  </si>
  <si>
    <t>84736-energy-shaper</t>
  </si>
  <si>
    <t>&lt;b&gt;战吼：&lt;/b&gt;将你手牌中的所有法术牌变形成为法力值消耗增加（2）点的法术牌。&lt;i&gt;（保留其原始法力值消耗。）&lt;/i&gt;</t>
  </si>
  <si>
    <t>血肉巨兽</t>
  </si>
  <si>
    <t>84692-flesh-behemoth</t>
  </si>
  <si>
    <t>&lt;b&gt;嘲讽&lt;/b&gt;。&lt;b&gt;亡语：&lt;/b&gt;抽取另一张亡灵牌并召唤一个它的复制。</t>
  </si>
  <si>
    <t>凤凰之光</t>
  </si>
  <si>
    <t>84623-light-of-the-phoenix</t>
  </si>
  <si>
    <t>抽两张牌。每有一个受伤的友方角色，本牌的法力值消耗便减少（1）点。</t>
  </si>
  <si>
    <t>挖坟掘墓</t>
  </si>
  <si>
    <t>84586-grave-digging</t>
  </si>
  <si>
    <t>抽两张牌。如果在你的上回合之后有友方亡灵死亡，本牌的法力值消耗为（1）点。</t>
  </si>
  <si>
    <t>魔导师学徒</t>
  </si>
  <si>
    <t>84426-magisters-apprentice</t>
  </si>
  <si>
    <t>你的奥术法术的法力值消耗减少（1）点。</t>
  </si>
  <si>
    <t>奥能散射机</t>
  </si>
  <si>
    <t>84421-arcsplitter</t>
  </si>
  <si>
    <t>&lt;b&gt;亡语：&lt;/b&gt;将2张奥术箭置入你的手牌。</t>
  </si>
  <si>
    <t>奎尔萨拉斯的希望</t>
  </si>
  <si>
    <t>84400-hope-of-quelthalas</t>
  </si>
  <si>
    <t>在你的英雄攻击后，使你的所有随从获得+1/+1&lt;i&gt;（无论它们在哪）&lt;/i&gt;。</t>
  </si>
  <si>
    <t>阿纳克洛斯</t>
  </si>
  <si>
    <t>84399-anachronos</t>
  </si>
  <si>
    <t>&lt;b&gt;战吼：&lt;/b&gt; 将所有其他随从送入2回合后的未来。</t>
  </si>
  <si>
    <t>锐眼侦察兵</t>
  </si>
  <si>
    <t>84398-keeneye-spotter</t>
  </si>
  <si>
    <t>每当你的英雄攻击随从时，将随从的攻击力变为1。</t>
  </si>
  <si>
    <t>哮雷龙鹰</t>
  </si>
  <si>
    <t>84392-shockspitter</t>
  </si>
  <si>
    <t>&lt;b&gt;战吼：&lt;/b&gt;造成 点伤害。&lt;i&gt;（在本局对战中，你的英雄每攻击一次都会提升！）&lt;/i&gt;</t>
  </si>
  <si>
    <t>青铜龙军团</t>
  </si>
  <si>
    <t>84391-flight-of-the-bronze</t>
  </si>
  <si>
    <t>&lt;b&gt;发现&lt;/b&gt;一张龙牌。&lt;b&gt;法力渴求（7）：&lt;/b&gt;召唤一条5/5并具有&lt;b&gt;嘲讽&lt;/b&gt;的幼龙。</t>
  </si>
  <si>
    <t>维萨鲁斯</t>
  </si>
  <si>
    <t>84390-vexallus</t>
  </si>
  <si>
    <t>你的奥术法术会施放两次。</t>
  </si>
  <si>
    <t>胆大的幼龙</t>
  </si>
  <si>
    <t>84388-daring-drake</t>
  </si>
  <si>
    <t>&lt;b&gt;突袭&lt;/b&gt;。&lt;b&gt;战吼：&lt;/b&gt;如果你的手牌中有龙牌，便获得+1/+1。</t>
  </si>
  <si>
    <t>琥珀雏龙</t>
  </si>
  <si>
    <t>84387-amber-whelp</t>
  </si>
  <si>
    <t>&lt;b&gt;战吼：&lt;/b&gt;如果你的手牌中有龙牌，则造成3点伤害。</t>
  </si>
  <si>
    <t>天灾幻术师</t>
  </si>
  <si>
    <t>84385-scourge-illusionist</t>
  </si>
  <si>
    <t>&lt;b&gt;亡语：&lt;/b&gt;将你牌库中另一个&lt;b&gt;亡语&lt;/b&gt;随从的4/4复制置入你的手牌，其法力值消耗减少（4）点。</t>
  </si>
  <si>
    <t>尸腐鼠</t>
  </si>
  <si>
    <t>84383-rotten-rodent</t>
  </si>
  <si>
    <t>&lt;b&gt;战吼：&lt;/b&gt;使你牌库中所有&lt;b&gt;亡语&lt;/b&gt;牌的法力值消耗减少（1）点。</t>
  </si>
  <si>
    <t>肢体商贩</t>
  </si>
  <si>
    <t>84370-arms-dealer</t>
  </si>
  <si>
    <t>在你召唤一个亡灵后，使其获得+1攻击力。</t>
  </si>
  <si>
    <t>不死盟军</t>
  </si>
  <si>
    <t>84361-undying-allies</t>
  </si>
  <si>
    <t>在本回合中，在你使用一张亡灵牌后，使其获得&lt;b&gt;复生&lt;/b&gt;。</t>
  </si>
  <si>
    <t>纠缠梦魇</t>
  </si>
  <si>
    <t>84358-haunting-nightmare</t>
  </si>
  <si>
    <t>&lt;b&gt;亡语：&lt;/b&gt;纠缠你的一张手牌。当你使用被纠缠的牌时，召唤一个3/3的士兵。</t>
  </si>
  <si>
    <t>流形泥浆怪</t>
  </si>
  <si>
    <t>84357-amorphous-slime</t>
  </si>
  <si>
    <t>&lt;b&gt;战吼：&lt;/b&gt; 随机弃掉一张亡灵牌。&lt;b&gt;亡语：&lt;/b&gt;召唤一个被弃掉的亡灵的复制。</t>
  </si>
  <si>
    <t>日怒勇士</t>
  </si>
  <si>
    <t>84301-sunfury-champion</t>
  </si>
  <si>
    <t>在你施放一个火焰法术后，对所有随从造成1点伤害。</t>
  </si>
  <si>
    <t>巨盾卫士阿斯维顿</t>
  </si>
  <si>
    <t>84300-asvedon-the-grandshield</t>
  </si>
  <si>
    <t>&lt;b&gt;战吼：&lt;/b&gt;施放你对手使用的上一张法术牌的复制。</t>
  </si>
  <si>
    <t>搅局破法者</t>
  </si>
  <si>
    <t>84299-disruptive-spellbreaker</t>
  </si>
  <si>
    <t>在你的回合结束时，你的对手弃掉一张法术牌。</t>
  </si>
  <si>
    <t>炫目之力</t>
  </si>
  <si>
    <t>84296-blazing-power</t>
  </si>
  <si>
    <t>使一个随从获得+1/+1。每有一个受伤的友方角色，重复一次。</t>
  </si>
  <si>
    <t>破釜沉舟</t>
  </si>
  <si>
    <t>84292-last-stand</t>
  </si>
  <si>
    <t>抽一张&lt;b&gt;嘲讽&lt;/b&gt;随从牌，使其属性值翻倍。</t>
  </si>
  <si>
    <t>阳炎冶锻</t>
  </si>
  <si>
    <t>84291-sunfire-smithing</t>
  </si>
  <si>
    <t>装备一把4/2的剑。随机使你手牌中的一张随从牌获得+4/+2。</t>
  </si>
  <si>
    <t>天灾驯兽师</t>
  </si>
  <si>
    <t>84274-scourge-tamer</t>
  </si>
  <si>
    <t>&lt;b&gt;战吼：&lt;/b&gt;制造一个自定义的僵尸兽。</t>
  </si>
  <si>
    <t>野蛮的伊米亚人</t>
  </si>
  <si>
    <t>84273-savage-ymirjar</t>
  </si>
  <si>
    <t>&lt;b&gt;突袭&lt;/b&gt;，&lt;b&gt;战吼：&lt;/b&gt;弃两张牌。</t>
  </si>
  <si>
    <t>灵魂弹幕</t>
  </si>
  <si>
    <t>84267-soul-barrage</t>
  </si>
  <si>
    <t>当你使用或弃掉这张牌时，造成 6点伤害，随机分配到所有敌人身上。</t>
  </si>
  <si>
    <t>天灾补给</t>
  </si>
  <si>
    <t>84261-scourge-supplies</t>
  </si>
  <si>
    <t>抽三张牌，从中选择一张弃掉。</t>
  </si>
  <si>
    <t>被遗忘的费勒林</t>
  </si>
  <si>
    <t>84260-felerin-the-forgotten</t>
  </si>
  <si>
    <t>&lt;b&gt;战吼：&lt;/b&gt;随机将一张&lt;b&gt;流放&lt;/b&gt;牌分别置入你手牌的最左边和最右边，其法力值消耗减少（2）点。</t>
  </si>
  <si>
    <t>行尸</t>
  </si>
  <si>
    <t>84248-walking-dead</t>
  </si>
  <si>
    <t>&lt;b&gt;嘲讽&lt;/b&gt;。如果你弃掉了这张随从牌，则会召唤它。</t>
  </si>
  <si>
    <t>食魂者之镰</t>
  </si>
  <si>
    <t>84245-souleaters-scythe</t>
  </si>
  <si>
    <t>&lt;b&gt;对战开始时：&lt;/b&gt;吞食你套牌中3张不同的随从牌。留下灵魂，用以&lt;b&gt;发现&lt;/b&gt;这些随从。</t>
  </si>
  <si>
    <t>复仇重击者</t>
  </si>
  <si>
    <t>84244-vengeful-walloper</t>
  </si>
  <si>
    <t>&lt;b&gt;突袭&lt;/b&gt;。在本局对战中，你每使用过一张&lt;b&gt;流放&lt;/b&gt;牌，本牌的法力值消耗便减少（1）点。</t>
  </si>
  <si>
    <t>幽影恶鬼</t>
  </si>
  <si>
    <t>84243-umbral-geist</t>
  </si>
  <si>
    <t>&lt;b&gt;亡语：&lt;/b&gt; 随机将一张暗影法术牌置入你的手牌。</t>
  </si>
  <si>
    <t>失心流亡者</t>
  </si>
  <si>
    <t>84239-wretched-exile</t>
  </si>
  <si>
    <t>在你使用一张&lt;b&gt;流放&lt;/b&gt;牌后，随机将一张&lt;b&gt;流放&lt;/b&gt;牌置入你的手牌。</t>
  </si>
  <si>
    <t>达库鲁大王</t>
  </si>
  <si>
    <t>84234-overlord-drakuru</t>
  </si>
  <si>
    <t>&lt;b&gt;突袭&lt;/b&gt;，&lt;b&gt;风怒&lt;/b&gt;。 在本随从攻击并消灭随从后，为你复活被消灭的随从。</t>
  </si>
  <si>
    <t>邪多雷战队</t>
  </si>
  <si>
    <t>84233-feldorei-warband</t>
  </si>
  <si>
    <t>造成 4点伤害。如果你的牌库中没有随从牌，召唤四个1/1并具有&lt;b&gt;突袭&lt;/b&gt;的伊利达雷。</t>
  </si>
  <si>
    <t>凶猛的外来者</t>
  </si>
  <si>
    <t>84232-fierce-outsider</t>
  </si>
  <si>
    <t>&lt;b&gt;突袭&lt;/b&gt;。&lt;b&gt;流放：&lt;/b&gt;你的下一张&lt;b&gt;流放&lt;/b&gt;牌法力值消耗减少（1）点。</t>
  </si>
  <si>
    <t>轻蔑印记</t>
  </si>
  <si>
    <t>84230-mark-of-scorn</t>
  </si>
  <si>
    <t>抽一张牌，如果不是随从牌，对生命值最低的敌人造成 3点伤害。</t>
  </si>
  <si>
    <t>天灾巨魔</t>
  </si>
  <si>
    <t>84229-scourge-troll</t>
  </si>
  <si>
    <t>该随从获得的&lt;b&gt;亡语&lt;/b&gt;会触发两次。</t>
  </si>
  <si>
    <t>彼界来客</t>
  </si>
  <si>
    <t>84219-from-de-other-side</t>
  </si>
  <si>
    <t>召唤你手牌中每一个随从的复制。使其随机攻击敌方随从，然后死亡。</t>
  </si>
  <si>
    <t>暗影弥漫</t>
  </si>
  <si>
    <t>84212-shadow-suffusion</t>
  </si>
  <si>
    <t>使你的所有随从获得“&lt;b&gt;亡语：&lt;/b&gt;随机对一个敌人造成3点伤害。”</t>
  </si>
  <si>
    <t>女武神席瓦娜</t>
  </si>
  <si>
    <t>84207-sister-svalna</t>
  </si>
  <si>
    <t>&lt;b&gt;战吼：&lt;/b&gt; 将一张黑暗幻象&lt;i&gt;永久&lt;/i&gt;置入你的手牌。</t>
  </si>
  <si>
    <t>暗言术：丧</t>
  </si>
  <si>
    <t>84206-shadow-word-undeath</t>
  </si>
  <si>
    <t>对所有敌人造成 2点伤害。如果在你的上回合之后有友方亡灵死亡，造成的伤害增加 2点。</t>
  </si>
  <si>
    <t>异教水晶工匠</t>
  </si>
  <si>
    <t>84204-crystalsmith-cultist</t>
  </si>
  <si>
    <t>&lt;b&gt;战吼：&lt;/b&gt;如果你的手牌中有暗影法术牌，获得+1/+1。</t>
  </si>
  <si>
    <t>白骨召唤者</t>
  </si>
  <si>
    <t>84133-bonecaller</t>
  </si>
  <si>
    <t>&lt;b&gt;嘲讽&lt;/b&gt;。&lt;b&gt;亡语：&lt;/b&gt;复活一个在本局对战中死亡的友方亡灵。</t>
  </si>
  <si>
    <t>起尸术</t>
  </si>
  <si>
    <t>84132-animate-dead</t>
  </si>
  <si>
    <t>复活一个法力值消耗小于或等于（3）点的友方随从。</t>
  </si>
  <si>
    <t>大法师罗曼斯</t>
  </si>
  <si>
    <t>84003-grand-magister-rommath</t>
  </si>
  <si>
    <t>&lt;b&gt;战吼：&lt;/b&gt;再次施放你在本局对战中施放的每个套牌之外的法术。</t>
  </si>
  <si>
    <t>淬毒渗透者</t>
  </si>
  <si>
    <t>83942-noxious-infiltrator</t>
  </si>
  <si>
    <t>&lt;b&gt;剧毒&lt;/b&gt;。&lt;b&gt;战吼：&lt;/b&gt;如果在你的上回合之后有友方亡灵死亡，对一个随从造成1点伤害。</t>
  </si>
  <si>
    <t>时空守卫</t>
  </si>
  <si>
    <t>83089-timewarden</t>
  </si>
  <si>
    <t>&lt;b&gt;战吼：&lt;/b&gt;直到你的下个回合结束，在此期间你召唤的龙获得&lt;b&gt;嘲讽&lt;/b&gt;和&lt;b&gt;圣盾&lt;/b&gt;。</t>
  </si>
  <si>
    <t>窃魂者</t>
  </si>
  <si>
    <t>81963-soulstealer</t>
  </si>
  <si>
    <t>&lt;b&gt;战吼：&lt;/b&gt; 消灭所有其他随从。每消灭一个敌方随从，获得1具&lt;b&gt;尸体&lt;/b&gt;。</t>
  </si>
  <si>
    <t>白骨卫士指挥官</t>
  </si>
  <si>
    <t>80830-boneguard-commander</t>
  </si>
  <si>
    <t>&lt;b&gt;嘲讽&lt;/b&gt;。&lt;b&gt;战吼：&lt;/b&gt;将最多6具&lt;b&gt;尸体&lt;/b&gt;复活为1/2并具有&lt;b&gt;嘲讽&lt;/b&gt;的复活的步兵。</t>
  </si>
  <si>
    <t>亚历山德罗斯·莫格莱尼</t>
  </si>
  <si>
    <t>80644-alexandros-mograine</t>
  </si>
  <si>
    <t>&lt;b&gt;战吼：&lt;/b&gt;在本局对战的剩余时间内，在你的回合结束时，对你的对手造成3点伤害。</t>
  </si>
  <si>
    <t>天灾暴怒者</t>
  </si>
  <si>
    <t>80537-scourge-rager</t>
  </si>
  <si>
    <t>&lt;b&gt;复生&lt;/b&gt;，&lt;b&gt;战吼：&lt;/b&gt;死亡。</t>
  </si>
  <si>
    <t>白骨投手</t>
  </si>
  <si>
    <t>80091-bone-flinger</t>
  </si>
  <si>
    <t>&lt;b&gt;战吼：&lt;/b&gt; 如果在你的上回合之后有友方亡灵死亡，造成2点伤害。</t>
  </si>
  <si>
    <t>绞肉机</t>
  </si>
  <si>
    <t>80088-meat-grinder</t>
  </si>
  <si>
    <t>&lt;b&gt;战吼：&lt;/b&gt;随机绞碎你牌库中的一个随从，获得3具&lt;b&gt;尸体&lt;/b&gt;。</t>
  </si>
  <si>
    <t>达卡莱入殓师</t>
  </si>
  <si>
    <t>80087-drakkari-embalmer</t>
  </si>
  <si>
    <t>&lt;b&gt;战吼：&lt;/b&gt;使一个友方亡灵获得&lt;b&gt;复生&lt;/b&gt;。</t>
  </si>
  <si>
    <t>虚魂下士</t>
  </si>
  <si>
    <t>80084-incorporeal-corporal</t>
  </si>
  <si>
    <t>在该随从攻击后消灭该随从。</t>
  </si>
  <si>
    <t>死灵殡葬师</t>
  </si>
  <si>
    <t>80083-necrotic-mortician</t>
  </si>
  <si>
    <t>&lt;b&gt;战吼：&lt;/b&gt;如果在你的上回合之后有友方亡灵死亡，&lt;b&gt;发现&lt;/b&gt;一张邪恶符文牌。</t>
  </si>
  <si>
    <t>脆皮僵尸</t>
  </si>
  <si>
    <t>80019-brittleskin-zombie</t>
  </si>
  <si>
    <t>&lt;b&gt;亡语：&lt;/b&gt;如果此时是你对手的回合，则对你的对手造成3点伤害。</t>
  </si>
  <si>
    <t>裂肤石像鬼</t>
  </si>
  <si>
    <t>78329-shatterskin-gargoyle</t>
  </si>
  <si>
    <t>&lt;b&gt;嘲讽&lt;/b&gt;，&lt;b&gt;亡语：&lt;/b&gt;随机对一个敌人造成4点伤害。</t>
  </si>
  <si>
    <t>断魂</t>
  </si>
  <si>
    <t>78314-soulbreaker</t>
  </si>
  <si>
    <t>在你的英雄攻击并消灭一个随从后，获得2具 &lt;b&gt;尸体&lt;/b&gt;。</t>
  </si>
  <si>
    <t>日怒教士</t>
  </si>
  <si>
    <t>86559-sunfury-clergy</t>
  </si>
  <si>
    <t>&lt;b&gt;战吼：&lt;/b&gt;为所有友方角色恢复3点生命值。&lt;b&gt;法力渴求（6）：&lt;/b&gt;改为恢复6点。</t>
  </si>
  <si>
    <t>力量余烬</t>
  </si>
  <si>
    <t>86417-embers-of-strength</t>
  </si>
  <si>
    <t>召唤两个1/2并具有&lt;b&gt;嘲讽&lt;/b&gt;的守卫。&lt;b&gt;法力渴求（6）：&lt;/b&gt;使其获得+1/+2。</t>
  </si>
  <si>
    <t>洛瑟玛·塞隆</t>
  </si>
  <si>
    <t>86383-lorthemar-theron</t>
  </si>
  <si>
    <t>&lt;b&gt;战吼：&lt;/b&gt; 使你牌库中所有随从牌的属性值翻倍。</t>
  </si>
  <si>
    <t>无敌</t>
  </si>
  <si>
    <t>86367-invincible</t>
  </si>
  <si>
    <t>&lt;b&gt;复生。&lt;/b&gt;&lt;b&gt;战吼，亡语：&lt;/b&gt;随机使一个友方亡灵获得+5/+5和&lt;b&gt;嘲讽&lt;/b&gt;。</t>
  </si>
  <si>
    <t>奥术箭</t>
  </si>
  <si>
    <t>86274-arcane-bolt</t>
  </si>
  <si>
    <t>造成 2点伤害。&lt;b&gt;法力渴求（8）：&lt;/b&gt;改为造成 3点伤害。</t>
  </si>
  <si>
    <t>太阳之井</t>
  </si>
  <si>
    <t>86228-the-sunwell</t>
  </si>
  <si>
    <t>随机将法术牌置入你的手牌，直到你的手牌数量达到上限。你每有一张其他手牌，本牌的法力值消耗便减少（1）点。</t>
  </si>
  <si>
    <t>无息的勇士</t>
  </si>
  <si>
    <t>86147-unliving-champion</t>
  </si>
  <si>
    <t>&lt;b&gt;战吼：&lt;/b&gt;如果在你的上回合之后有友方亡灵死亡，召唤两个3/2的僵尸。</t>
  </si>
  <si>
    <t>蛛魔飞虫</t>
  </si>
  <si>
    <t>85649-nerubian-flyer</t>
  </si>
  <si>
    <t>&lt;b&gt;战吼：&lt;/b&gt;如果在你的上回合之后有友方亡灵死亡，召唤一个2/2的蛛魔。</t>
  </si>
  <si>
    <t>血骑士领袖莉亚德琳</t>
  </si>
  <si>
    <t>84740-blood-matriarch-liadrin</t>
  </si>
  <si>
    <t>在你召唤攻击力低于本随从的随从后，使其获得&lt;b&gt;圣盾&lt;/b&gt;和&lt;b&gt;突袭&lt;/b&gt;。</t>
  </si>
  <si>
    <t>奥术防御者</t>
  </si>
  <si>
    <t>84428-arcane-defenders</t>
  </si>
  <si>
    <t>召唤两个5/6并具有&lt;b&gt;嘲讽&lt;/b&gt;且“无法成为法术或英雄技能的目标”的魔像。</t>
  </si>
  <si>
    <t>为了奎尔萨拉斯！</t>
  </si>
  <si>
    <t>84395-for-quelthalas</t>
  </si>
  <si>
    <t>使一个友方随从获得+3攻击力。在本回合中，使你的英雄获得+2攻击力。</t>
  </si>
  <si>
    <t>银怒坚兵</t>
  </si>
  <si>
    <t>84293-silverfury-stalwart</t>
  </si>
  <si>
    <t>&lt;b&gt;嘲讽&lt;/b&gt;，&lt;b&gt;突袭&lt;/b&gt;。无法成为法术或英雄技能的目标。</t>
  </si>
  <si>
    <t>魔鬼交易</t>
  </si>
  <si>
    <t>84240-deal-with-a-devil</t>
  </si>
  <si>
    <t>召唤两个3/3并具有&lt;b&gt;吸血&lt;/b&gt;的邪能邪犬。如果你的牌库中没有随从牌，再召唤一个。</t>
  </si>
  <si>
    <t>奥术箭袋</t>
  </si>
  <si>
    <t>84237-arcane-quiver</t>
  </si>
  <si>
    <t>从你的牌库中&lt;b&gt;发现&lt;/b&gt;一张法术牌。如果选中的是奥术法术牌，使其获得&lt;b&gt;法术伤害+1&lt;/b&gt;。</t>
  </si>
  <si>
    <t>织亡者光环</t>
  </si>
  <si>
    <t>84209-deathweaver-aura</t>
  </si>
  <si>
    <t>使一个随从获得“&lt;b&gt;亡语：&lt;/b&gt;召唤两个3/2的僵尸。”&lt;b&gt;过载：&lt;/b&gt;（1）</t>
  </si>
  <si>
    <t>银月城哨兵</t>
  </si>
  <si>
    <t>82689-silvermoon-sentinel</t>
  </si>
  <si>
    <t>&lt;b&gt;嘲讽&lt;/b&gt;。&lt;b&gt;法力渴求（ ）：&lt;/b&gt;获得+2/+2和&lt;b&gt;圣盾&lt;/b&gt;。</t>
  </si>
  <si>
    <t>死亡侍僧</t>
  </si>
  <si>
    <t>80089-acolyte-of-death</t>
  </si>
  <si>
    <t>在一个友方亡灵死亡后，抽一张牌。</t>
  </si>
  <si>
    <t>街头扫把</t>
  </si>
  <si>
    <t>79790-street-sweeper</t>
  </si>
  <si>
    <t>&lt;b&gt;战吼：&lt;/b&gt;对所有其他随从造成2点伤害。</t>
  </si>
  <si>
    <t>被感染的农夫</t>
  </si>
  <si>
    <t>78607-infected-peasant</t>
  </si>
  <si>
    <t>&lt;b&gt;亡语：&lt;/b&gt;召唤一个2/2的亡灵农夫。</t>
  </si>
  <si>
    <t>吸血鬼之血</t>
  </si>
  <si>
    <t>78345-vampiric-blood</t>
  </si>
  <si>
    <t>使你的英雄获得+5生命值。消耗3具&lt;b&gt;尸体&lt;/b&gt;，多获得5点并抽一张牌。</t>
  </si>
  <si>
    <t>邪爆</t>
  </si>
  <si>
    <t>78333-corpse-explosion</t>
  </si>
  <si>
    <t>引爆一具&lt;b&gt;尸体&lt;/b&gt;，对所有随从造成 1点伤害。如果有随从存活，重复此效果。</t>
  </si>
  <si>
    <t>deathknight</t>
    <phoneticPr fontId="134" type="noConversion"/>
  </si>
  <si>
    <t>鲜血圣印</t>
    <phoneticPr fontId="134" type="noConversion"/>
  </si>
  <si>
    <t>死骑</t>
    <phoneticPr fontId="148" type="noConversion"/>
  </si>
  <si>
    <t>太阳之井</t>
    <phoneticPr fontId="148" type="noConversion"/>
  </si>
  <si>
    <t>维萨鲁斯</t>
    <phoneticPr fontId="148" type="noConversion"/>
  </si>
  <si>
    <t>被遗忘的费勒林</t>
    <phoneticPr fontId="148" type="noConversion"/>
  </si>
  <si>
    <t>达库鲁大王</t>
    <phoneticPr fontId="148" type="noConversion"/>
  </si>
  <si>
    <t>阿斯塔洛·血誓</t>
    <phoneticPr fontId="148" type="noConversion"/>
  </si>
  <si>
    <t>奎尔萨拉斯的希望</t>
    <phoneticPr fontId="148" type="noConversion"/>
  </si>
  <si>
    <t>殒命暗影</t>
    <phoneticPr fontId="148" type="noConversion"/>
  </si>
  <si>
    <t>大法师罗曼斯</t>
    <phoneticPr fontId="148" type="noConversion"/>
  </si>
  <si>
    <t>纳堡</t>
    <phoneticPr fontId="148" type="noConversion"/>
  </si>
  <si>
    <t>凋零毒牙</t>
    <phoneticPr fontId="148" type="noConversion"/>
  </si>
  <si>
    <t>罪孽烙印</t>
    <phoneticPr fontId="148" type="noConversion"/>
  </si>
  <si>
    <t>无敌</t>
    <phoneticPr fontId="148" type="noConversion"/>
  </si>
  <si>
    <t>噬魂者</t>
    <phoneticPr fontId="148" type="noConversion"/>
  </si>
  <si>
    <t>洛瑟玛·塞隆</t>
    <phoneticPr fontId="148" type="noConversion"/>
  </si>
  <si>
    <t>索利贝洛尔</t>
    <phoneticPr fontId="148" type="noConversion"/>
  </si>
  <si>
    <t>腐鳃</t>
    <phoneticPr fontId="148" type="noConversion"/>
  </si>
  <si>
    <t>阿纳克洛斯</t>
    <phoneticPr fontId="148" type="noConversion"/>
  </si>
  <si>
    <t>### 快攻-B16-0-249</t>
  </si>
  <si>
    <t># 2x (1) 盘桓僵尸</t>
  </si>
  <si>
    <t># 2x (2) 邪恶的厨师</t>
  </si>
  <si>
    <t>AAECAZICAA+t7AOz7APs9QP09gOsgASwgASHnwThpASXpQSuwASozgSB1ATW3gTd7QSxmAUA</t>
  </si>
  <si>
    <r>
      <t>vs24</t>
    </r>
    <r>
      <rPr>
        <sz val="11"/>
        <color theme="1"/>
        <rFont val="宋体"/>
        <family val="3"/>
        <charset val="134"/>
        <scheme val="minor"/>
      </rPr>
      <t>9</t>
    </r>
    <phoneticPr fontId="134" type="noConversion"/>
  </si>
  <si>
    <t>药剂大师普崔塞德</t>
    <phoneticPr fontId="148" type="noConversion"/>
  </si>
  <si>
    <t>亚历山德罗斯·莫格莱尼</t>
    <phoneticPr fontId="148" type="noConversion"/>
  </si>
  <si>
    <r>
      <t>商店免费1</t>
    </r>
    <r>
      <rPr>
        <sz val="11"/>
        <color theme="1"/>
        <rFont val="宋体"/>
        <family val="3"/>
        <charset val="134"/>
        <scheme val="minor"/>
      </rPr>
      <t>0包</t>
    </r>
    <phoneticPr fontId="134" type="noConversion"/>
  </si>
  <si>
    <t>巫妖王卡包</t>
    <phoneticPr fontId="134" type="noConversion"/>
  </si>
  <si>
    <t>奖励路线</t>
    <phoneticPr fontId="134" type="noConversion"/>
  </si>
  <si>
    <t>全额分解</t>
    <phoneticPr fontId="134" type="noConversion"/>
  </si>
  <si>
    <t>佣兵升级</t>
    <phoneticPr fontId="134" type="noConversion"/>
  </si>
  <si>
    <t>女武神席瓦娜</t>
    <phoneticPr fontId="148" type="noConversion"/>
  </si>
  <si>
    <t>鲜血远征军</t>
    <phoneticPr fontId="148" type="noConversion"/>
  </si>
  <si>
    <t>血骑士领袖莉亚德琳</t>
    <phoneticPr fontId="148" type="noConversion"/>
  </si>
  <si>
    <t>纳多克斯长老</t>
    <phoneticPr fontId="148" type="noConversion"/>
  </si>
  <si>
    <t>阿努布雷坎</t>
    <phoneticPr fontId="148" type="noConversion"/>
  </si>
  <si>
    <r>
      <t>2212巫妖王</t>
    </r>
    <r>
      <rPr>
        <sz val="11"/>
        <color theme="1"/>
        <rFont val="宋体"/>
        <family val="3"/>
        <charset val="134"/>
        <scheme val="minor"/>
      </rPr>
      <t>ok</t>
    </r>
    <phoneticPr fontId="148" type="noConversion"/>
  </si>
  <si>
    <t>### 光铸-107-0</t>
  </si>
  <si>
    <t># 2x (1) 罪恶的副厨师长</t>
  </si>
  <si>
    <t># 2x (1) 血色士兵</t>
  </si>
  <si>
    <t># 1x (2) 克托里·光刃</t>
  </si>
  <si>
    <t># 2x (2) 法庭秩序</t>
  </si>
  <si>
    <t># 1x (2) 血骑士领袖莉亚德琳</t>
  </si>
  <si>
    <t># 2x (2) 集体诉讼律师</t>
  </si>
  <si>
    <t># 2x (3) 鲜血圣印</t>
  </si>
  <si>
    <t># 2x (4) 餐会巨仆</t>
  </si>
  <si>
    <t># 1x (7) 女伯爵</t>
  </si>
  <si>
    <t>AAECAZmrBASR7AOG4gSh4gSElgUNzOsD8PYDyaAE+aQE3rkE4tME2tkEv+IEwOIEzOIE8u0EgZYFg5YFAA==</t>
  </si>
  <si>
    <t>vs251-250</t>
    <phoneticPr fontId="134" type="noConversion"/>
  </si>
  <si>
    <t># 2x (4) 动员布道</t>
  </si>
  <si>
    <t># 1x (6) 鲜血远征军</t>
  </si>
  <si>
    <t>AAECAZmrBASR7AOG4gSElgW7lwUNzOsD5+wD8PYDyaAE+aQE0KwE4tMEv+IEwOIEzOIE8u0EgZYFg5YFAA==</t>
  </si>
  <si>
    <t>国服1</t>
    <phoneticPr fontId="134" type="noConversion"/>
  </si>
  <si>
    <t>AAECAZmrBASR7AOG4gSElgW7lwUNzOsD5+wD8PYDyaAE+aQE0KwE4tME2tkEv+IEwOIEzOIEgZYFg5YFAA==</t>
  </si>
  <si>
    <t>前线2</t>
    <phoneticPr fontId="134" type="noConversion"/>
  </si>
  <si>
    <t>法庭秩序</t>
  </si>
  <si>
    <t>鲜血圣印</t>
  </si>
  <si>
    <t>凯瑞尔·罗姆</t>
  </si>
  <si>
    <t>女伯爵</t>
  </si>
  <si>
    <t>巨盾卫士阿斯维顿</t>
    <phoneticPr fontId="148" type="noConversion"/>
  </si>
  <si>
    <t>暗月剧团</t>
    <phoneticPr fontId="134" type="noConversion"/>
  </si>
  <si>
    <t>马戏领班威特利</t>
    <phoneticPr fontId="134" type="noConversion"/>
  </si>
</sst>
</file>

<file path=xl/styles.xml><?xml version="1.0" encoding="utf-8"?>
<styleSheet xmlns="http://schemas.openxmlformats.org/spreadsheetml/2006/main">
  <numFmts count="2">
    <numFmt numFmtId="176" formatCode="0_);[Red]\(0\)"/>
    <numFmt numFmtId="177" formatCode="0_ "/>
  </numFmts>
  <fonts count="199">
    <font>
      <sz val="11"/>
      <color theme="1"/>
      <name val="宋体"/>
      <charset val="134"/>
      <scheme val="minor"/>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11"/>
      <color rgb="FF444444"/>
      <name val="Microsoft Sans Serif"/>
      <family val="2"/>
    </font>
    <font>
      <sz val="11"/>
      <color rgb="FF9C3315"/>
      <name val="Microsoft Sans Serif"/>
      <family val="2"/>
    </font>
    <font>
      <u/>
      <sz val="8"/>
      <color rgb="FF9C3315"/>
      <name val="Microsoft Sans Serif"/>
      <family val="2"/>
    </font>
    <font>
      <u/>
      <sz val="11"/>
      <color rgb="FF9C3315"/>
      <name val="Microsoft Sans Serif"/>
      <family val="2"/>
    </font>
    <font>
      <u/>
      <sz val="11"/>
      <color theme="10"/>
      <name val="宋体"/>
      <family val="3"/>
      <charset val="134"/>
    </font>
    <font>
      <sz val="28"/>
      <color rgb="FF5B413C"/>
      <name val="Microsoft Sans Serif"/>
      <family val="2"/>
    </font>
    <font>
      <sz val="8"/>
      <color rgb="FF5B413C"/>
      <name val="Microsoft Sans Serif"/>
      <family val="2"/>
    </font>
    <font>
      <sz val="35"/>
      <color rgb="FF5B413C"/>
      <name val="Microsoft Sans Serif"/>
      <family val="2"/>
    </font>
    <font>
      <sz val="11"/>
      <color rgb="FF5B413C"/>
      <name val="Microsoft Sans Serif"/>
      <family val="2"/>
    </font>
    <font>
      <sz val="8"/>
      <color rgb="FF9C3315"/>
      <name val="Microsoft Sans Serif"/>
      <family val="2"/>
    </font>
    <font>
      <sz val="8"/>
      <color rgb="FF444444"/>
      <name val="Microsoft Sans Serif"/>
      <family val="2"/>
    </font>
    <font>
      <sz val="11"/>
      <color theme="0" tint="-0.14789269692068238"/>
      <name val="宋体"/>
      <family val="3"/>
      <charset val="134"/>
      <scheme val="minor"/>
    </font>
    <font>
      <sz val="11"/>
      <color theme="0" tint="-0.249977111117893"/>
      <name val="宋体"/>
      <family val="3"/>
      <charset val="134"/>
      <scheme val="minor"/>
    </font>
    <font>
      <sz val="11"/>
      <color rgb="FF333333"/>
      <name val="Tahoma"/>
      <family val="2"/>
    </font>
    <font>
      <sz val="11"/>
      <name val="Arial"/>
      <family val="2"/>
    </font>
    <font>
      <sz val="11"/>
      <color rgb="FF333333"/>
      <name val="Arial"/>
      <family val="2"/>
    </font>
    <font>
      <u/>
      <sz val="11"/>
      <color theme="0" tint="-0.14789269692068238"/>
      <name val="宋体"/>
      <family val="3"/>
      <charset val="134"/>
    </font>
    <font>
      <sz val="11"/>
      <color theme="0" tint="-0.14789269692068238"/>
      <name val="Tahoma"/>
      <family val="2"/>
    </font>
    <font>
      <sz val="11"/>
      <name val="宋体"/>
      <family val="3"/>
      <charset val="134"/>
    </font>
    <font>
      <sz val="11"/>
      <color theme="0" tint="-0.14789269692068238"/>
      <name val="Arial"/>
      <family val="2"/>
    </font>
    <font>
      <sz val="11"/>
      <color rgb="FF333333"/>
      <name val="宋体"/>
      <family val="3"/>
      <charset val="134"/>
    </font>
    <font>
      <sz val="11"/>
      <name val="宋体"/>
      <family val="3"/>
      <charset val="134"/>
      <scheme val="minor"/>
    </font>
    <font>
      <sz val="11"/>
      <color theme="0" tint="-0.14789269692068238"/>
      <name val="宋体"/>
      <family val="3"/>
      <charset val="134"/>
    </font>
    <font>
      <sz val="11"/>
      <color rgb="FFFF0000"/>
      <name val="Arial"/>
      <family val="2"/>
    </font>
    <font>
      <sz val="11"/>
      <color theme="0" tint="-4.9989318521683403E-2"/>
      <name val="宋体"/>
      <family val="3"/>
      <charset val="134"/>
      <scheme val="minor"/>
    </font>
    <font>
      <sz val="11"/>
      <color theme="0" tint="-4.9989318521683403E-2"/>
      <name val="Tahoma"/>
      <family val="2"/>
    </font>
    <font>
      <u/>
      <sz val="11"/>
      <name val="宋体"/>
      <family val="3"/>
      <charset val="134"/>
    </font>
    <font>
      <sz val="11"/>
      <name val="Tahoma"/>
      <family val="2"/>
    </font>
    <font>
      <sz val="11"/>
      <color theme="0" tint="-0.249977111117893"/>
      <name val="微软雅黑"/>
      <family val="2"/>
      <charset val="134"/>
    </font>
    <font>
      <sz val="11"/>
      <color theme="0" tint="-4.9989318521683403E-2"/>
      <name val="宋体"/>
      <family val="3"/>
      <charset val="134"/>
    </font>
    <font>
      <u/>
      <sz val="11"/>
      <color theme="0" tint="-0.249977111117893"/>
      <name val="宋体"/>
      <family val="3"/>
      <charset val="134"/>
    </font>
    <font>
      <sz val="11"/>
      <color theme="0" tint="-0.249977111117893"/>
      <name val="Tahoma"/>
      <family val="2"/>
    </font>
    <font>
      <sz val="11"/>
      <color theme="0" tint="-0.249977111117893"/>
      <name val="宋体"/>
      <family val="3"/>
      <charset val="134"/>
    </font>
    <font>
      <sz val="10"/>
      <name val="Tahoma"/>
      <family val="2"/>
    </font>
    <font>
      <sz val="10"/>
      <color theme="0" tint="-0.14789269692068238"/>
      <name val="Verdana"/>
      <family val="2"/>
    </font>
    <font>
      <sz val="10"/>
      <color theme="0" tint="-0.14789269692068238"/>
      <name val="Tahoma"/>
      <family val="2"/>
    </font>
    <font>
      <sz val="11"/>
      <color theme="0" tint="-0.249977111117893"/>
      <name val="Arial"/>
      <family val="2"/>
    </font>
    <font>
      <sz val="10"/>
      <color rgb="FF10273F"/>
      <name val="Verdana"/>
      <family val="2"/>
    </font>
    <font>
      <sz val="10"/>
      <color rgb="FF10273F"/>
      <name val="宋体"/>
      <family val="3"/>
      <charset val="134"/>
    </font>
    <font>
      <sz val="11"/>
      <color rgb="FFFF0000"/>
      <name val="宋体"/>
      <family val="3"/>
      <charset val="134"/>
    </font>
    <font>
      <sz val="11"/>
      <color rgb="FFFF0000"/>
      <name val="宋体"/>
      <family val="3"/>
      <charset val="134"/>
      <scheme val="minor"/>
    </font>
    <font>
      <sz val="10"/>
      <color rgb="FF10273F"/>
      <name val="Tahoma"/>
      <family val="2"/>
    </font>
    <font>
      <sz val="11"/>
      <color theme="0" tint="-0.1489913632618183"/>
      <name val="宋体"/>
      <family val="3"/>
      <charset val="134"/>
      <scheme val="minor"/>
    </font>
    <font>
      <b/>
      <sz val="7.5"/>
      <color rgb="FF9D9D9D"/>
      <name val="Arial"/>
      <family val="2"/>
    </font>
    <font>
      <sz val="7.5"/>
      <color rgb="FF9D9D9D"/>
      <name val="Arial"/>
      <family val="2"/>
    </font>
    <font>
      <b/>
      <sz val="9"/>
      <color rgb="FF9D9D9D"/>
      <name val="Arial"/>
      <family val="2"/>
    </font>
    <font>
      <sz val="9"/>
      <color rgb="FF9D9D9D"/>
      <name val="Arial"/>
      <family val="2"/>
    </font>
    <font>
      <sz val="11"/>
      <color theme="0" tint="-0.14819788201544237"/>
      <name val="宋体"/>
      <family val="3"/>
      <charset val="134"/>
      <scheme val="minor"/>
    </font>
    <font>
      <sz val="11"/>
      <color theme="0" tint="-0.1488082522049623"/>
      <name val="宋体"/>
      <family val="3"/>
      <charset val="134"/>
      <scheme val="minor"/>
    </font>
    <font>
      <sz val="11"/>
      <color theme="0" tint="-0.1490524002807703"/>
      <name val="宋体"/>
      <family val="3"/>
      <charset val="134"/>
      <scheme val="minor"/>
    </font>
    <font>
      <sz val="11"/>
      <color theme="1"/>
      <name val="宋体"/>
      <family val="3"/>
      <charset val="134"/>
    </font>
    <font>
      <sz val="11"/>
      <color theme="0" tint="-0.14792321543015838"/>
      <name val="宋体"/>
      <family val="3"/>
      <charset val="134"/>
      <scheme val="minor"/>
    </font>
    <font>
      <sz val="11"/>
      <color theme="0" tint="-0.1479537339396344"/>
      <name val="宋体"/>
      <family val="3"/>
      <charset val="134"/>
      <scheme val="minor"/>
    </font>
    <font>
      <sz val="11"/>
      <color theme="0" tint="-0.14807580797753839"/>
      <name val="宋体"/>
      <family val="3"/>
      <charset val="134"/>
      <scheme val="minor"/>
    </font>
    <font>
      <sz val="11"/>
      <color theme="0" tint="-0.14856410412915433"/>
      <name val="宋体"/>
      <family val="3"/>
      <charset val="134"/>
      <scheme val="minor"/>
    </font>
    <font>
      <sz val="11"/>
      <color theme="0" tint="-0.14871669667653431"/>
      <name val="宋体"/>
      <family val="3"/>
      <charset val="134"/>
      <scheme val="minor"/>
    </font>
    <font>
      <sz val="11"/>
      <color theme="0" tint="-0.14874721518601031"/>
      <name val="宋体"/>
      <family val="3"/>
      <charset val="134"/>
      <scheme val="minor"/>
    </font>
    <font>
      <sz val="11"/>
      <color theme="0" tint="-0.14947965941343425"/>
      <name val="宋体"/>
      <family val="3"/>
      <charset val="134"/>
      <scheme val="minor"/>
    </font>
    <font>
      <sz val="11"/>
      <color theme="0" tint="-0.14932706686605426"/>
      <name val="宋体"/>
      <family val="3"/>
      <charset val="134"/>
      <scheme val="minor"/>
    </font>
    <font>
      <sz val="11"/>
      <color theme="0" tint="-0.14969328897976622"/>
      <name val="宋体"/>
      <family val="3"/>
      <charset val="134"/>
      <scheme val="minor"/>
    </font>
    <font>
      <sz val="11"/>
      <color theme="0" tint="-0.14954069643238624"/>
      <name val="宋体"/>
      <family val="3"/>
      <charset val="134"/>
      <scheme val="minor"/>
    </font>
    <font>
      <sz val="11"/>
      <color theme="0" tint="-0.14996795556505021"/>
      <name val="宋体"/>
      <family val="3"/>
      <charset val="134"/>
      <scheme val="minor"/>
    </font>
    <font>
      <b/>
      <sz val="11"/>
      <color rgb="FF333333"/>
      <name val="宋体"/>
      <family val="3"/>
      <charset val="134"/>
    </font>
    <font>
      <b/>
      <sz val="11"/>
      <color rgb="FF333333"/>
      <name val="Arial"/>
      <family val="2"/>
    </font>
    <font>
      <sz val="11"/>
      <color theme="0" tint="-0.1479537339396344"/>
      <name val="Tahoma"/>
      <family val="2"/>
    </font>
    <font>
      <b/>
      <sz val="11"/>
      <color theme="0" tint="-0.14789269692068238"/>
      <name val="宋体"/>
      <family val="3"/>
      <charset val="134"/>
      <scheme val="minor"/>
    </font>
    <font>
      <sz val="11"/>
      <color theme="0" tint="-0.1479537339396344"/>
      <name val="Arial"/>
      <family val="2"/>
    </font>
    <font>
      <sz val="11"/>
      <color theme="0" tint="-0.14789269692068238"/>
      <name val="微软雅黑"/>
      <family val="2"/>
      <charset val="134"/>
    </font>
    <font>
      <sz val="11"/>
      <color theme="0" tint="-0.14828943754387036"/>
      <name val="宋体"/>
      <family val="3"/>
      <charset val="134"/>
      <scheme val="minor"/>
    </font>
    <font>
      <sz val="11"/>
      <color theme="0" tint="-0.14859462263863032"/>
      <name val="宋体"/>
      <family val="3"/>
      <charset val="134"/>
      <scheme val="minor"/>
    </font>
    <font>
      <sz val="11"/>
      <color theme="0" tint="-0.14966277047029022"/>
      <name val="宋体"/>
      <family val="3"/>
      <charset val="134"/>
      <scheme val="minor"/>
    </font>
    <font>
      <sz val="11"/>
      <color theme="0" tint="-0.14908291879024629"/>
      <name val="宋体"/>
      <family val="3"/>
      <charset val="134"/>
      <scheme val="minor"/>
    </font>
    <font>
      <sz val="11"/>
      <color theme="0" tint="-0.14825891903439437"/>
      <name val="宋体"/>
      <family val="3"/>
      <charset val="134"/>
      <scheme val="minor"/>
    </font>
    <font>
      <sz val="11"/>
      <color theme="0" tint="-0.14920499282815028"/>
      <name val="宋体"/>
      <family val="3"/>
      <charset val="134"/>
      <scheme val="minor"/>
    </font>
    <font>
      <sz val="11"/>
      <color theme="0" tint="-0.14914395580919829"/>
      <name val="宋体"/>
      <family val="3"/>
      <charset val="134"/>
      <scheme val="minor"/>
    </font>
    <font>
      <sz val="11"/>
      <color theme="0" tint="-0.14935758537553026"/>
      <name val="宋体"/>
      <family val="3"/>
      <charset val="134"/>
      <scheme val="minor"/>
    </font>
    <font>
      <i/>
      <sz val="11"/>
      <color theme="0" tint="-0.14932706686605426"/>
      <name val="宋体"/>
      <family val="3"/>
      <charset val="134"/>
      <scheme val="minor"/>
    </font>
    <font>
      <sz val="11"/>
      <color theme="0" tint="-0.14975432599871821"/>
      <name val="宋体"/>
      <family val="3"/>
      <charset val="134"/>
      <scheme val="minor"/>
    </font>
    <font>
      <sz val="11"/>
      <color theme="0" tint="-0.14963225196081423"/>
      <name val="宋体"/>
      <family val="3"/>
      <charset val="134"/>
      <scheme val="minor"/>
    </font>
    <font>
      <sz val="11"/>
      <color theme="0" tint="-0.1498764000366222"/>
      <name val="宋体"/>
      <family val="3"/>
      <charset val="134"/>
      <scheme val="minor"/>
    </font>
    <font>
      <sz val="11"/>
      <color theme="0" tint="-0.14938810388500626"/>
      <name val="宋体"/>
      <family val="3"/>
      <charset val="134"/>
      <scheme val="minor"/>
    </font>
    <font>
      <sz val="11"/>
      <color theme="5"/>
      <name val="宋体"/>
      <family val="3"/>
      <charset val="134"/>
      <scheme val="minor"/>
    </font>
    <font>
      <sz val="10"/>
      <color rgb="FF10273F"/>
      <name val="微软雅黑"/>
      <family val="2"/>
      <charset val="134"/>
    </font>
    <font>
      <sz val="11"/>
      <color theme="0" tint="-0.1498458815271462"/>
      <name val="宋体"/>
      <family val="3"/>
      <charset val="134"/>
      <scheme val="minor"/>
    </font>
    <font>
      <sz val="11"/>
      <color theme="1" tint="4.9989318521683403E-2"/>
      <name val="宋体"/>
      <family val="3"/>
      <charset val="134"/>
      <scheme val="minor"/>
    </font>
    <font>
      <sz val="12"/>
      <color rgb="FF000000"/>
      <name val="DokChampa"/>
      <family val="2"/>
    </font>
    <font>
      <sz val="11"/>
      <color theme="1" tint="4.9989318521683403E-2"/>
      <name val="微软雅黑"/>
      <family val="2"/>
      <charset val="134"/>
    </font>
    <font>
      <sz val="10"/>
      <color theme="1"/>
      <name val="宋体"/>
      <family val="3"/>
      <charset val="134"/>
      <scheme val="minor"/>
    </font>
    <font>
      <sz val="10"/>
      <color theme="0" tint="-0.14789269692068238"/>
      <name val="宋体"/>
      <family val="3"/>
      <charset val="134"/>
      <scheme val="minor"/>
    </font>
    <font>
      <sz val="10"/>
      <name val="宋体"/>
      <family val="3"/>
      <charset val="134"/>
      <scheme val="minor"/>
    </font>
    <font>
      <u/>
      <sz val="10"/>
      <color theme="10"/>
      <name val="宋体"/>
      <family val="3"/>
      <charset val="134"/>
    </font>
    <font>
      <sz val="10.5"/>
      <color rgb="FF000000"/>
      <name val="Helvetica"/>
      <family val="2"/>
    </font>
    <font>
      <b/>
      <sz val="11"/>
      <color theme="1"/>
      <name val="宋体"/>
      <family val="3"/>
      <charset val="134"/>
      <scheme val="minor"/>
    </font>
    <font>
      <sz val="10"/>
      <color theme="0" tint="-0.1498458815271462"/>
      <name val="宋体"/>
      <family val="3"/>
      <charset val="134"/>
      <scheme val="minor"/>
    </font>
    <font>
      <b/>
      <sz val="13"/>
      <color theme="3"/>
      <name val="宋体"/>
      <family val="3"/>
      <charset val="134"/>
      <scheme val="minor"/>
    </font>
    <font>
      <b/>
      <sz val="11"/>
      <color rgb="FFFA7D00"/>
      <name val="宋体"/>
      <family val="3"/>
      <charset val="134"/>
      <scheme val="minor"/>
    </font>
    <font>
      <sz val="11"/>
      <color theme="0"/>
      <name val="宋体"/>
      <family val="3"/>
      <charset val="134"/>
      <scheme val="minor"/>
    </font>
    <font>
      <b/>
      <sz val="15"/>
      <color theme="3"/>
      <name val="宋体"/>
      <family val="3"/>
      <charset val="134"/>
      <scheme val="minor"/>
    </font>
    <font>
      <b/>
      <sz val="11"/>
      <color theme="3"/>
      <name val="宋体"/>
      <family val="3"/>
      <charset val="134"/>
      <scheme val="minor"/>
    </font>
    <font>
      <b/>
      <sz val="11"/>
      <color rgb="FF3F3F3F"/>
      <name val="宋体"/>
      <family val="3"/>
      <charset val="134"/>
      <scheme val="minor"/>
    </font>
    <font>
      <sz val="11"/>
      <color rgb="FF9C6500"/>
      <name val="宋体"/>
      <family val="3"/>
      <charset val="134"/>
      <scheme val="minor"/>
    </font>
    <font>
      <sz val="11"/>
      <color rgb="FF006100"/>
      <name val="宋体"/>
      <family val="3"/>
      <charset val="134"/>
      <scheme val="minor"/>
    </font>
    <font>
      <b/>
      <sz val="18"/>
      <color theme="3"/>
      <name val="宋体"/>
      <family val="3"/>
      <charset val="134"/>
      <scheme val="major"/>
    </font>
    <font>
      <b/>
      <sz val="11"/>
      <color theme="0"/>
      <name val="宋体"/>
      <family val="3"/>
      <charset val="134"/>
      <scheme val="minor"/>
    </font>
    <font>
      <sz val="11"/>
      <color rgb="FFFA7D00"/>
      <name val="宋体"/>
      <family val="3"/>
      <charset val="134"/>
      <scheme val="minor"/>
    </font>
    <font>
      <i/>
      <sz val="11"/>
      <color rgb="FF7F7F7F"/>
      <name val="宋体"/>
      <family val="3"/>
      <charset val="134"/>
      <scheme val="minor"/>
    </font>
    <font>
      <sz val="11"/>
      <color rgb="FF9C0006"/>
      <name val="宋体"/>
      <family val="3"/>
      <charset val="134"/>
      <scheme val="minor"/>
    </font>
    <font>
      <sz val="11"/>
      <color rgb="FF3F3F76"/>
      <name val="宋体"/>
      <family val="3"/>
      <charset val="134"/>
      <scheme val="minor"/>
    </font>
    <font>
      <sz val="9"/>
      <color rgb="FF5B413C"/>
      <name val="Microsoft Sans Serif"/>
      <family val="2"/>
    </font>
    <font>
      <b/>
      <sz val="10"/>
      <color rgb="FF10273F"/>
      <name val="宋体"/>
      <family val="3"/>
      <charset val="134"/>
    </font>
    <font>
      <sz val="10"/>
      <color theme="0" tint="-0.14789269692068238"/>
      <name val="宋体"/>
      <family val="3"/>
      <charset val="134"/>
    </font>
    <font>
      <b/>
      <sz val="10"/>
      <color theme="0" tint="-0.14789269692068238"/>
      <name val="宋体"/>
      <family val="3"/>
      <charset val="134"/>
    </font>
    <font>
      <i/>
      <sz val="7.5"/>
      <color rgb="FF9D9D9D"/>
      <name val="Arial"/>
      <family val="2"/>
    </font>
    <font>
      <sz val="11"/>
      <color rgb="FF0070C0"/>
      <name val="宋体"/>
      <family val="3"/>
      <charset val="134"/>
    </font>
    <font>
      <sz val="11"/>
      <color theme="0" tint="-0.499984740745262"/>
      <name val="宋体"/>
      <family val="3"/>
      <charset val="134"/>
    </font>
    <font>
      <sz val="11"/>
      <color rgb="FF7030A0"/>
      <name val="宋体"/>
      <family val="3"/>
      <charset val="134"/>
    </font>
    <font>
      <i/>
      <sz val="11"/>
      <color theme="1"/>
      <name val="宋体"/>
      <family val="3"/>
      <charset val="134"/>
    </font>
    <font>
      <sz val="11"/>
      <color rgb="FF00B050"/>
      <name val="宋体"/>
      <family val="3"/>
      <charset val="134"/>
    </font>
    <font>
      <sz val="11"/>
      <color rgb="FFEAB200"/>
      <name val="宋体"/>
      <family val="3"/>
      <charset val="134"/>
    </font>
    <font>
      <sz val="11"/>
      <color theme="9" tint="-0.249977111117893"/>
      <name val="宋体"/>
      <family val="3"/>
      <charset val="134"/>
    </font>
    <font>
      <sz val="11"/>
      <color theme="6" tint="-0.499984740745262"/>
      <name val="宋体"/>
      <family val="3"/>
      <charset val="134"/>
    </font>
    <font>
      <sz val="11"/>
      <color theme="4" tint="-0.249977111117893"/>
      <name val="宋体"/>
      <family val="3"/>
      <charset val="134"/>
    </font>
    <font>
      <sz val="11"/>
      <color theme="1"/>
      <name val="宋体"/>
      <family val="3"/>
      <charset val="134"/>
      <scheme val="minor"/>
    </font>
    <font>
      <b/>
      <sz val="9"/>
      <name val="Tahoma"/>
      <family val="2"/>
    </font>
    <font>
      <b/>
      <sz val="9"/>
      <name val="宋体"/>
      <family val="3"/>
      <charset val="134"/>
    </font>
    <font>
      <sz val="9"/>
      <name val="Tahoma"/>
      <family val="2"/>
    </font>
    <font>
      <sz val="9"/>
      <name val="宋体"/>
      <family val="3"/>
      <charset val="134"/>
    </font>
    <font>
      <b/>
      <sz val="9"/>
      <color rgb="FF000000"/>
      <name val="Tahoma"/>
      <family val="2"/>
    </font>
    <font>
      <b/>
      <sz val="9"/>
      <color rgb="FF000000"/>
      <name val="宋体"/>
      <family val="3"/>
      <charset val="134"/>
    </font>
    <font>
      <b/>
      <sz val="9"/>
      <name val="宋体"/>
      <family val="3"/>
      <charset val="134"/>
      <scheme val="minor"/>
    </font>
    <font>
      <sz val="9"/>
      <name val="宋体"/>
      <family val="3"/>
      <charset val="134"/>
      <scheme val="minor"/>
    </font>
    <font>
      <sz val="11"/>
      <color theme="0" tint="-0.14999847407452621"/>
      <name val="宋体"/>
      <family val="3"/>
      <charset val="134"/>
      <scheme val="minor"/>
    </font>
    <font>
      <sz val="10"/>
      <color theme="0" tint="-0.14999847407452621"/>
      <name val="微软雅黑"/>
      <family val="2"/>
      <charset val="134"/>
    </font>
    <font>
      <sz val="11"/>
      <color theme="0" tint="-0.249977111117893"/>
      <name val="宋体"/>
      <family val="3"/>
      <charset val="134"/>
      <scheme val="minor"/>
    </font>
    <font>
      <b/>
      <sz val="9"/>
      <color indexed="81"/>
      <name val="Tahoma"/>
      <family val="2"/>
    </font>
    <font>
      <b/>
      <sz val="9"/>
      <color indexed="81"/>
      <name val="宋体"/>
      <family val="3"/>
      <charset val="134"/>
    </font>
    <font>
      <u/>
      <sz val="11"/>
      <color theme="0" tint="-0.14999847407452621"/>
      <name val="宋体"/>
      <family val="3"/>
      <charset val="134"/>
    </font>
    <font>
      <sz val="11"/>
      <color theme="0" tint="-0.14999847407452621"/>
      <name val="Tahoma"/>
      <family val="2"/>
    </font>
    <font>
      <sz val="11"/>
      <color theme="0" tint="-0.14999847407452621"/>
      <name val="宋体"/>
      <family val="3"/>
      <charset val="134"/>
    </font>
    <font>
      <sz val="9"/>
      <color indexed="81"/>
      <name val="Tahoma"/>
      <family val="2"/>
    </font>
    <font>
      <b/>
      <sz val="11"/>
      <color theme="0" tint="-0.1498458815271462"/>
      <name val="宋体"/>
      <family val="3"/>
      <charset val="134"/>
      <scheme val="minor"/>
    </font>
    <font>
      <sz val="10"/>
      <color rgb="FFFF0000"/>
      <name val="宋体"/>
      <family val="3"/>
      <charset val="134"/>
      <scheme val="minor"/>
    </font>
    <font>
      <sz val="10"/>
      <color rgb="FF333333"/>
      <name val="宋体"/>
      <family val="3"/>
      <charset val="134"/>
    </font>
    <font>
      <sz val="11"/>
      <color theme="0" tint="-0.14999847407452621"/>
      <name val="Arial"/>
      <family val="2"/>
    </font>
    <font>
      <sz val="9"/>
      <name val="宋体"/>
      <family val="2"/>
      <charset val="134"/>
      <scheme val="minor"/>
    </font>
    <font>
      <i/>
      <sz val="11"/>
      <color theme="1"/>
      <name val="宋体"/>
      <family val="3"/>
      <charset val="134"/>
      <scheme val="minor"/>
    </font>
    <font>
      <sz val="11"/>
      <name val="Cambria"/>
      <family val="1"/>
    </font>
    <font>
      <i/>
      <sz val="11"/>
      <name val="宋体"/>
      <family val="3"/>
      <charset val="134"/>
      <scheme val="minor"/>
    </font>
    <font>
      <sz val="11"/>
      <color theme="0" tint="-0.14999847407452621"/>
      <name val="微软雅黑"/>
      <family val="2"/>
      <charset val="134"/>
    </font>
    <font>
      <sz val="10"/>
      <color theme="0" tint="-0.14999847407452621"/>
      <name val="宋体"/>
      <family val="3"/>
      <charset val="134"/>
      <scheme val="minor"/>
    </font>
    <font>
      <i/>
      <sz val="11"/>
      <color theme="0" tint="-0.14999847407452621"/>
      <name val="宋体"/>
      <family val="3"/>
      <charset val="134"/>
    </font>
    <font>
      <sz val="11"/>
      <color theme="0" tint="-0.14999847407452621"/>
      <name val="Cambria"/>
      <family val="1"/>
    </font>
    <font>
      <sz val="9"/>
      <color rgb="FF666666"/>
      <name val="Arial"/>
      <family val="2"/>
    </font>
    <font>
      <sz val="9"/>
      <color rgb="FF03AC76"/>
      <name val="Arial"/>
      <family val="2"/>
    </font>
    <font>
      <sz val="9"/>
      <color indexed="81"/>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b/>
      <sz val="8"/>
      <color rgb="FF000000"/>
      <name val="微软雅黑"/>
      <family val="2"/>
      <charset val="134"/>
    </font>
    <font>
      <sz val="8"/>
      <color rgb="FF000000"/>
      <name val="微软雅黑"/>
      <family val="2"/>
      <charset val="134"/>
    </font>
    <font>
      <sz val="11"/>
      <color rgb="FF00B050"/>
      <name val="宋体"/>
      <family val="3"/>
      <charset val="134"/>
      <scheme val="minor"/>
    </font>
    <font>
      <sz val="11"/>
      <color theme="0" tint="-0.499984740745262"/>
      <name val="宋体"/>
      <family val="3"/>
      <charset val="134"/>
      <scheme val="minor"/>
    </font>
    <font>
      <sz val="11"/>
      <color theme="6" tint="-0.499984740745262"/>
      <name val="宋体"/>
      <family val="3"/>
      <charset val="134"/>
      <scheme val="minor"/>
    </font>
    <font>
      <sz val="11"/>
      <color theme="9" tint="-0.249977111117893"/>
      <name val="宋体"/>
      <family val="3"/>
      <charset val="134"/>
      <scheme val="minor"/>
    </font>
    <font>
      <sz val="11"/>
      <color rgb="FF00B0F0"/>
      <name val="宋体"/>
      <family val="3"/>
      <charset val="134"/>
      <scheme val="minor"/>
    </font>
    <font>
      <sz val="11"/>
      <color rgb="FFFFC000"/>
      <name val="宋体"/>
      <family val="3"/>
      <charset val="134"/>
      <scheme val="minor"/>
    </font>
    <font>
      <sz val="7"/>
      <color rgb="FF18507E"/>
      <name val="Verdana"/>
      <family val="2"/>
    </font>
    <font>
      <b/>
      <sz val="7"/>
      <color rgb="FF18507E"/>
      <name val="Verdana"/>
      <family val="2"/>
    </font>
    <font>
      <sz val="7"/>
      <color rgb="FF18507E"/>
      <name val="宋体"/>
      <family val="3"/>
      <charset val="134"/>
    </font>
    <font>
      <sz val="7"/>
      <color rgb="FF10273F"/>
      <name val="Verdana"/>
      <family val="2"/>
    </font>
    <font>
      <sz val="8"/>
      <color rgb="FF150603"/>
      <name val="微软雅黑"/>
      <family val="2"/>
      <charset val="134"/>
    </font>
    <font>
      <sz val="7"/>
      <color rgb="FF444444"/>
      <name val="Microsoft Sans Serif"/>
      <family val="2"/>
    </font>
    <font>
      <u/>
      <sz val="7"/>
      <color rgb="FF9C3315"/>
      <name val="Microsoft Sans Serif"/>
      <family val="2"/>
    </font>
    <font>
      <u/>
      <sz val="11"/>
      <color rgb="FF9C3315"/>
      <name val="宋体"/>
      <family val="3"/>
      <charset val="134"/>
    </font>
    <font>
      <b/>
      <sz val="7"/>
      <color rgb="FF10273F"/>
      <name val="Verdana"/>
      <family val="2"/>
    </font>
    <font>
      <sz val="6"/>
      <color rgb="FF10273F"/>
      <name val="Verdana"/>
      <family val="2"/>
    </font>
    <font>
      <sz val="7"/>
      <color rgb="FF2E6190"/>
      <name val="Verdana"/>
      <family val="2"/>
    </font>
    <font>
      <sz val="6"/>
      <color rgb="FFCCCCCC"/>
      <name val="Microsoft YaHei"/>
      <family val="2"/>
    </font>
    <font>
      <sz val="7"/>
      <color rgb="FF333333"/>
      <name val="微软雅黑"/>
      <family val="2"/>
      <charset val="134"/>
    </font>
    <font>
      <sz val="8"/>
      <color rgb="FFE42424"/>
      <name val="Segoe UI"/>
      <family val="2"/>
    </font>
    <font>
      <sz val="8"/>
      <color rgb="FF0029FF"/>
      <name val="Segoe UI"/>
      <family val="2"/>
    </font>
    <font>
      <sz val="7"/>
      <color rgb="FF10273F"/>
      <name val="宋体"/>
      <family val="3"/>
      <charset val="134"/>
    </font>
  </fonts>
  <fills count="81">
    <fill>
      <patternFill patternType="none"/>
    </fill>
    <fill>
      <patternFill patternType="gray125"/>
    </fill>
    <fill>
      <patternFill patternType="solid">
        <fgColor rgb="FFEFE1C2"/>
        <bgColor indexed="64"/>
      </patternFill>
    </fill>
    <fill>
      <patternFill patternType="solid">
        <fgColor rgb="FFF8F2E6"/>
        <bgColor indexed="64"/>
      </patternFill>
    </fill>
    <fill>
      <patternFill patternType="solid">
        <fgColor theme="0" tint="-0.249977111117893"/>
        <bgColor indexed="64"/>
      </patternFill>
    </fill>
    <fill>
      <patternFill patternType="solid">
        <fgColor rgb="FF0070C0"/>
        <bgColor indexed="64"/>
      </patternFill>
    </fill>
    <fill>
      <patternFill patternType="solid">
        <fgColor rgb="FFFF0000"/>
        <bgColor indexed="64"/>
      </patternFill>
    </fill>
    <fill>
      <patternFill patternType="solid">
        <fgColor rgb="FFFFC000"/>
        <bgColor indexed="64"/>
      </patternFill>
    </fill>
    <fill>
      <patternFill patternType="solid">
        <fgColor rgb="FFF3F3F3"/>
        <bgColor indexed="64"/>
      </patternFill>
    </fill>
    <fill>
      <patternFill patternType="solid">
        <fgColor theme="0" tint="-0.14789269692068238"/>
        <bgColor indexed="64"/>
      </patternFill>
    </fill>
    <fill>
      <patternFill patternType="solid">
        <fgColor rgb="FFFFFF00"/>
        <bgColor indexed="64"/>
      </patternFill>
    </fill>
    <fill>
      <patternFill patternType="solid">
        <fgColor rgb="FFFFF0CD"/>
        <bgColor indexed="64"/>
      </patternFill>
    </fill>
    <fill>
      <patternFill patternType="solid">
        <fgColor rgb="FFFFFFCC"/>
        <bgColor indexed="64"/>
      </patternFill>
    </fill>
    <fill>
      <patternFill patternType="solid">
        <fgColor rgb="FFF2F2F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6" tint="0.59999389629810485"/>
        <bgColor indexed="64"/>
      </patternFill>
    </fill>
    <fill>
      <patternFill patternType="solid">
        <fgColor theme="9"/>
        <bgColor indexed="64"/>
      </patternFill>
    </fill>
    <fill>
      <patternFill patternType="solid">
        <fgColor rgb="FFFFCC99"/>
        <bgColor indexed="64"/>
      </patternFill>
    </fill>
    <fill>
      <patternFill patternType="solid">
        <fgColor theme="5" tint="0.39915158543656726"/>
        <bgColor indexed="64"/>
      </patternFill>
    </fill>
    <fill>
      <patternFill patternType="solid">
        <fgColor rgb="FFFFC7CE"/>
        <bgColor indexed="64"/>
      </patternFill>
    </fill>
    <fill>
      <patternFill patternType="solid">
        <fgColor theme="7" tint="0.59999389629810485"/>
        <bgColor indexed="64"/>
      </patternFill>
    </fill>
    <fill>
      <patternFill patternType="solid">
        <fgColor rgb="FFA5A5A5"/>
        <bgColor indexed="64"/>
      </patternFill>
    </fill>
    <fill>
      <patternFill patternType="solid">
        <fgColor theme="5"/>
        <bgColor indexed="64"/>
      </patternFill>
    </fill>
    <fill>
      <patternFill patternType="solid">
        <fgColor theme="4" tint="0.7993408001953185"/>
        <bgColor indexed="64"/>
      </patternFill>
    </fill>
    <fill>
      <patternFill patternType="solid">
        <fgColor theme="4"/>
        <bgColor indexed="64"/>
      </patternFill>
    </fill>
    <fill>
      <patternFill patternType="solid">
        <fgColor theme="9" tint="0.59999389629810485"/>
        <bgColor indexed="64"/>
      </patternFill>
    </fill>
    <fill>
      <patternFill patternType="solid">
        <fgColor rgb="FFFFEB9C"/>
        <bgColor indexed="64"/>
      </patternFill>
    </fill>
    <fill>
      <patternFill patternType="solid">
        <fgColor theme="8" tint="0.7993408001953185"/>
        <bgColor indexed="64"/>
      </patternFill>
    </fill>
    <fill>
      <patternFill patternType="solid">
        <fgColor rgb="FFC6EFCE"/>
        <bgColor indexed="64"/>
      </patternFill>
    </fill>
    <fill>
      <patternFill patternType="solid">
        <fgColor theme="4" tint="0.39915158543656726"/>
        <bgColor indexed="64"/>
      </patternFill>
    </fill>
    <fill>
      <patternFill patternType="solid">
        <fgColor theme="6" tint="0.7993408001953185"/>
        <bgColor indexed="64"/>
      </patternFill>
    </fill>
    <fill>
      <patternFill patternType="solid">
        <fgColor theme="6"/>
        <bgColor indexed="64"/>
      </patternFill>
    </fill>
    <fill>
      <patternFill patternType="solid">
        <fgColor theme="5" tint="0.59999389629810485"/>
        <bgColor indexed="64"/>
      </patternFill>
    </fill>
    <fill>
      <patternFill patternType="solid">
        <fgColor theme="8"/>
        <bgColor indexed="64"/>
      </patternFill>
    </fill>
    <fill>
      <patternFill patternType="solid">
        <fgColor theme="7" tint="0.7993408001953185"/>
        <bgColor indexed="64"/>
      </patternFill>
    </fill>
    <fill>
      <patternFill patternType="solid">
        <fgColor theme="5" tint="0.7993408001953185"/>
        <bgColor indexed="64"/>
      </patternFill>
    </fill>
    <fill>
      <patternFill patternType="solid">
        <fgColor theme="9" tint="0.7993408001953185"/>
        <bgColor indexed="64"/>
      </patternFill>
    </fill>
    <fill>
      <patternFill patternType="solid">
        <fgColor theme="4" tint="0.39912106692709126"/>
        <bgColor indexed="64"/>
      </patternFill>
    </fill>
    <fill>
      <patternFill patternType="solid">
        <fgColor theme="5" tint="0.39912106692709126"/>
        <bgColor indexed="64"/>
      </patternFill>
    </fill>
    <fill>
      <patternFill patternType="solid">
        <fgColor theme="9" tint="0.39915158543656726"/>
        <bgColor indexed="64"/>
      </patternFill>
    </fill>
    <fill>
      <patternFill patternType="solid">
        <fgColor theme="6" tint="0.39912106692709126"/>
        <bgColor indexed="64"/>
      </patternFill>
    </fill>
    <fill>
      <patternFill patternType="solid">
        <fgColor theme="6" tint="0.39915158543656726"/>
        <bgColor indexed="64"/>
      </patternFill>
    </fill>
    <fill>
      <patternFill patternType="solid">
        <fgColor theme="7" tint="0.39912106692709126"/>
        <bgColor indexed="64"/>
      </patternFill>
    </fill>
    <fill>
      <patternFill patternType="solid">
        <fgColor theme="7" tint="0.39915158543656726"/>
        <bgColor indexed="64"/>
      </patternFill>
    </fill>
    <fill>
      <patternFill patternType="solid">
        <fgColor theme="8" tint="0.39912106692709126"/>
        <bgColor indexed="64"/>
      </patternFill>
    </fill>
    <fill>
      <patternFill patternType="solid">
        <fgColor theme="8" tint="0.39915158543656726"/>
        <bgColor indexed="64"/>
      </patternFill>
    </fill>
    <fill>
      <patternFill patternType="solid">
        <fgColor theme="9" tint="0.39912106692709126"/>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medium">
        <color rgb="FFDFC191"/>
      </bottom>
      <diagonal/>
    </border>
    <border>
      <left style="medium">
        <color rgb="FFDFC191"/>
      </left>
      <right style="medium">
        <color rgb="FFDFC191"/>
      </right>
      <top style="medium">
        <color rgb="FFDFC191"/>
      </top>
      <bottom style="medium">
        <color rgb="FFDFC191"/>
      </bottom>
      <diagonal/>
    </border>
    <border>
      <left style="medium">
        <color rgb="FFE4E4E4"/>
      </left>
      <right style="medium">
        <color rgb="FFE4E4E4"/>
      </right>
      <top style="medium">
        <color rgb="FFE4E4E4"/>
      </top>
      <bottom style="medium">
        <color rgb="FFE4E4E4"/>
      </bottom>
      <diagonal/>
    </border>
    <border>
      <left style="medium">
        <color rgb="FFE4E4E4"/>
      </left>
      <right style="medium">
        <color rgb="FFE4E4E4"/>
      </right>
      <top/>
      <bottom/>
      <diagonal/>
    </border>
    <border>
      <left style="medium">
        <color rgb="FFE4E4E4"/>
      </left>
      <right style="medium">
        <color rgb="FFE4E4E4"/>
      </right>
      <top style="medium">
        <color rgb="FFE4E4E4"/>
      </top>
      <bottom/>
      <diagonal/>
    </border>
    <border>
      <left style="medium">
        <color rgb="FFE4E4E4"/>
      </left>
      <right/>
      <top style="medium">
        <color rgb="FFE4E4E4"/>
      </top>
      <bottom style="medium">
        <color rgb="FFE4E4E4"/>
      </bottom>
      <diagonal/>
    </border>
    <border>
      <left style="medium">
        <color rgb="FFEAD5BC"/>
      </left>
      <right/>
      <top/>
      <bottom style="medium">
        <color rgb="FFEAD5BC"/>
      </bottom>
      <diagonal/>
    </border>
    <border>
      <left/>
      <right/>
      <top/>
      <bottom style="medium">
        <color rgb="FFEAD5BC"/>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39915158543656726"/>
      </bottom>
      <diagonal/>
    </border>
    <border>
      <left/>
      <right/>
      <top/>
      <bottom style="medium">
        <color theme="4" tint="0.39912106692709126"/>
      </bottom>
      <diagonal/>
    </border>
    <border>
      <left/>
      <right/>
      <top/>
      <bottom style="thick">
        <color theme="4"/>
      </bottom>
      <diagonal/>
    </border>
    <border>
      <left/>
      <right/>
      <top style="thin">
        <color theme="4"/>
      </top>
      <bottom style="double">
        <color theme="4"/>
      </bottom>
      <diagonal/>
    </border>
    <border>
      <left/>
      <right/>
      <top/>
      <bottom style="thick">
        <color theme="4" tint="0.499984740745262"/>
      </bottom>
      <diagonal/>
    </border>
    <border>
      <left style="medium">
        <color rgb="FFE4E4E4"/>
      </left>
      <right style="medium">
        <color rgb="FFE4E4E4"/>
      </right>
      <top/>
      <bottom style="medium">
        <color rgb="FFE4E4E4"/>
      </bottom>
      <diagonal/>
    </border>
    <border>
      <left/>
      <right/>
      <top/>
      <bottom style="medium">
        <color theme="4" tint="0.39997558519241921"/>
      </bottom>
      <diagonal/>
    </border>
  </borders>
  <cellStyleXfs count="104">
    <xf numFmtId="0" fontId="0" fillId="0" borderId="0">
      <alignment vertical="center"/>
    </xf>
    <xf numFmtId="0" fontId="126" fillId="25" borderId="0" applyNumberFormat="0" applyBorder="0" applyAlignment="0" applyProtection="0">
      <alignment vertical="center"/>
    </xf>
    <xf numFmtId="0" fontId="99" fillId="13" borderId="11" applyNumberFormat="0" applyAlignment="0" applyProtection="0">
      <alignment vertical="center"/>
    </xf>
    <xf numFmtId="0" fontId="8" fillId="0" borderId="0" applyNumberFormat="0" applyFill="0" applyBorder="0" applyAlignment="0" applyProtection="0">
      <alignment vertical="top"/>
      <protection locked="0"/>
    </xf>
    <xf numFmtId="0" fontId="100" fillId="20" borderId="0" applyNumberFormat="0" applyBorder="0" applyAlignment="0" applyProtection="0">
      <alignment vertical="center"/>
    </xf>
    <xf numFmtId="0" fontId="126" fillId="22" borderId="0" applyNumberFormat="0" applyBorder="0" applyAlignment="0" applyProtection="0">
      <alignment vertical="center"/>
    </xf>
    <xf numFmtId="0" fontId="126" fillId="15" borderId="0" applyNumberFormat="0" applyBorder="0" applyAlignment="0" applyProtection="0">
      <alignment vertical="center"/>
    </xf>
    <xf numFmtId="0" fontId="126" fillId="34" borderId="0" applyNumberFormat="0" applyBorder="0" applyAlignment="0" applyProtection="0">
      <alignment vertical="center"/>
    </xf>
    <xf numFmtId="0" fontId="126" fillId="14" borderId="0" applyNumberFormat="0" applyBorder="0" applyAlignment="0" applyProtection="0">
      <alignment vertical="center"/>
    </xf>
    <xf numFmtId="0" fontId="103" fillId="13" borderId="13" applyNumberFormat="0" applyAlignment="0" applyProtection="0">
      <alignment vertical="center"/>
    </xf>
    <xf numFmtId="0" fontId="100" fillId="31" borderId="0" applyNumberFormat="0" applyBorder="0" applyAlignment="0" applyProtection="0">
      <alignment vertical="center"/>
    </xf>
    <xf numFmtId="0" fontId="104" fillId="28" borderId="0" applyNumberFormat="0" applyBorder="0" applyAlignment="0" applyProtection="0">
      <alignment vertical="center"/>
    </xf>
    <xf numFmtId="0" fontId="126" fillId="27" borderId="0" applyNumberFormat="0" applyBorder="0" applyAlignment="0" applyProtection="0">
      <alignment vertical="center"/>
    </xf>
    <xf numFmtId="0" fontId="126" fillId="37" borderId="0" applyNumberFormat="0" applyBorder="0" applyAlignment="0" applyProtection="0">
      <alignment vertical="center"/>
    </xf>
    <xf numFmtId="0" fontId="126" fillId="32" borderId="0" applyNumberFormat="0" applyBorder="0" applyAlignment="0" applyProtection="0">
      <alignment vertical="center"/>
    </xf>
    <xf numFmtId="0" fontId="126" fillId="0" borderId="0">
      <alignment vertical="center"/>
    </xf>
    <xf numFmtId="0" fontId="126" fillId="36" borderId="0" applyNumberFormat="0" applyBorder="0" applyAlignment="0" applyProtection="0">
      <alignment vertical="center"/>
    </xf>
    <xf numFmtId="0" fontId="126" fillId="29" borderId="0" applyNumberFormat="0" applyBorder="0" applyAlignment="0" applyProtection="0">
      <alignment vertical="center"/>
    </xf>
    <xf numFmtId="0" fontId="126" fillId="38" borderId="0" applyNumberFormat="0" applyBorder="0" applyAlignment="0" applyProtection="0">
      <alignment vertical="center"/>
    </xf>
    <xf numFmtId="0" fontId="126" fillId="17" borderId="0" applyNumberFormat="0" applyBorder="0" applyAlignment="0" applyProtection="0">
      <alignment vertical="center"/>
    </xf>
    <xf numFmtId="0" fontId="100" fillId="39" borderId="0" applyNumberFormat="0" applyBorder="0" applyAlignment="0" applyProtection="0">
      <alignment vertical="center"/>
    </xf>
    <xf numFmtId="0" fontId="100" fillId="40" borderId="0" applyNumberFormat="0" applyBorder="0" applyAlignment="0" applyProtection="0">
      <alignment vertical="center"/>
    </xf>
    <xf numFmtId="0" fontId="100" fillId="42" borderId="0" applyNumberFormat="0" applyBorder="0" applyAlignment="0" applyProtection="0">
      <alignment vertical="center"/>
    </xf>
    <xf numFmtId="0" fontId="100" fillId="43" borderId="0" applyNumberFormat="0" applyBorder="0" applyAlignment="0" applyProtection="0">
      <alignment vertical="center"/>
    </xf>
    <xf numFmtId="0" fontId="100" fillId="44" borderId="0" applyNumberFormat="0" applyBorder="0" applyAlignment="0" applyProtection="0">
      <alignment vertical="center"/>
    </xf>
    <xf numFmtId="0" fontId="100" fillId="45" borderId="0" applyNumberFormat="0" applyBorder="0" applyAlignment="0" applyProtection="0">
      <alignment vertical="center"/>
    </xf>
    <xf numFmtId="0" fontId="100" fillId="46" borderId="0" applyNumberFormat="0" applyBorder="0" applyAlignment="0" applyProtection="0">
      <alignment vertical="center"/>
    </xf>
    <xf numFmtId="0" fontId="100" fillId="47" borderId="0" applyNumberFormat="0" applyBorder="0" applyAlignment="0" applyProtection="0">
      <alignment vertical="center"/>
    </xf>
    <xf numFmtId="0" fontId="100" fillId="48" borderId="0" applyNumberFormat="0" applyBorder="0" applyAlignment="0" applyProtection="0">
      <alignment vertical="center"/>
    </xf>
    <xf numFmtId="0" fontId="100" fillId="41" borderId="0" applyNumberFormat="0" applyBorder="0" applyAlignment="0" applyProtection="0">
      <alignment vertical="center"/>
    </xf>
    <xf numFmtId="0" fontId="101" fillId="0" borderId="17" applyNumberFormat="0" applyFill="0" applyAlignment="0" applyProtection="0">
      <alignment vertical="center"/>
    </xf>
    <xf numFmtId="0" fontId="98" fillId="0" borderId="19" applyNumberFormat="0" applyFill="0" applyAlignment="0" applyProtection="0">
      <alignment vertical="center"/>
    </xf>
    <xf numFmtId="0" fontId="102" fillId="0" borderId="16" applyNumberFormat="0" applyFill="0" applyAlignment="0" applyProtection="0">
      <alignment vertical="center"/>
    </xf>
    <xf numFmtId="0" fontId="102" fillId="0" borderId="15" applyNumberFormat="0" applyFill="0" applyAlignment="0" applyProtection="0">
      <alignment vertical="center"/>
    </xf>
    <xf numFmtId="0" fontId="102" fillId="0" borderId="0" applyNumberFormat="0" applyFill="0" applyBorder="0" applyAlignment="0" applyProtection="0">
      <alignment vertical="center"/>
    </xf>
    <xf numFmtId="0" fontId="106" fillId="0" borderId="0" applyNumberFormat="0" applyFill="0" applyBorder="0" applyAlignment="0" applyProtection="0">
      <alignment vertical="center"/>
    </xf>
    <xf numFmtId="0" fontId="110" fillId="21" borderId="0" applyNumberFormat="0" applyBorder="0" applyAlignment="0" applyProtection="0">
      <alignment vertical="center"/>
    </xf>
    <xf numFmtId="0" fontId="126" fillId="0" borderId="0">
      <alignment vertical="center"/>
    </xf>
    <xf numFmtId="0" fontId="126" fillId="0" borderId="0">
      <alignment vertical="center"/>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5" fillId="30" borderId="0" applyNumberFormat="0" applyBorder="0" applyAlignment="0" applyProtection="0">
      <alignment vertical="center"/>
    </xf>
    <xf numFmtId="0" fontId="96" fillId="0" borderId="18" applyNumberFormat="0" applyFill="0" applyAlignment="0" applyProtection="0">
      <alignment vertical="center"/>
    </xf>
    <xf numFmtId="0" fontId="107" fillId="23" borderId="14" applyNumberFormat="0" applyAlignment="0" applyProtection="0">
      <alignment vertical="center"/>
    </xf>
    <xf numFmtId="0" fontId="109"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108" fillId="0" borderId="12" applyNumberFormat="0" applyFill="0" applyAlignment="0" applyProtection="0">
      <alignment vertical="center"/>
    </xf>
    <xf numFmtId="0" fontId="100" fillId="26" borderId="0" applyNumberFormat="0" applyBorder="0" applyAlignment="0" applyProtection="0">
      <alignment vertical="center"/>
    </xf>
    <xf numFmtId="0" fontId="100" fillId="24" borderId="0" applyNumberFormat="0" applyBorder="0" applyAlignment="0" applyProtection="0">
      <alignment vertical="center"/>
    </xf>
    <xf numFmtId="0" fontId="100" fillId="33" borderId="0" applyNumberFormat="0" applyBorder="0" applyAlignment="0" applyProtection="0">
      <alignment vertical="center"/>
    </xf>
    <xf numFmtId="0" fontId="100" fillId="16" borderId="0" applyNumberFormat="0" applyBorder="0" applyAlignment="0" applyProtection="0">
      <alignment vertical="center"/>
    </xf>
    <xf numFmtId="0" fontId="100" fillId="35" borderId="0" applyNumberFormat="0" applyBorder="0" applyAlignment="0" applyProtection="0">
      <alignment vertical="center"/>
    </xf>
    <xf numFmtId="0" fontId="100" fillId="18" borderId="0" applyNumberFormat="0" applyBorder="0" applyAlignment="0" applyProtection="0">
      <alignment vertical="center"/>
    </xf>
    <xf numFmtId="0" fontId="111" fillId="19" borderId="11" applyNumberFormat="0" applyAlignment="0" applyProtection="0">
      <alignment vertical="center"/>
    </xf>
    <xf numFmtId="0" fontId="126" fillId="12" borderId="10" applyNumberFormat="0" applyFont="0" applyAlignment="0" applyProtection="0">
      <alignment vertical="center"/>
    </xf>
    <xf numFmtId="0" fontId="126" fillId="12" borderId="10" applyNumberFormat="0" applyFont="0" applyAlignment="0" applyProtection="0">
      <alignment vertical="center"/>
    </xf>
    <xf numFmtId="0" fontId="126" fillId="12" borderId="10" applyNumberFormat="0" applyFont="0" applyAlignment="0" applyProtection="0">
      <alignment vertical="center"/>
    </xf>
    <xf numFmtId="0" fontId="159" fillId="0" borderId="0" applyNumberFormat="0" applyFill="0" applyBorder="0" applyAlignment="0" applyProtection="0">
      <alignment vertical="center"/>
    </xf>
    <xf numFmtId="0" fontId="160" fillId="0" borderId="17" applyNumberFormat="0" applyFill="0" applyAlignment="0" applyProtection="0">
      <alignment vertical="center"/>
    </xf>
    <xf numFmtId="0" fontId="161" fillId="0" borderId="19" applyNumberFormat="0" applyFill="0" applyAlignment="0" applyProtection="0">
      <alignment vertical="center"/>
    </xf>
    <xf numFmtId="0" fontId="162" fillId="0" borderId="21" applyNumberFormat="0" applyFill="0" applyAlignment="0" applyProtection="0">
      <alignment vertical="center"/>
    </xf>
    <xf numFmtId="0" fontId="162" fillId="0" borderId="0" applyNumberFormat="0" applyFill="0" applyBorder="0" applyAlignment="0" applyProtection="0">
      <alignment vertical="center"/>
    </xf>
    <xf numFmtId="0" fontId="163" fillId="50" borderId="0" applyNumberFormat="0" applyBorder="0" applyAlignment="0" applyProtection="0">
      <alignment vertical="center"/>
    </xf>
    <xf numFmtId="0" fontId="164" fillId="51" borderId="0" applyNumberFormat="0" applyBorder="0" applyAlignment="0" applyProtection="0">
      <alignment vertical="center"/>
    </xf>
    <xf numFmtId="0" fontId="165" fillId="52" borderId="0" applyNumberFormat="0" applyBorder="0" applyAlignment="0" applyProtection="0">
      <alignment vertical="center"/>
    </xf>
    <xf numFmtId="0" fontId="166" fillId="53" borderId="11" applyNumberFormat="0" applyAlignment="0" applyProtection="0">
      <alignment vertical="center"/>
    </xf>
    <xf numFmtId="0" fontId="167" fillId="54" borderId="13" applyNumberFormat="0" applyAlignment="0" applyProtection="0">
      <alignment vertical="center"/>
    </xf>
    <xf numFmtId="0" fontId="168" fillId="54" borderId="11" applyNumberFormat="0" applyAlignment="0" applyProtection="0">
      <alignment vertical="center"/>
    </xf>
    <xf numFmtId="0" fontId="169" fillId="0" borderId="12" applyNumberFormat="0" applyFill="0" applyAlignment="0" applyProtection="0">
      <alignment vertical="center"/>
    </xf>
    <xf numFmtId="0" fontId="170" fillId="55" borderId="14" applyNumberFormat="0" applyAlignment="0" applyProtection="0">
      <alignment vertical="center"/>
    </xf>
    <xf numFmtId="0" fontId="171" fillId="0" borderId="0" applyNumberFormat="0" applyFill="0" applyBorder="0" applyAlignment="0" applyProtection="0">
      <alignment vertical="center"/>
    </xf>
    <xf numFmtId="0" fontId="172" fillId="0" borderId="0" applyNumberFormat="0" applyFill="0" applyBorder="0" applyAlignment="0" applyProtection="0">
      <alignment vertical="center"/>
    </xf>
    <xf numFmtId="0" fontId="173" fillId="0" borderId="18" applyNumberFormat="0" applyFill="0" applyAlignment="0" applyProtection="0">
      <alignment vertical="center"/>
    </xf>
    <xf numFmtId="0" fontId="174" fillId="57" borderId="0" applyNumberFormat="0" applyBorder="0" applyAlignment="0" applyProtection="0">
      <alignment vertical="center"/>
    </xf>
    <xf numFmtId="0" fontId="3" fillId="58" borderId="0" applyNumberFormat="0" applyBorder="0" applyAlignment="0" applyProtection="0">
      <alignment vertical="center"/>
    </xf>
    <xf numFmtId="0" fontId="3" fillId="59" borderId="0" applyNumberFormat="0" applyBorder="0" applyAlignment="0" applyProtection="0">
      <alignment vertical="center"/>
    </xf>
    <xf numFmtId="0" fontId="174" fillId="60" borderId="0" applyNumberFormat="0" applyBorder="0" applyAlignment="0" applyProtection="0">
      <alignment vertical="center"/>
    </xf>
    <xf numFmtId="0" fontId="174" fillId="61" borderId="0" applyNumberFormat="0" applyBorder="0" applyAlignment="0" applyProtection="0">
      <alignment vertical="center"/>
    </xf>
    <xf numFmtId="0" fontId="3" fillId="62" borderId="0" applyNumberFormat="0" applyBorder="0" applyAlignment="0" applyProtection="0">
      <alignment vertical="center"/>
    </xf>
    <xf numFmtId="0" fontId="3" fillId="63" borderId="0" applyNumberFormat="0" applyBorder="0" applyAlignment="0" applyProtection="0">
      <alignment vertical="center"/>
    </xf>
    <xf numFmtId="0" fontId="174" fillId="64" borderId="0" applyNumberFormat="0" applyBorder="0" applyAlignment="0" applyProtection="0">
      <alignment vertical="center"/>
    </xf>
    <xf numFmtId="0" fontId="174" fillId="65" borderId="0" applyNumberFormat="0" applyBorder="0" applyAlignment="0" applyProtection="0">
      <alignment vertical="center"/>
    </xf>
    <xf numFmtId="0" fontId="3" fillId="66" borderId="0" applyNumberFormat="0" applyBorder="0" applyAlignment="0" applyProtection="0">
      <alignment vertical="center"/>
    </xf>
    <xf numFmtId="0" fontId="3" fillId="67" borderId="0" applyNumberFormat="0" applyBorder="0" applyAlignment="0" applyProtection="0">
      <alignment vertical="center"/>
    </xf>
    <xf numFmtId="0" fontId="174" fillId="68" borderId="0" applyNumberFormat="0" applyBorder="0" applyAlignment="0" applyProtection="0">
      <alignment vertical="center"/>
    </xf>
    <xf numFmtId="0" fontId="174" fillId="69" borderId="0" applyNumberFormat="0" applyBorder="0" applyAlignment="0" applyProtection="0">
      <alignment vertical="center"/>
    </xf>
    <xf numFmtId="0" fontId="3" fillId="70" borderId="0" applyNumberFormat="0" applyBorder="0" applyAlignment="0" applyProtection="0">
      <alignment vertical="center"/>
    </xf>
    <xf numFmtId="0" fontId="3" fillId="71" borderId="0" applyNumberFormat="0" applyBorder="0" applyAlignment="0" applyProtection="0">
      <alignment vertical="center"/>
    </xf>
    <xf numFmtId="0" fontId="174" fillId="72" borderId="0" applyNumberFormat="0" applyBorder="0" applyAlignment="0" applyProtection="0">
      <alignment vertical="center"/>
    </xf>
    <xf numFmtId="0" fontId="174" fillId="73" borderId="0" applyNumberFormat="0" applyBorder="0" applyAlignment="0" applyProtection="0">
      <alignment vertical="center"/>
    </xf>
    <xf numFmtId="0" fontId="3" fillId="74" borderId="0" applyNumberFormat="0" applyBorder="0" applyAlignment="0" applyProtection="0">
      <alignment vertical="center"/>
    </xf>
    <xf numFmtId="0" fontId="3" fillId="75" borderId="0" applyNumberFormat="0" applyBorder="0" applyAlignment="0" applyProtection="0">
      <alignment vertical="center"/>
    </xf>
    <xf numFmtId="0" fontId="174" fillId="76" borderId="0" applyNumberFormat="0" applyBorder="0" applyAlignment="0" applyProtection="0">
      <alignment vertical="center"/>
    </xf>
    <xf numFmtId="0" fontId="174" fillId="77" borderId="0" applyNumberFormat="0" applyBorder="0" applyAlignment="0" applyProtection="0">
      <alignment vertical="center"/>
    </xf>
    <xf numFmtId="0" fontId="3" fillId="78" borderId="0" applyNumberFormat="0" applyBorder="0" applyAlignment="0" applyProtection="0">
      <alignment vertical="center"/>
    </xf>
    <xf numFmtId="0" fontId="3" fillId="79" borderId="0" applyNumberFormat="0" applyBorder="0" applyAlignment="0" applyProtection="0">
      <alignment vertical="center"/>
    </xf>
    <xf numFmtId="0" fontId="174" fillId="80" borderId="0" applyNumberFormat="0" applyBorder="0" applyAlignment="0" applyProtection="0">
      <alignment vertical="center"/>
    </xf>
    <xf numFmtId="0" fontId="3" fillId="0" borderId="0">
      <alignment vertical="center"/>
    </xf>
    <xf numFmtId="0" fontId="3" fillId="56" borderId="10" applyNumberFormat="0" applyFont="0" applyAlignment="0" applyProtection="0">
      <alignment vertical="center"/>
    </xf>
  </cellStyleXfs>
  <cellXfs count="721">
    <xf numFmtId="0" fontId="0" fillId="0" borderId="0" xfId="0">
      <alignment vertical="center"/>
    </xf>
    <xf numFmtId="0" fontId="0" fillId="0" borderId="0" xfId="0" applyFont="1">
      <alignment vertical="center"/>
    </xf>
    <xf numFmtId="0" fontId="5" fillId="2" borderId="2" xfId="0" applyFont="1" applyFill="1" applyBorder="1" applyAlignment="1">
      <alignment horizontal="center" vertical="center"/>
    </xf>
    <xf numFmtId="0" fontId="4" fillId="3" borderId="2" xfId="0" applyFont="1" applyFill="1" applyBorder="1" applyAlignment="1">
      <alignment horizontal="center" vertical="center"/>
    </xf>
    <xf numFmtId="9" fontId="4" fillId="3" borderId="2" xfId="0" applyNumberFormat="1" applyFont="1" applyFill="1" applyBorder="1" applyAlignment="1">
      <alignment horizontal="center" vertical="center"/>
    </xf>
    <xf numFmtId="0" fontId="6" fillId="0" borderId="0" xfId="0" applyFont="1">
      <alignment vertical="center"/>
    </xf>
    <xf numFmtId="0" fontId="7" fillId="3" borderId="2" xfId="0" applyFont="1" applyFill="1" applyBorder="1" applyAlignment="1">
      <alignment horizontal="center" vertical="center"/>
    </xf>
    <xf numFmtId="0" fontId="8" fillId="3" borderId="2" xfId="3" applyFont="1" applyFill="1" applyBorder="1" applyAlignment="1" applyProtection="1">
      <alignment horizontal="center" vertical="center"/>
    </xf>
    <xf numFmtId="9" fontId="9"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9" fontId="11" fillId="0" borderId="0" xfId="0" applyNumberFormat="1" applyFont="1" applyAlignment="1">
      <alignment horizontal="center" vertical="center" wrapText="1"/>
    </xf>
    <xf numFmtId="0" fontId="12" fillId="0" borderId="0" xfId="0" applyFont="1" applyAlignment="1">
      <alignment horizontal="left" vertical="center" wrapText="1"/>
    </xf>
    <xf numFmtId="0" fontId="13" fillId="2" borderId="2" xfId="0" applyFont="1" applyFill="1" applyBorder="1" applyAlignment="1">
      <alignment horizontal="center" vertical="center"/>
    </xf>
    <xf numFmtId="0" fontId="12" fillId="0" borderId="0" xfId="0" applyFont="1" applyAlignment="1">
      <alignment horizontal="center" vertical="center" wrapText="1"/>
    </xf>
    <xf numFmtId="0" fontId="14" fillId="3" borderId="2" xfId="0" applyFont="1" applyFill="1" applyBorder="1" applyAlignment="1">
      <alignment horizontal="center" vertical="center"/>
    </xf>
    <xf numFmtId="9" fontId="14" fillId="3" borderId="2" xfId="0" applyNumberFormat="1" applyFont="1" applyFill="1" applyBorder="1" applyAlignment="1">
      <alignment horizontal="center" vertical="center"/>
    </xf>
    <xf numFmtId="0" fontId="4" fillId="0" borderId="0" xfId="0" applyFont="1">
      <alignment vertical="center"/>
    </xf>
    <xf numFmtId="0" fontId="0" fillId="0" borderId="0" xfId="0"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176" fontId="0" fillId="0" borderId="0" xfId="0" applyNumberFormat="1" applyAlignment="1">
      <alignment vertical="center" wrapText="1"/>
    </xf>
    <xf numFmtId="0" fontId="8" fillId="0" borderId="0" xfId="39" applyBorder="1" applyAlignment="1" applyProtection="1">
      <alignment horizontal="left" vertical="center" wrapText="1"/>
    </xf>
    <xf numFmtId="0" fontId="17" fillId="0" borderId="0" xfId="0" applyFont="1" applyBorder="1" applyAlignment="1">
      <alignment vertical="center" wrapText="1"/>
    </xf>
    <xf numFmtId="0" fontId="17" fillId="0" borderId="0" xfId="0" applyFont="1" applyAlignment="1">
      <alignment vertical="center" wrapText="1"/>
    </xf>
    <xf numFmtId="176" fontId="15" fillId="0" borderId="0" xfId="0" applyNumberFormat="1" applyFont="1" applyBorder="1" applyAlignment="1">
      <alignment vertical="center" wrapText="1"/>
    </xf>
    <xf numFmtId="0" fontId="18" fillId="0" borderId="0" xfId="0" applyFont="1" applyBorder="1" applyAlignment="1">
      <alignment horizontal="left" vertical="center" wrapText="1"/>
    </xf>
    <xf numFmtId="0" fontId="19" fillId="0" borderId="0" xfId="0" applyFont="1" applyBorder="1" applyAlignment="1">
      <alignment vertical="center" wrapText="1"/>
    </xf>
    <xf numFmtId="0" fontId="19" fillId="0" borderId="3" xfId="0" applyFont="1" applyBorder="1" applyAlignment="1">
      <alignment vertical="center" wrapText="1"/>
    </xf>
    <xf numFmtId="0" fontId="18" fillId="0" borderId="0" xfId="0" applyFont="1" applyAlignment="1">
      <alignment horizontal="left" vertical="center" wrapText="1"/>
    </xf>
    <xf numFmtId="176" fontId="0" fillId="0" borderId="0" xfId="0" applyNumberFormat="1" applyBorder="1" applyAlignment="1">
      <alignment vertical="center" wrapText="1"/>
    </xf>
    <xf numFmtId="49" fontId="18" fillId="0" borderId="0" xfId="0" applyNumberFormat="1" applyFont="1" applyBorder="1" applyAlignment="1">
      <alignment horizontal="left" vertical="center" wrapText="1"/>
    </xf>
    <xf numFmtId="49" fontId="19" fillId="0" borderId="0" xfId="0" applyNumberFormat="1" applyFont="1" applyBorder="1" applyAlignment="1">
      <alignment vertical="center" wrapText="1"/>
    </xf>
    <xf numFmtId="0" fontId="19" fillId="0" borderId="0" xfId="0" applyFont="1" applyAlignment="1">
      <alignment vertical="center" wrapText="1"/>
    </xf>
    <xf numFmtId="0" fontId="19" fillId="0" borderId="0" xfId="0" applyFont="1" applyBorder="1" applyAlignment="1">
      <alignment horizontal="left" vertical="center" wrapText="1"/>
    </xf>
    <xf numFmtId="176" fontId="15" fillId="0" borderId="0" xfId="0" applyNumberFormat="1" applyFont="1" applyAlignment="1">
      <alignment vertical="center" wrapText="1"/>
    </xf>
    <xf numFmtId="0" fontId="17" fillId="0" borderId="3" xfId="0" applyFont="1" applyBorder="1" applyAlignment="1">
      <alignment vertical="center" wrapText="1"/>
    </xf>
    <xf numFmtId="0" fontId="8" fillId="0" borderId="0" xfId="39" applyAlignment="1" applyProtection="1">
      <alignment horizontal="left" vertical="center" wrapText="1"/>
    </xf>
    <xf numFmtId="0" fontId="0" fillId="0" borderId="0" xfId="0" applyNumberFormat="1" applyAlignment="1">
      <alignment vertical="center" wrapText="1"/>
    </xf>
    <xf numFmtId="49" fontId="8" fillId="0" borderId="0" xfId="39" applyNumberFormat="1" applyBorder="1" applyAlignment="1" applyProtection="1">
      <alignment horizontal="left" vertical="center" wrapText="1"/>
    </xf>
    <xf numFmtId="49" fontId="17" fillId="0" borderId="3" xfId="0" applyNumberFormat="1" applyFont="1" applyBorder="1" applyAlignment="1">
      <alignment vertical="center" wrapText="1"/>
    </xf>
    <xf numFmtId="0" fontId="20" fillId="0" borderId="0" xfId="39" applyFont="1" applyBorder="1" applyAlignment="1" applyProtection="1">
      <alignment horizontal="left" vertical="center" wrapText="1"/>
    </xf>
    <xf numFmtId="0" fontId="21" fillId="0" borderId="3" xfId="0" applyFont="1" applyBorder="1" applyAlignment="1">
      <alignment vertical="center" wrapText="1"/>
    </xf>
    <xf numFmtId="0" fontId="8" fillId="0" borderId="3" xfId="39" applyBorder="1" applyAlignment="1" applyProtection="1">
      <alignment horizontal="left" vertical="center" wrapText="1"/>
    </xf>
    <xf numFmtId="0" fontId="20" fillId="0" borderId="3" xfId="39" applyFont="1" applyBorder="1" applyAlignment="1" applyProtection="1">
      <alignment horizontal="left" vertical="center" wrapText="1"/>
    </xf>
    <xf numFmtId="0" fontId="21" fillId="0" borderId="0" xfId="0" applyFont="1" applyBorder="1" applyAlignment="1">
      <alignment vertical="center" wrapText="1"/>
    </xf>
    <xf numFmtId="176" fontId="17" fillId="0" borderId="0" xfId="0" applyNumberFormat="1" applyFont="1" applyBorder="1" applyAlignment="1">
      <alignment vertical="center" wrapText="1"/>
    </xf>
    <xf numFmtId="0" fontId="22" fillId="4" borderId="0" xfId="39" applyFont="1" applyFill="1" applyBorder="1" applyAlignment="1" applyProtection="1">
      <alignment vertical="center" wrapText="1"/>
    </xf>
    <xf numFmtId="0" fontId="18" fillId="5" borderId="0" xfId="0" applyFont="1" applyFill="1" applyBorder="1" applyAlignment="1">
      <alignment vertical="center" wrapText="1"/>
    </xf>
    <xf numFmtId="176" fontId="17" fillId="0" borderId="0" xfId="0" applyNumberFormat="1" applyFont="1" applyAlignment="1">
      <alignment vertical="center" wrapText="1"/>
    </xf>
    <xf numFmtId="0" fontId="22" fillId="6" borderId="0" xfId="39" applyFont="1" applyFill="1" applyBorder="1" applyAlignment="1" applyProtection="1">
      <alignment vertical="center" wrapText="1"/>
    </xf>
    <xf numFmtId="176" fontId="23" fillId="0" borderId="0" xfId="0" applyNumberFormat="1" applyFont="1" applyFill="1" applyBorder="1" applyAlignment="1">
      <alignment vertical="center" wrapText="1"/>
    </xf>
    <xf numFmtId="0" fontId="18" fillId="7" borderId="0" xfId="0" applyFont="1" applyFill="1" applyBorder="1" applyAlignment="1">
      <alignment vertical="center" wrapText="1"/>
    </xf>
    <xf numFmtId="176" fontId="19" fillId="0" borderId="0" xfId="0" applyNumberFormat="1" applyFont="1" applyBorder="1" applyAlignment="1">
      <alignment vertical="center" wrapText="1"/>
    </xf>
    <xf numFmtId="0" fontId="24" fillId="0" borderId="0" xfId="0" applyFont="1" applyBorder="1" applyAlignment="1">
      <alignment vertical="center" wrapText="1"/>
    </xf>
    <xf numFmtId="176" fontId="19" fillId="0" borderId="4" xfId="0" applyNumberFormat="1" applyFont="1" applyBorder="1" applyAlignment="1">
      <alignment vertical="center" wrapText="1"/>
    </xf>
    <xf numFmtId="176" fontId="0" fillId="0" borderId="0" xfId="0" applyNumberFormat="1" applyFill="1" applyBorder="1" applyAlignment="1">
      <alignment vertical="center" wrapText="1"/>
    </xf>
    <xf numFmtId="176" fontId="19" fillId="0" borderId="0" xfId="0" applyNumberFormat="1" applyFont="1" applyAlignment="1">
      <alignment vertical="center" wrapText="1"/>
    </xf>
    <xf numFmtId="0" fontId="22" fillId="7" borderId="0" xfId="39" applyFont="1" applyFill="1" applyBorder="1" applyAlignment="1" applyProtection="1">
      <alignment vertical="center" wrapText="1"/>
    </xf>
    <xf numFmtId="176" fontId="25" fillId="0" borderId="0" xfId="0" applyNumberFormat="1" applyFont="1" applyFill="1" applyBorder="1" applyAlignment="1">
      <alignment vertical="center" wrapText="1"/>
    </xf>
    <xf numFmtId="176" fontId="25" fillId="0" borderId="0" xfId="0" applyNumberFormat="1" applyFont="1" applyBorder="1" applyAlignment="1">
      <alignment vertical="center" wrapText="1"/>
    </xf>
    <xf numFmtId="49" fontId="18" fillId="7" borderId="0" xfId="0" applyNumberFormat="1" applyFont="1" applyFill="1" applyBorder="1" applyAlignment="1">
      <alignment vertical="center" wrapText="1"/>
    </xf>
    <xf numFmtId="49" fontId="0" fillId="0" borderId="0" xfId="0" applyNumberFormat="1" applyBorder="1" applyAlignment="1">
      <alignment vertical="center" wrapText="1"/>
    </xf>
    <xf numFmtId="176" fontId="19" fillId="0" borderId="0" xfId="0" applyNumberFormat="1" applyFont="1" applyFill="1" applyBorder="1" applyAlignment="1">
      <alignment vertical="center" wrapText="1"/>
    </xf>
    <xf numFmtId="176" fontId="19" fillId="0" borderId="3" xfId="0" applyNumberFormat="1" applyFont="1" applyBorder="1" applyAlignment="1">
      <alignment vertical="center" wrapText="1"/>
    </xf>
    <xf numFmtId="0" fontId="22" fillId="4" borderId="3" xfId="39" applyFont="1" applyFill="1" applyBorder="1" applyAlignment="1" applyProtection="1">
      <alignment vertical="center" wrapText="1"/>
    </xf>
    <xf numFmtId="176" fontId="17" fillId="0" borderId="3" xfId="0" applyNumberFormat="1" applyFont="1" applyBorder="1" applyAlignment="1">
      <alignment vertical="center" wrapText="1"/>
    </xf>
    <xf numFmtId="176" fontId="17" fillId="0" borderId="4" xfId="0" applyNumberFormat="1" applyFont="1" applyBorder="1" applyAlignment="1">
      <alignment vertical="center" wrapText="1"/>
    </xf>
    <xf numFmtId="49" fontId="22" fillId="4" borderId="0" xfId="39" applyNumberFormat="1" applyFont="1" applyFill="1" applyBorder="1" applyAlignment="1" applyProtection="1">
      <alignment vertical="center" wrapText="1"/>
    </xf>
    <xf numFmtId="49" fontId="24" fillId="0" borderId="0" xfId="0" applyNumberFormat="1" applyFont="1" applyBorder="1" applyAlignment="1">
      <alignment vertical="center" wrapText="1"/>
    </xf>
    <xf numFmtId="49" fontId="24" fillId="0" borderId="0" xfId="0" applyNumberFormat="1" applyFont="1" applyAlignment="1">
      <alignment vertical="center" wrapText="1"/>
    </xf>
    <xf numFmtId="49" fontId="18" fillId="5" borderId="3" xfId="0" applyNumberFormat="1" applyFont="1" applyFill="1" applyBorder="1" applyAlignment="1">
      <alignment vertical="center" wrapText="1"/>
    </xf>
    <xf numFmtId="49" fontId="18" fillId="5" borderId="0" xfId="0" applyNumberFormat="1" applyFont="1" applyFill="1" applyBorder="1" applyAlignment="1">
      <alignment vertical="center" wrapText="1"/>
    </xf>
    <xf numFmtId="49" fontId="22" fillId="6" borderId="0" xfId="39" applyNumberFormat="1" applyFont="1" applyFill="1" applyBorder="1" applyAlignment="1" applyProtection="1">
      <alignment vertical="center" wrapText="1"/>
    </xf>
    <xf numFmtId="49" fontId="22" fillId="6" borderId="3" xfId="39" applyNumberFormat="1" applyFont="1" applyFill="1" applyBorder="1" applyAlignment="1" applyProtection="1">
      <alignment vertical="center" wrapText="1"/>
    </xf>
    <xf numFmtId="176" fontId="21" fillId="0" borderId="3" xfId="0" applyNumberFormat="1" applyFont="1" applyBorder="1" applyAlignment="1">
      <alignment vertical="center" wrapText="1"/>
    </xf>
    <xf numFmtId="0" fontId="18" fillId="5" borderId="3" xfId="0" applyFont="1" applyFill="1" applyBorder="1" applyAlignment="1">
      <alignment vertical="center" wrapText="1"/>
    </xf>
    <xf numFmtId="176" fontId="21" fillId="0" borderId="0" xfId="0" applyNumberFormat="1" applyFont="1" applyBorder="1" applyAlignment="1">
      <alignment vertical="center" wrapText="1"/>
    </xf>
    <xf numFmtId="0" fontId="25" fillId="0" borderId="0" xfId="0" applyFont="1" applyBorder="1" applyAlignment="1">
      <alignment vertical="center" wrapText="1"/>
    </xf>
    <xf numFmtId="49" fontId="17" fillId="0" borderId="0" xfId="0" applyNumberFormat="1" applyFont="1" applyBorder="1" applyAlignment="1">
      <alignment vertical="center" wrapText="1"/>
    </xf>
    <xf numFmtId="49" fontId="17" fillId="0" borderId="0" xfId="0" applyNumberFormat="1" applyFont="1" applyAlignment="1">
      <alignment vertical="center" wrapText="1"/>
    </xf>
    <xf numFmtId="49" fontId="20" fillId="0" borderId="0" xfId="39" applyNumberFormat="1" applyFont="1" applyBorder="1" applyAlignment="1" applyProtection="1">
      <alignment horizontal="left" vertical="center" wrapText="1"/>
    </xf>
    <xf numFmtId="49" fontId="21" fillId="0" borderId="0" xfId="0" applyNumberFormat="1" applyFont="1" applyBorder="1" applyAlignment="1">
      <alignment vertical="center" wrapText="1"/>
    </xf>
    <xf numFmtId="49" fontId="0" fillId="0" borderId="0" xfId="0" applyNumberFormat="1" applyBorder="1" applyAlignment="1">
      <alignment horizontal="left" vertical="center" wrapText="1"/>
    </xf>
    <xf numFmtId="176" fontId="0" fillId="0" borderId="0" xfId="0" applyNumberFormat="1" applyFont="1" applyAlignment="1">
      <alignment vertical="center" wrapText="1"/>
    </xf>
    <xf numFmtId="176" fontId="25" fillId="0" borderId="0" xfId="0" applyNumberFormat="1" applyFont="1" applyAlignment="1">
      <alignment vertical="center" wrapText="1"/>
    </xf>
    <xf numFmtId="176" fontId="16" fillId="0" borderId="0" xfId="0" applyNumberFormat="1" applyFont="1" applyAlignment="1">
      <alignment vertical="center" wrapText="1"/>
    </xf>
    <xf numFmtId="0" fontId="18" fillId="7" borderId="3" xfId="0" applyFont="1" applyFill="1" applyBorder="1" applyAlignment="1">
      <alignment vertical="center" wrapText="1"/>
    </xf>
    <xf numFmtId="0" fontId="22" fillId="6" borderId="3" xfId="39" applyFont="1" applyFill="1" applyBorder="1" applyAlignment="1" applyProtection="1">
      <alignment vertical="center" wrapText="1"/>
    </xf>
    <xf numFmtId="49" fontId="26" fillId="4" borderId="0" xfId="39" applyNumberFormat="1" applyFont="1" applyFill="1" applyBorder="1" applyAlignment="1" applyProtection="1">
      <alignment vertical="center" wrapText="1"/>
    </xf>
    <xf numFmtId="49" fontId="26" fillId="0" borderId="0" xfId="0" applyNumberFormat="1" applyFont="1" applyBorder="1" applyAlignment="1">
      <alignment vertical="center" wrapText="1"/>
    </xf>
    <xf numFmtId="49" fontId="0" fillId="0" borderId="0" xfId="0" applyNumberFormat="1" applyAlignment="1">
      <alignment vertical="center" wrapText="1"/>
    </xf>
    <xf numFmtId="176" fontId="17" fillId="8" borderId="0" xfId="0" applyNumberFormat="1" applyFont="1" applyFill="1" applyBorder="1" applyAlignment="1">
      <alignment vertical="center" wrapText="1"/>
    </xf>
    <xf numFmtId="176" fontId="17" fillId="8" borderId="3" xfId="0" applyNumberFormat="1" applyFont="1" applyFill="1" applyBorder="1" applyAlignment="1">
      <alignment vertical="center" wrapText="1"/>
    </xf>
    <xf numFmtId="49" fontId="8" fillId="0" borderId="3" xfId="39" applyNumberFormat="1" applyBorder="1" applyAlignment="1" applyProtection="1">
      <alignment horizontal="left" vertical="center" wrapText="1"/>
    </xf>
    <xf numFmtId="0" fontId="27" fillId="0" borderId="3" xfId="0" applyFont="1" applyBorder="1" applyAlignment="1">
      <alignment horizontal="left" vertical="center" wrapText="1"/>
    </xf>
    <xf numFmtId="0" fontId="23" fillId="0" borderId="3" xfId="0" applyFont="1" applyBorder="1" applyAlignment="1">
      <alignment horizontal="left" vertical="center" wrapText="1"/>
    </xf>
    <xf numFmtId="0" fontId="23" fillId="0" borderId="3" xfId="0" applyFont="1" applyBorder="1" applyAlignment="1">
      <alignment vertical="center" wrapText="1"/>
    </xf>
    <xf numFmtId="0" fontId="22"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49" fontId="22" fillId="0" borderId="3" xfId="0" applyNumberFormat="1" applyFont="1" applyBorder="1" applyAlignment="1">
      <alignment horizontal="left" vertical="center" wrapText="1"/>
    </xf>
    <xf numFmtId="49" fontId="0" fillId="0" borderId="3" xfId="0" applyNumberFormat="1" applyBorder="1" applyAlignment="1">
      <alignment horizontal="left" vertical="center" wrapText="1"/>
    </xf>
    <xf numFmtId="49" fontId="18" fillId="0" borderId="3" xfId="0" applyNumberFormat="1" applyFont="1" applyBorder="1" applyAlignment="1">
      <alignment horizontal="left" vertical="center" wrapText="1"/>
    </xf>
    <xf numFmtId="49" fontId="23" fillId="0" borderId="3" xfId="0" applyNumberFormat="1" applyFont="1" applyBorder="1" applyAlignment="1">
      <alignment horizontal="left" vertical="center" wrapText="1"/>
    </xf>
    <xf numFmtId="49" fontId="21" fillId="0" borderId="3" xfId="0" applyNumberFormat="1" applyFont="1" applyBorder="1" applyAlignment="1">
      <alignment vertical="center" wrapText="1"/>
    </xf>
    <xf numFmtId="49" fontId="28" fillId="0" borderId="0" xfId="0" applyNumberFormat="1" applyFont="1" applyBorder="1" applyAlignment="1">
      <alignment horizontal="left" vertical="center" wrapText="1"/>
    </xf>
    <xf numFmtId="49" fontId="29" fillId="0" borderId="3" xfId="0" applyNumberFormat="1" applyFont="1" applyBorder="1" applyAlignment="1">
      <alignment vertical="center" wrapText="1"/>
    </xf>
    <xf numFmtId="49" fontId="20" fillId="0" borderId="3" xfId="39" applyNumberFormat="1" applyFont="1" applyBorder="1" applyAlignment="1" applyProtection="1">
      <alignment horizontal="left" vertical="center" wrapText="1"/>
    </xf>
    <xf numFmtId="49" fontId="30" fillId="0" borderId="3" xfId="39" applyNumberFormat="1" applyFont="1" applyFill="1" applyBorder="1" applyAlignment="1" applyProtection="1">
      <alignment horizontal="left" vertical="center" wrapText="1"/>
    </xf>
    <xf numFmtId="49" fontId="31" fillId="0" borderId="3" xfId="0" applyNumberFormat="1" applyFont="1" applyFill="1" applyBorder="1" applyAlignment="1">
      <alignment vertical="center" wrapText="1"/>
    </xf>
    <xf numFmtId="176" fontId="15" fillId="0" borderId="0" xfId="0" applyNumberFormat="1" applyFont="1" applyFill="1" applyBorder="1" applyAlignment="1">
      <alignment vertical="center" wrapText="1"/>
    </xf>
    <xf numFmtId="176" fontId="23" fillId="0" borderId="3" xfId="0" applyNumberFormat="1" applyFont="1" applyBorder="1" applyAlignment="1">
      <alignment vertical="center" wrapText="1"/>
    </xf>
    <xf numFmtId="0" fontId="26" fillId="4" borderId="0" xfId="39" applyFont="1" applyFill="1" applyBorder="1" applyAlignment="1" applyProtection="1">
      <alignment vertical="center" wrapText="1"/>
    </xf>
    <xf numFmtId="0" fontId="26" fillId="0" borderId="0" xfId="0" applyFont="1" applyBorder="1" applyAlignment="1">
      <alignment vertical="center" wrapText="1"/>
    </xf>
    <xf numFmtId="176" fontId="32" fillId="0" borderId="0" xfId="0" applyNumberFormat="1" applyFont="1" applyFill="1" applyAlignment="1">
      <alignment vertical="center" wrapText="1"/>
    </xf>
    <xf numFmtId="176" fontId="21" fillId="0" borderId="0" xfId="0" applyNumberFormat="1" applyFont="1" applyAlignment="1">
      <alignment vertical="center" wrapText="1"/>
    </xf>
    <xf numFmtId="0" fontId="23" fillId="5" borderId="0" xfId="0" applyFont="1" applyFill="1" applyBorder="1" applyAlignment="1">
      <alignment vertical="center" wrapText="1"/>
    </xf>
    <xf numFmtId="176" fontId="29" fillId="0" borderId="0" xfId="0" applyNumberFormat="1" applyFont="1" applyBorder="1" applyAlignment="1">
      <alignment vertical="center" wrapText="1"/>
    </xf>
    <xf numFmtId="49" fontId="33" fillId="4" borderId="0" xfId="39" applyNumberFormat="1" applyFont="1" applyFill="1" applyBorder="1" applyAlignment="1" applyProtection="1">
      <alignment vertical="center" wrapText="1"/>
    </xf>
    <xf numFmtId="49" fontId="33" fillId="0" borderId="0" xfId="0" applyNumberFormat="1" applyFont="1" applyBorder="1" applyAlignment="1">
      <alignment vertical="center" wrapText="1"/>
    </xf>
    <xf numFmtId="176" fontId="28" fillId="0" borderId="0" xfId="0" applyNumberFormat="1" applyFont="1" applyBorder="1" applyAlignment="1">
      <alignment vertical="center" wrapText="1"/>
    </xf>
    <xf numFmtId="49" fontId="15" fillId="0" borderId="0" xfId="0" applyNumberFormat="1" applyFont="1" applyAlignment="1">
      <alignment vertical="center" wrapText="1"/>
    </xf>
    <xf numFmtId="176" fontId="31" fillId="0" borderId="3" xfId="0" applyNumberFormat="1" applyFont="1" applyFill="1" applyBorder="1" applyAlignment="1">
      <alignment vertical="center" wrapText="1"/>
    </xf>
    <xf numFmtId="49" fontId="25" fillId="0" borderId="0" xfId="0" applyNumberFormat="1" applyFont="1" applyFill="1" applyAlignment="1">
      <alignment vertical="center" wrapText="1"/>
    </xf>
    <xf numFmtId="49" fontId="23" fillId="5" borderId="0" xfId="0" applyNumberFormat="1" applyFont="1" applyFill="1" applyBorder="1" applyAlignment="1">
      <alignment vertical="center" wrapText="1"/>
    </xf>
    <xf numFmtId="176" fontId="32" fillId="9" borderId="0" xfId="0" applyNumberFormat="1" applyFont="1" applyFill="1" applyBorder="1" applyAlignment="1">
      <alignment vertical="center" wrapText="1"/>
    </xf>
    <xf numFmtId="176" fontId="23" fillId="0" borderId="0" xfId="0" applyNumberFormat="1" applyFont="1" applyBorder="1" applyAlignment="1">
      <alignment vertical="center" wrapText="1"/>
    </xf>
    <xf numFmtId="0" fontId="26" fillId="0" borderId="3" xfId="0" applyFont="1" applyBorder="1" applyAlignment="1">
      <alignment vertical="center" wrapText="1"/>
    </xf>
    <xf numFmtId="0" fontId="21" fillId="0" borderId="0" xfId="0" applyFont="1" applyAlignment="1">
      <alignment vertical="center" wrapText="1"/>
    </xf>
    <xf numFmtId="49" fontId="29" fillId="0" borderId="0" xfId="0" applyNumberFormat="1" applyFont="1" applyBorder="1" applyAlignment="1">
      <alignment vertical="center" wrapText="1"/>
    </xf>
    <xf numFmtId="176" fontId="31" fillId="0" borderId="0" xfId="0" applyNumberFormat="1" applyFont="1" applyFill="1" applyBorder="1" applyAlignment="1">
      <alignment vertical="center" wrapText="1"/>
    </xf>
    <xf numFmtId="49" fontId="8" fillId="8" borderId="3" xfId="39" applyNumberFormat="1" applyFill="1" applyBorder="1" applyAlignment="1" applyProtection="1">
      <alignment horizontal="left" vertical="center" wrapText="1"/>
    </xf>
    <xf numFmtId="49" fontId="0" fillId="0" borderId="0" xfId="0" applyNumberFormat="1" applyAlignment="1">
      <alignment horizontal="left" vertical="center" wrapText="1"/>
    </xf>
    <xf numFmtId="49" fontId="34" fillId="0" borderId="0" xfId="39" applyNumberFormat="1" applyFont="1" applyBorder="1" applyAlignment="1" applyProtection="1">
      <alignment horizontal="left" vertical="center" wrapText="1"/>
    </xf>
    <xf numFmtId="49" fontId="35" fillId="0" borderId="3" xfId="0" applyNumberFormat="1" applyFont="1" applyBorder="1" applyAlignment="1">
      <alignment vertical="center" wrapText="1"/>
    </xf>
    <xf numFmtId="176" fontId="35" fillId="0" borderId="3" xfId="0" applyNumberFormat="1" applyFont="1" applyBorder="1" applyAlignment="1">
      <alignment vertical="center" wrapText="1"/>
    </xf>
    <xf numFmtId="49" fontId="36" fillId="6" borderId="0" xfId="39" applyNumberFormat="1" applyFont="1" applyFill="1" applyBorder="1" applyAlignment="1" applyProtection="1">
      <alignment vertical="center" wrapText="1"/>
    </xf>
    <xf numFmtId="49" fontId="36" fillId="0" borderId="0" xfId="0" applyNumberFormat="1" applyFont="1" applyBorder="1" applyAlignment="1">
      <alignment vertical="center" wrapText="1"/>
    </xf>
    <xf numFmtId="49" fontId="24" fillId="0" borderId="3" xfId="0" applyNumberFormat="1" applyFont="1" applyBorder="1" applyAlignment="1">
      <alignment vertical="center" wrapText="1"/>
    </xf>
    <xf numFmtId="176" fontId="0" fillId="0" borderId="3" xfId="0" applyNumberFormat="1" applyBorder="1" applyAlignment="1">
      <alignment vertical="center" wrapText="1"/>
    </xf>
    <xf numFmtId="176" fontId="15" fillId="0" borderId="3" xfId="0" applyNumberFormat="1" applyFont="1" applyBorder="1" applyAlignment="1">
      <alignment vertical="center" wrapText="1"/>
    </xf>
    <xf numFmtId="176" fontId="35" fillId="0" borderId="0" xfId="0" applyNumberFormat="1" applyFont="1" applyBorder="1" applyAlignment="1">
      <alignment vertical="center" wrapText="1"/>
    </xf>
    <xf numFmtId="0" fontId="21" fillId="0" borderId="3" xfId="0" applyFont="1" applyBorder="1" applyAlignment="1">
      <alignment horizontal="left" vertical="center" wrapText="1"/>
    </xf>
    <xf numFmtId="0" fontId="24" fillId="0" borderId="3" xfId="0" applyFont="1" applyBorder="1" applyAlignment="1">
      <alignment vertical="center" wrapText="1"/>
    </xf>
    <xf numFmtId="176" fontId="15" fillId="0" borderId="3" xfId="0" applyNumberFormat="1" applyFont="1" applyFill="1" applyBorder="1" applyAlignment="1">
      <alignment vertical="center" wrapText="1"/>
    </xf>
    <xf numFmtId="0" fontId="0" fillId="0" borderId="0" xfId="0" applyBorder="1" applyAlignment="1">
      <alignment vertical="center" wrapText="1"/>
    </xf>
    <xf numFmtId="0" fontId="24" fillId="0" borderId="0" xfId="0" applyFont="1" applyBorder="1" applyAlignment="1">
      <alignment horizontal="left" vertical="center" wrapText="1"/>
    </xf>
    <xf numFmtId="0" fontId="17" fillId="8" borderId="3" xfId="0" applyFont="1" applyFill="1" applyBorder="1" applyAlignment="1">
      <alignment vertical="center" wrapText="1"/>
    </xf>
    <xf numFmtId="176" fontId="17" fillId="8" borderId="0" xfId="0" applyNumberFormat="1" applyFont="1" applyFill="1" applyAlignment="1">
      <alignment vertical="center" wrapText="1"/>
    </xf>
    <xf numFmtId="0" fontId="0" fillId="0" borderId="0" xfId="0" applyAlignment="1">
      <alignment horizontal="left" vertical="center" wrapText="1"/>
    </xf>
    <xf numFmtId="49" fontId="8" fillId="8" borderId="0" xfId="39" applyNumberFormat="1" applyFill="1" applyBorder="1" applyAlignment="1" applyProtection="1">
      <alignment horizontal="left" vertical="center" wrapText="1"/>
    </xf>
    <xf numFmtId="0" fontId="17" fillId="0" borderId="5" xfId="0" applyFont="1" applyBorder="1" applyAlignment="1">
      <alignment vertical="center" wrapText="1"/>
    </xf>
    <xf numFmtId="0" fontId="22" fillId="0" borderId="0" xfId="0" applyFont="1" applyBorder="1" applyAlignment="1">
      <alignment horizontal="left" vertical="center" wrapText="1"/>
    </xf>
    <xf numFmtId="0" fontId="37" fillId="0" borderId="0" xfId="0" applyFont="1" applyBorder="1" applyAlignment="1">
      <alignment vertical="center" wrapText="1"/>
    </xf>
    <xf numFmtId="176" fontId="18" fillId="0" borderId="0" xfId="0" applyNumberFormat="1" applyFont="1" applyBorder="1" applyAlignment="1">
      <alignment vertical="center" wrapText="1"/>
    </xf>
    <xf numFmtId="0" fontId="22" fillId="0" borderId="0" xfId="0" applyFont="1" applyBorder="1" applyAlignment="1">
      <alignment vertical="center" wrapText="1"/>
    </xf>
    <xf numFmtId="0" fontId="18" fillId="0" borderId="0" xfId="0" applyFont="1" applyBorder="1" applyAlignment="1">
      <alignment vertical="center" wrapText="1"/>
    </xf>
    <xf numFmtId="0" fontId="23" fillId="0" borderId="0" xfId="0" applyFont="1" applyAlignment="1">
      <alignment horizontal="left" vertical="center" wrapText="1"/>
    </xf>
    <xf numFmtId="0" fontId="38" fillId="0" borderId="0" xfId="0" applyFont="1" applyAlignment="1">
      <alignment horizontal="left" vertical="center" wrapText="1"/>
    </xf>
    <xf numFmtId="0" fontId="23" fillId="0" borderId="0" xfId="0" applyFont="1" applyBorder="1" applyAlignment="1">
      <alignment horizontal="left" vertical="center" wrapText="1"/>
    </xf>
    <xf numFmtId="0" fontId="39" fillId="0" borderId="3" xfId="0" applyFont="1" applyBorder="1" applyAlignment="1">
      <alignment vertical="center" wrapText="1"/>
    </xf>
    <xf numFmtId="0" fontId="40" fillId="0" borderId="0" xfId="0" applyFont="1" applyBorder="1" applyAlignment="1">
      <alignment horizontal="left" vertical="center" wrapText="1"/>
    </xf>
    <xf numFmtId="0" fontId="41" fillId="0" borderId="0" xfId="0" applyFont="1" applyAlignment="1">
      <alignment vertical="center" wrapText="1"/>
    </xf>
    <xf numFmtId="0" fontId="22" fillId="0" borderId="0" xfId="0" applyFont="1" applyAlignment="1">
      <alignment vertical="center" wrapText="1"/>
    </xf>
    <xf numFmtId="0" fontId="26" fillId="0" borderId="0" xfId="0" applyFont="1" applyBorder="1" applyAlignment="1">
      <alignment horizontal="left" vertical="center" wrapText="1"/>
    </xf>
    <xf numFmtId="0" fontId="26" fillId="0" borderId="0" xfId="0" applyFont="1" applyAlignment="1">
      <alignment vertical="center" wrapText="1"/>
    </xf>
    <xf numFmtId="0" fontId="22" fillId="0" borderId="0" xfId="0" applyFont="1" applyAlignment="1">
      <alignment horizontal="left" vertical="center" wrapText="1"/>
    </xf>
    <xf numFmtId="0" fontId="41" fillId="0" borderId="0" xfId="0" applyFont="1" applyBorder="1" applyAlignment="1">
      <alignment vertical="center" wrapText="1"/>
    </xf>
    <xf numFmtId="49" fontId="22" fillId="0" borderId="0" xfId="0" applyNumberFormat="1" applyFont="1" applyBorder="1" applyAlignment="1">
      <alignment horizontal="left" vertical="center" wrapText="1"/>
    </xf>
    <xf numFmtId="49" fontId="42" fillId="0" borderId="0" xfId="0" applyNumberFormat="1" applyFont="1" applyAlignment="1">
      <alignment vertical="center" wrapText="1"/>
    </xf>
    <xf numFmtId="49" fontId="41" fillId="0" borderId="0" xfId="0" applyNumberFormat="1" applyFont="1" applyBorder="1" applyAlignment="1">
      <alignment vertical="center" wrapText="1"/>
    </xf>
    <xf numFmtId="49" fontId="41" fillId="0" borderId="0" xfId="0" applyNumberFormat="1" applyFont="1" applyBorder="1" applyAlignment="1">
      <alignment horizontal="left" vertical="center" wrapText="1"/>
    </xf>
    <xf numFmtId="49" fontId="26" fillId="0" borderId="0" xfId="0" applyNumberFormat="1" applyFont="1" applyBorder="1" applyAlignment="1">
      <alignment horizontal="left" vertical="center" wrapText="1"/>
    </xf>
    <xf numFmtId="49" fontId="38" fillId="0" borderId="0" xfId="0" applyNumberFormat="1" applyFont="1" applyAlignment="1">
      <alignment horizontal="left" vertical="center" wrapText="1"/>
    </xf>
    <xf numFmtId="49" fontId="23" fillId="0" borderId="0" xfId="0" applyNumberFormat="1" applyFont="1" applyBorder="1" applyAlignment="1">
      <alignment vertical="center" wrapText="1"/>
    </xf>
    <xf numFmtId="49" fontId="19" fillId="0" borderId="0" xfId="0" applyNumberFormat="1" applyFont="1" applyAlignment="1">
      <alignment vertical="center" wrapText="1"/>
    </xf>
    <xf numFmtId="49" fontId="38" fillId="0" borderId="0" xfId="0" applyNumberFormat="1" applyFont="1" applyAlignment="1">
      <alignment vertical="center" wrapText="1"/>
    </xf>
    <xf numFmtId="176" fontId="23" fillId="0" borderId="0" xfId="0" applyNumberFormat="1" applyFont="1" applyAlignment="1">
      <alignment vertical="center" wrapText="1"/>
    </xf>
    <xf numFmtId="49" fontId="43" fillId="0" borderId="0" xfId="0" applyNumberFormat="1" applyFont="1" applyBorder="1" applyAlignment="1">
      <alignment horizontal="left" vertical="center" wrapText="1"/>
    </xf>
    <xf numFmtId="49" fontId="41" fillId="0" borderId="0" xfId="0" applyNumberFormat="1" applyFont="1" applyAlignment="1">
      <alignment vertical="center" wrapText="1"/>
    </xf>
    <xf numFmtId="0" fontId="24" fillId="0" borderId="0" xfId="0" applyFont="1" applyAlignment="1">
      <alignment vertical="center" wrapText="1"/>
    </xf>
    <xf numFmtId="49" fontId="40" fillId="0" borderId="0" xfId="0" applyNumberFormat="1" applyFont="1" applyBorder="1" applyAlignment="1">
      <alignment horizontal="left" vertical="center" wrapText="1"/>
    </xf>
    <xf numFmtId="49" fontId="41" fillId="0" borderId="3" xfId="0" applyNumberFormat="1" applyFont="1" applyBorder="1" applyAlignment="1">
      <alignment vertical="center" wrapText="1"/>
    </xf>
    <xf numFmtId="49" fontId="19" fillId="0" borderId="3" xfId="0" applyNumberFormat="1" applyFont="1" applyBorder="1" applyAlignment="1">
      <alignment vertical="center" wrapText="1"/>
    </xf>
    <xf numFmtId="49" fontId="38" fillId="0" borderId="0" xfId="0" applyNumberFormat="1" applyFont="1" applyBorder="1" applyAlignment="1">
      <alignment horizontal="left" vertical="center" wrapText="1"/>
    </xf>
    <xf numFmtId="49" fontId="41" fillId="0" borderId="3" xfId="0" applyNumberFormat="1" applyFont="1" applyBorder="1" applyAlignment="1">
      <alignment horizontal="left" vertical="center" wrapText="1"/>
    </xf>
    <xf numFmtId="49" fontId="24" fillId="0" borderId="0" xfId="0" applyNumberFormat="1" applyFont="1" applyBorder="1" applyAlignment="1">
      <alignment horizontal="left" vertical="center" wrapText="1"/>
    </xf>
    <xf numFmtId="176" fontId="44" fillId="0" borderId="0" xfId="0" applyNumberFormat="1" applyFont="1" applyBorder="1" applyAlignment="1">
      <alignment vertical="center" wrapText="1"/>
    </xf>
    <xf numFmtId="49" fontId="22" fillId="7" borderId="0" xfId="39" applyNumberFormat="1" applyFont="1" applyFill="1" applyBorder="1" applyAlignment="1" applyProtection="1">
      <alignment vertical="center" wrapText="1"/>
    </xf>
    <xf numFmtId="0" fontId="23" fillId="0" borderId="0" xfId="0" applyFont="1" applyBorder="1" applyAlignment="1">
      <alignment vertical="center" wrapText="1"/>
    </xf>
    <xf numFmtId="49" fontId="17" fillId="0" borderId="5" xfId="0" applyNumberFormat="1" applyFont="1" applyBorder="1" applyAlignment="1">
      <alignment vertical="center" wrapText="1"/>
    </xf>
    <xf numFmtId="176" fontId="0" fillId="0" borderId="0" xfId="0" applyNumberFormat="1" applyFill="1" applyBorder="1">
      <alignment vertical="center"/>
    </xf>
    <xf numFmtId="0" fontId="38" fillId="0" borderId="3" xfId="0" applyFont="1" applyBorder="1" applyAlignment="1">
      <alignment horizontal="left" vertical="center" wrapText="1"/>
    </xf>
    <xf numFmtId="0" fontId="45" fillId="0" borderId="3" xfId="0" applyFont="1" applyBorder="1" applyAlignment="1">
      <alignment vertical="center" wrapText="1"/>
    </xf>
    <xf numFmtId="0" fontId="41" fillId="0" borderId="3" xfId="0" applyFont="1" applyBorder="1" applyAlignment="1">
      <alignment vertical="center" wrapText="1"/>
    </xf>
    <xf numFmtId="0" fontId="41" fillId="0" borderId="3" xfId="0" applyFont="1" applyBorder="1" applyAlignment="1">
      <alignment horizontal="left" vertical="center" wrapText="1"/>
    </xf>
    <xf numFmtId="176" fontId="24" fillId="0" borderId="0" xfId="0" applyNumberFormat="1" applyFont="1" applyBorder="1" applyAlignment="1">
      <alignment vertical="center" wrapText="1"/>
    </xf>
    <xf numFmtId="49" fontId="25" fillId="0" borderId="0" xfId="0" applyNumberFormat="1" applyFont="1" applyBorder="1" applyAlignment="1">
      <alignment horizontal="left" vertical="center" wrapText="1"/>
    </xf>
    <xf numFmtId="49" fontId="0" fillId="0" borderId="3" xfId="0" applyNumberFormat="1" applyBorder="1" applyAlignment="1">
      <alignment vertical="center" wrapText="1"/>
    </xf>
    <xf numFmtId="49" fontId="15" fillId="0" borderId="0" xfId="0" applyNumberFormat="1" applyFont="1" applyBorder="1" applyAlignment="1">
      <alignment horizontal="left" vertical="center" wrapText="1"/>
    </xf>
    <xf numFmtId="49" fontId="38" fillId="0" borderId="3" xfId="0" applyNumberFormat="1" applyFont="1" applyBorder="1" applyAlignment="1">
      <alignment horizontal="left" vertical="center" wrapText="1"/>
    </xf>
    <xf numFmtId="49" fontId="15" fillId="0" borderId="3" xfId="0" applyNumberFormat="1" applyFont="1" applyBorder="1" applyAlignment="1">
      <alignment vertical="center" wrapText="1"/>
    </xf>
    <xf numFmtId="49" fontId="16" fillId="0" borderId="0" xfId="0" applyNumberFormat="1" applyFont="1" applyBorder="1" applyAlignment="1">
      <alignment horizontal="left" vertical="center" wrapText="1"/>
    </xf>
    <xf numFmtId="49" fontId="0" fillId="0" borderId="0" xfId="0" applyNumberFormat="1" applyFont="1" applyBorder="1" applyAlignment="1">
      <alignment horizontal="left" vertical="center" wrapText="1"/>
    </xf>
    <xf numFmtId="49" fontId="15" fillId="0" borderId="0" xfId="0" applyNumberFormat="1" applyFont="1" applyBorder="1" applyAlignment="1">
      <alignment vertical="center" wrapText="1"/>
    </xf>
    <xf numFmtId="49" fontId="38" fillId="0" borderId="3" xfId="0" applyNumberFormat="1" applyFont="1" applyBorder="1" applyAlignment="1">
      <alignment vertical="center" wrapText="1"/>
    </xf>
    <xf numFmtId="176" fontId="21" fillId="0" borderId="0" xfId="0" applyNumberFormat="1" applyFont="1" applyFill="1" applyBorder="1" applyAlignment="1">
      <alignment vertical="center" wrapText="1"/>
    </xf>
    <xf numFmtId="176" fontId="21" fillId="0" borderId="3" xfId="0" applyNumberFormat="1" applyFont="1" applyFill="1" applyBorder="1" applyAlignment="1">
      <alignment vertical="center" wrapText="1"/>
    </xf>
    <xf numFmtId="49" fontId="41" fillId="0" borderId="0" xfId="0" applyNumberFormat="1" applyFont="1" applyAlignment="1">
      <alignment horizontal="left" vertical="center" wrapText="1"/>
    </xf>
    <xf numFmtId="49" fontId="44" fillId="0" borderId="0" xfId="0" applyNumberFormat="1" applyFont="1" applyBorder="1" applyAlignment="1">
      <alignment horizontal="left" vertical="center" wrapText="1"/>
    </xf>
    <xf numFmtId="49" fontId="42" fillId="0" borderId="0" xfId="0" applyNumberFormat="1" applyFont="1" applyBorder="1" applyAlignment="1">
      <alignment horizontal="left" vertical="center" wrapText="1"/>
    </xf>
    <xf numFmtId="0" fontId="15" fillId="0" borderId="0" xfId="0" applyNumberFormat="1" applyFont="1" applyAlignment="1">
      <alignment vertical="center" wrapText="1"/>
    </xf>
    <xf numFmtId="49" fontId="15" fillId="0" borderId="3" xfId="0" applyNumberFormat="1" applyFont="1" applyBorder="1" applyAlignment="1">
      <alignment horizontal="left" vertical="center" wrapText="1"/>
    </xf>
    <xf numFmtId="49" fontId="25" fillId="0" borderId="3" xfId="0" applyNumberFormat="1" applyFont="1" applyBorder="1" applyAlignment="1">
      <alignment horizontal="left" vertical="center" wrapText="1"/>
    </xf>
    <xf numFmtId="49" fontId="44" fillId="0" borderId="3" xfId="0" applyNumberFormat="1" applyFont="1" applyBorder="1" applyAlignment="1">
      <alignment horizontal="left" vertical="center" wrapText="1"/>
    </xf>
    <xf numFmtId="49" fontId="16" fillId="0" borderId="3" xfId="0" applyNumberFormat="1" applyFont="1" applyBorder="1" applyAlignment="1">
      <alignment horizontal="left" vertical="center" wrapText="1"/>
    </xf>
    <xf numFmtId="49" fontId="42" fillId="0" borderId="3" xfId="0" applyNumberFormat="1" applyFont="1" applyBorder="1" applyAlignment="1">
      <alignment horizontal="left" vertical="center" wrapText="1"/>
    </xf>
    <xf numFmtId="0" fontId="0" fillId="0" borderId="3" xfId="0" applyBorder="1" applyAlignment="1">
      <alignment vertical="center" wrapText="1"/>
    </xf>
    <xf numFmtId="176" fontId="46" fillId="0" borderId="0" xfId="0" applyNumberFormat="1" applyFont="1" applyAlignment="1">
      <alignment vertical="center" wrapText="1"/>
    </xf>
    <xf numFmtId="0" fontId="15" fillId="0" borderId="3" xfId="0" applyNumberFormat="1" applyFont="1" applyBorder="1" applyAlignment="1">
      <alignment vertical="center" wrapText="1"/>
    </xf>
    <xf numFmtId="176" fontId="44" fillId="0" borderId="0" xfId="0" applyNumberFormat="1" applyFont="1" applyAlignment="1">
      <alignment vertical="center" wrapText="1"/>
    </xf>
    <xf numFmtId="176" fontId="17" fillId="0" borderId="3" xfId="0" applyNumberFormat="1" applyFont="1" applyFill="1" applyBorder="1" applyAlignment="1">
      <alignment vertical="center" wrapText="1"/>
    </xf>
    <xf numFmtId="49" fontId="0" fillId="0" borderId="3" xfId="0" applyNumberFormat="1" applyFont="1" applyBorder="1" applyAlignment="1">
      <alignment horizontal="left" vertical="center" wrapText="1"/>
    </xf>
    <xf numFmtId="49" fontId="15" fillId="0" borderId="0" xfId="0" applyNumberFormat="1" applyFont="1" applyAlignment="1">
      <alignment horizontal="left" vertical="center" wrapText="1"/>
    </xf>
    <xf numFmtId="49" fontId="44" fillId="0" borderId="0" xfId="0" applyNumberFormat="1" applyFont="1" applyAlignment="1">
      <alignment horizontal="left" vertical="center" wrapText="1"/>
    </xf>
    <xf numFmtId="49" fontId="16" fillId="0" borderId="0" xfId="0" applyNumberFormat="1" applyFont="1" applyAlignment="1">
      <alignment horizontal="left" vertical="center" wrapText="1"/>
    </xf>
    <xf numFmtId="0" fontId="47" fillId="0" borderId="3" xfId="0" applyFont="1" applyBorder="1" applyAlignment="1">
      <alignment vertical="center" wrapText="1"/>
    </xf>
    <xf numFmtId="0" fontId="22" fillId="0" borderId="3" xfId="0" applyFont="1" applyBorder="1" applyAlignment="1">
      <alignment vertical="center" wrapText="1"/>
    </xf>
    <xf numFmtId="0" fontId="48" fillId="0" borderId="3" xfId="0" applyFont="1" applyBorder="1" applyAlignment="1">
      <alignment vertical="center" wrapText="1"/>
    </xf>
    <xf numFmtId="0" fontId="49" fillId="0" borderId="3" xfId="0" applyFont="1" applyBorder="1" applyAlignment="1">
      <alignment vertical="center" wrapText="1"/>
    </xf>
    <xf numFmtId="0" fontId="50" fillId="0" borderId="3" xfId="0" applyFont="1" applyBorder="1" applyAlignment="1">
      <alignment vertical="center" wrapText="1"/>
    </xf>
    <xf numFmtId="176" fontId="0" fillId="0" borderId="0" xfId="0" applyNumberFormat="1" applyFont="1" applyBorder="1" applyAlignment="1">
      <alignment vertical="center" wrapText="1"/>
    </xf>
    <xf numFmtId="49" fontId="23" fillId="7" borderId="0" xfId="0" applyNumberFormat="1" applyFont="1" applyFill="1" applyBorder="1" applyAlignment="1">
      <alignment vertical="center" wrapText="1"/>
    </xf>
    <xf numFmtId="0" fontId="15" fillId="0" borderId="0" xfId="0" applyFont="1" applyBorder="1" applyAlignment="1">
      <alignment vertical="center" wrapText="1"/>
    </xf>
    <xf numFmtId="0" fontId="15" fillId="0" borderId="0" xfId="0" applyFont="1" applyBorder="1" applyAlignment="1">
      <alignment horizontal="left" vertical="center" wrapText="1"/>
    </xf>
    <xf numFmtId="0" fontId="15" fillId="0" borderId="0" xfId="0" applyFont="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0" xfId="0" applyFont="1" applyBorder="1" applyAlignment="1">
      <alignment horizontal="center" vertical="center" wrapText="1"/>
    </xf>
    <xf numFmtId="0" fontId="44" fillId="0" borderId="0" xfId="0" applyFont="1" applyBorder="1" applyAlignment="1">
      <alignment horizontal="left" vertical="center" wrapText="1"/>
    </xf>
    <xf numFmtId="0" fontId="25" fillId="0" borderId="0" xfId="0" applyFont="1" applyBorder="1" applyAlignment="1">
      <alignment horizontal="left" vertical="center" wrapText="1"/>
    </xf>
    <xf numFmtId="0" fontId="16" fillId="0" borderId="0" xfId="0" applyFont="1" applyBorder="1" applyAlignment="1">
      <alignment horizontal="left" vertical="center" wrapText="1"/>
    </xf>
    <xf numFmtId="0" fontId="16" fillId="0" borderId="0" xfId="0" applyFont="1" applyBorder="1" applyAlignment="1">
      <alignment horizontal="center" vertical="center" wrapText="1"/>
    </xf>
    <xf numFmtId="0" fontId="25" fillId="0" borderId="0" xfId="0" applyFont="1" applyFill="1" applyBorder="1" applyAlignment="1">
      <alignment horizontal="left" vertical="center" wrapText="1"/>
    </xf>
    <xf numFmtId="0" fontId="0" fillId="0" borderId="3" xfId="0" applyNumberFormat="1" applyBorder="1" applyAlignment="1">
      <alignment vertical="center" wrapText="1"/>
    </xf>
    <xf numFmtId="0" fontId="25" fillId="0" borderId="0" xfId="0" applyFont="1" applyBorder="1" applyAlignment="1">
      <alignment horizontal="center" vertical="center" wrapText="1"/>
    </xf>
    <xf numFmtId="0" fontId="51" fillId="0" borderId="0" xfId="0" applyFont="1" applyAlignment="1">
      <alignment vertical="center" wrapText="1"/>
    </xf>
    <xf numFmtId="176" fontId="16" fillId="0" borderId="0" xfId="0" applyNumberFormat="1" applyFont="1" applyFill="1" applyBorder="1" applyAlignment="1">
      <alignment vertical="center" wrapText="1"/>
    </xf>
    <xf numFmtId="0" fontId="0" fillId="0" borderId="0" xfId="0" applyFill="1" applyBorder="1" applyAlignment="1">
      <alignment vertical="center" wrapText="1"/>
    </xf>
    <xf numFmtId="0" fontId="0" fillId="0" borderId="0" xfId="0" applyFont="1" applyBorder="1" applyAlignment="1">
      <alignment horizontal="left" vertical="center" wrapText="1"/>
    </xf>
    <xf numFmtId="0" fontId="52" fillId="0" borderId="0" xfId="0" applyFont="1" applyBorder="1" applyAlignment="1">
      <alignment vertical="center" wrapText="1"/>
    </xf>
    <xf numFmtId="0" fontId="53" fillId="0" borderId="0" xfId="0" applyFont="1" applyBorder="1" applyAlignment="1">
      <alignment vertical="center" wrapText="1"/>
    </xf>
    <xf numFmtId="0" fontId="16" fillId="0" borderId="0" xfId="0" applyFont="1" applyBorder="1" applyAlignment="1">
      <alignment vertical="center" wrapText="1"/>
    </xf>
    <xf numFmtId="0" fontId="126" fillId="0" borderId="0" xfId="38" applyBorder="1">
      <alignment vertical="center"/>
    </xf>
    <xf numFmtId="0" fontId="0" fillId="0" borderId="0" xfId="0" applyFont="1" applyAlignment="1">
      <alignment vertical="center" wrapText="1"/>
    </xf>
    <xf numFmtId="176" fontId="54" fillId="0" borderId="0" xfId="0" applyNumberFormat="1" applyFont="1" applyFill="1" applyBorder="1">
      <alignment vertical="center"/>
    </xf>
    <xf numFmtId="0" fontId="16" fillId="0" borderId="0" xfId="0" applyFont="1" applyBorder="1">
      <alignment vertical="center"/>
    </xf>
    <xf numFmtId="0" fontId="16" fillId="0" borderId="0" xfId="0" applyFont="1">
      <alignment vertical="center"/>
    </xf>
    <xf numFmtId="0" fontId="55" fillId="0" borderId="0" xfId="0" applyFont="1" applyAlignment="1">
      <alignment vertical="center" wrapText="1"/>
    </xf>
    <xf numFmtId="0" fontId="0" fillId="0" borderId="0" xfId="0" applyBorder="1">
      <alignment vertical="center"/>
    </xf>
    <xf numFmtId="0" fontId="15" fillId="0" borderId="0" xfId="0" applyFont="1">
      <alignment vertical="center"/>
    </xf>
    <xf numFmtId="0" fontId="55" fillId="0" borderId="0" xfId="0" applyFont="1" applyBorder="1">
      <alignment vertical="center"/>
    </xf>
    <xf numFmtId="0" fontId="56" fillId="0" borderId="0" xfId="0" applyFont="1" applyAlignment="1">
      <alignment vertical="center" wrapText="1"/>
    </xf>
    <xf numFmtId="0" fontId="57" fillId="0" borderId="0" xfId="0" applyFont="1" applyAlignment="1">
      <alignment vertical="center" wrapText="1"/>
    </xf>
    <xf numFmtId="0" fontId="52" fillId="0" borderId="0" xfId="0" applyFont="1" applyBorder="1">
      <alignment vertical="center"/>
    </xf>
    <xf numFmtId="0" fontId="58" fillId="0" borderId="0" xfId="0" applyFont="1" applyBorder="1">
      <alignment vertical="center"/>
    </xf>
    <xf numFmtId="0" fontId="59" fillId="0" borderId="0" xfId="0" applyFont="1" applyBorder="1">
      <alignment vertical="center"/>
    </xf>
    <xf numFmtId="0" fontId="60" fillId="0" borderId="0" xfId="0" applyFont="1" applyBorder="1">
      <alignment vertical="center"/>
    </xf>
    <xf numFmtId="0" fontId="0" fillId="10" borderId="0" xfId="0" applyFill="1" applyBorder="1">
      <alignment vertical="center"/>
    </xf>
    <xf numFmtId="0" fontId="61" fillId="0" borderId="0" xfId="0" applyFont="1" applyBorder="1" applyAlignment="1">
      <alignment vertical="center" wrapText="1"/>
    </xf>
    <xf numFmtId="0" fontId="62" fillId="0" borderId="0" xfId="0" applyFont="1" applyBorder="1" applyAlignment="1">
      <alignment vertical="center" wrapText="1"/>
    </xf>
    <xf numFmtId="0" fontId="63" fillId="0" borderId="0" xfId="0" applyFont="1" applyBorder="1" applyAlignment="1">
      <alignment vertical="center" wrapText="1"/>
    </xf>
    <xf numFmtId="0" fontId="64" fillId="0" borderId="0" xfId="0" applyFont="1" applyBorder="1" applyAlignment="1">
      <alignment vertical="center" wrapText="1"/>
    </xf>
    <xf numFmtId="0" fontId="65" fillId="0" borderId="0" xfId="0" applyFont="1">
      <alignment vertical="center"/>
    </xf>
    <xf numFmtId="176" fontId="66" fillId="0" borderId="0" xfId="0" applyNumberFormat="1" applyFont="1" applyBorder="1" applyAlignment="1">
      <alignment horizontal="left" vertical="center" wrapText="1"/>
    </xf>
    <xf numFmtId="49" fontId="67" fillId="0" borderId="0" xfId="0" applyNumberFormat="1" applyFont="1" applyBorder="1" applyAlignment="1">
      <alignment horizontal="left" vertical="center" wrapText="1"/>
    </xf>
    <xf numFmtId="176" fontId="67" fillId="0" borderId="0" xfId="0" applyNumberFormat="1" applyFont="1" applyBorder="1" applyAlignment="1">
      <alignment horizontal="left" vertical="center" wrapText="1"/>
    </xf>
    <xf numFmtId="49" fontId="66" fillId="0" borderId="0" xfId="0" applyNumberFormat="1" applyFont="1" applyBorder="1" applyAlignment="1">
      <alignment horizontal="left" vertical="center" wrapText="1"/>
    </xf>
    <xf numFmtId="176" fontId="126" fillId="0" borderId="0" xfId="37" applyNumberFormat="1" applyFill="1" applyBorder="1">
      <alignment vertical="center"/>
    </xf>
    <xf numFmtId="0" fontId="26" fillId="0" borderId="3" xfId="0" applyFont="1" applyBorder="1" applyAlignment="1">
      <alignment horizontal="left" vertical="center" wrapText="1"/>
    </xf>
    <xf numFmtId="49" fontId="23" fillId="0" borderId="3" xfId="0" applyNumberFormat="1" applyFont="1" applyBorder="1" applyAlignment="1">
      <alignment vertical="center" wrapText="1"/>
    </xf>
    <xf numFmtId="49" fontId="23" fillId="0" borderId="0" xfId="0" applyNumberFormat="1" applyFont="1" applyBorder="1" applyAlignment="1">
      <alignment horizontal="left" vertical="center" wrapText="1"/>
    </xf>
    <xf numFmtId="49" fontId="26" fillId="0" borderId="3" xfId="0" applyNumberFormat="1" applyFont="1" applyBorder="1" applyAlignment="1">
      <alignment horizontal="left" vertical="center" wrapText="1"/>
    </xf>
    <xf numFmtId="49" fontId="19" fillId="0" borderId="3" xfId="0" applyNumberFormat="1" applyFont="1" applyBorder="1" applyAlignment="1">
      <alignment horizontal="left" vertical="center" wrapText="1"/>
    </xf>
    <xf numFmtId="49" fontId="43" fillId="0" borderId="3" xfId="0" applyNumberFormat="1" applyFont="1" applyBorder="1" applyAlignment="1">
      <alignment horizontal="left" vertical="center" wrapText="1"/>
    </xf>
    <xf numFmtId="0" fontId="0" fillId="6" borderId="3" xfId="0" applyFill="1" applyBorder="1" applyAlignment="1">
      <alignment horizontal="left" vertical="center" wrapText="1"/>
    </xf>
    <xf numFmtId="176" fontId="56" fillId="0" borderId="0" xfId="0" applyNumberFormat="1" applyFont="1" applyAlignment="1">
      <alignment vertical="center" wrapText="1"/>
    </xf>
    <xf numFmtId="176" fontId="68" fillId="0" borderId="0" xfId="0" applyNumberFormat="1" applyFont="1" applyBorder="1" applyAlignment="1">
      <alignment vertical="center" wrapText="1"/>
    </xf>
    <xf numFmtId="49" fontId="68" fillId="0" borderId="3" xfId="0" applyNumberFormat="1" applyFont="1" applyBorder="1" applyAlignment="1">
      <alignment vertical="center" wrapText="1"/>
    </xf>
    <xf numFmtId="176" fontId="68" fillId="0" borderId="3" xfId="0" applyNumberFormat="1" applyFont="1" applyBorder="1" applyAlignment="1">
      <alignment vertical="center" wrapText="1"/>
    </xf>
    <xf numFmtId="0" fontId="0" fillId="0" borderId="3" xfId="0" applyFont="1" applyBorder="1">
      <alignment vertical="center"/>
    </xf>
    <xf numFmtId="176" fontId="21" fillId="8" borderId="0" xfId="0" applyNumberFormat="1" applyFont="1" applyFill="1" applyBorder="1" applyAlignment="1">
      <alignment vertical="center" wrapText="1"/>
    </xf>
    <xf numFmtId="176" fontId="21" fillId="8" borderId="3" xfId="0" applyNumberFormat="1" applyFont="1" applyFill="1" applyBorder="1" applyAlignment="1">
      <alignment vertical="center" wrapText="1"/>
    </xf>
    <xf numFmtId="0" fontId="0" fillId="0" borderId="3" xfId="0" applyBorder="1">
      <alignment vertical="center"/>
    </xf>
    <xf numFmtId="49" fontId="17" fillId="8" borderId="3" xfId="0" applyNumberFormat="1" applyFont="1" applyFill="1" applyBorder="1" applyAlignment="1">
      <alignment vertical="center" wrapText="1"/>
    </xf>
    <xf numFmtId="49" fontId="24" fillId="0" borderId="0" xfId="0" applyNumberFormat="1" applyFont="1" applyFill="1" applyBorder="1" applyAlignment="1">
      <alignment vertical="center" wrapText="1"/>
    </xf>
    <xf numFmtId="176" fontId="32" fillId="9" borderId="0" xfId="0" applyNumberFormat="1" applyFont="1" applyFill="1" applyAlignment="1">
      <alignment vertical="center" wrapText="1"/>
    </xf>
    <xf numFmtId="176" fontId="69" fillId="0" borderId="0" xfId="0" applyNumberFormat="1" applyFont="1" applyBorder="1" applyAlignment="1">
      <alignment vertical="center" wrapText="1"/>
    </xf>
    <xf numFmtId="49" fontId="70" fillId="5" borderId="0" xfId="0" applyNumberFormat="1" applyFont="1" applyFill="1" applyBorder="1" applyAlignment="1">
      <alignment vertical="center" wrapText="1"/>
    </xf>
    <xf numFmtId="176" fontId="56" fillId="0" borderId="0" xfId="0" applyNumberFormat="1" applyFont="1" applyBorder="1" applyAlignment="1">
      <alignment vertical="center" wrapText="1"/>
    </xf>
    <xf numFmtId="49" fontId="26" fillId="6" borderId="0" xfId="39" applyNumberFormat="1" applyFont="1" applyFill="1" applyBorder="1" applyAlignment="1" applyProtection="1">
      <alignment vertical="center" wrapText="1"/>
    </xf>
    <xf numFmtId="176" fontId="22" fillId="4" borderId="0" xfId="39" applyNumberFormat="1" applyFont="1" applyFill="1" applyBorder="1" applyAlignment="1" applyProtection="1">
      <alignment vertical="center" wrapText="1"/>
    </xf>
    <xf numFmtId="176" fontId="16" fillId="0" borderId="0" xfId="0" applyNumberFormat="1" applyFont="1" applyBorder="1" applyAlignment="1">
      <alignment vertical="center" wrapText="1"/>
    </xf>
    <xf numFmtId="176" fontId="71" fillId="9" borderId="0" xfId="0" applyNumberFormat="1" applyFont="1" applyFill="1" applyAlignment="1">
      <alignment vertical="center" wrapText="1"/>
    </xf>
    <xf numFmtId="176" fontId="72" fillId="0" borderId="0" xfId="0" applyNumberFormat="1" applyFont="1" applyAlignment="1">
      <alignment vertical="center" wrapText="1"/>
    </xf>
    <xf numFmtId="0" fontId="0" fillId="0" borderId="3" xfId="0" applyFont="1" applyBorder="1" applyAlignment="1">
      <alignment horizontal="left" vertical="center" wrapText="1"/>
    </xf>
    <xf numFmtId="0" fontId="44" fillId="0" borderId="3" xfId="0" applyFont="1" applyBorder="1" applyAlignment="1">
      <alignment horizontal="left" vertical="center" wrapText="1"/>
    </xf>
    <xf numFmtId="0" fontId="0" fillId="0" borderId="0" xfId="0" applyFont="1" applyBorder="1">
      <alignment vertical="center"/>
    </xf>
    <xf numFmtId="0" fontId="0" fillId="0" borderId="0" xfId="0" applyBorder="1" applyAlignment="1">
      <alignment horizontal="center" vertical="center"/>
    </xf>
    <xf numFmtId="0" fontId="16" fillId="0" borderId="0" xfId="0" applyFont="1" applyBorder="1" applyAlignment="1">
      <alignment horizontal="center" vertical="center"/>
    </xf>
    <xf numFmtId="176" fontId="53" fillId="0" borderId="0" xfId="0" applyNumberFormat="1" applyFont="1" applyBorder="1" applyAlignment="1">
      <alignment vertical="center" wrapText="1"/>
    </xf>
    <xf numFmtId="0" fontId="25" fillId="0" borderId="0" xfId="0" applyFont="1" applyBorder="1" applyAlignment="1">
      <alignment horizontal="center" vertical="center"/>
    </xf>
    <xf numFmtId="0" fontId="0" fillId="0" borderId="0" xfId="0" applyBorder="1" applyAlignment="1">
      <alignment horizontal="left" vertical="center"/>
    </xf>
    <xf numFmtId="0" fontId="16" fillId="0" borderId="0" xfId="0" applyFont="1" applyBorder="1" applyAlignment="1">
      <alignment horizontal="left" vertical="center"/>
    </xf>
    <xf numFmtId="0" fontId="0" fillId="10" borderId="0" xfId="0" applyFill="1" applyAlignment="1">
      <alignment vertical="center" wrapText="1"/>
    </xf>
    <xf numFmtId="0" fontId="44" fillId="0" borderId="0" xfId="0" applyFont="1" applyBorder="1">
      <alignment vertical="center"/>
    </xf>
    <xf numFmtId="0" fontId="15" fillId="0" borderId="0" xfId="0" applyFont="1" applyBorder="1">
      <alignment vertical="center"/>
    </xf>
    <xf numFmtId="0" fontId="15" fillId="0" borderId="0" xfId="0" applyFont="1" applyBorder="1" applyAlignment="1">
      <alignment horizontal="center" vertical="center"/>
    </xf>
    <xf numFmtId="0" fontId="25" fillId="0" borderId="0" xfId="0" applyFont="1" applyBorder="1">
      <alignment vertical="center"/>
    </xf>
    <xf numFmtId="0" fontId="55" fillId="0" borderId="0" xfId="0" applyFont="1" applyBorder="1" applyAlignment="1">
      <alignment horizontal="center" vertical="center"/>
    </xf>
    <xf numFmtId="0" fontId="55" fillId="0" borderId="0" xfId="0" applyFont="1" applyBorder="1" applyAlignment="1">
      <alignment horizontal="left" vertical="center"/>
    </xf>
    <xf numFmtId="0" fontId="73" fillId="0" borderId="0" xfId="0" applyFont="1" applyAlignment="1">
      <alignment vertical="center" wrapText="1"/>
    </xf>
    <xf numFmtId="0" fontId="15" fillId="0" borderId="0" xfId="0" applyFont="1" applyBorder="1" applyAlignment="1">
      <alignment horizontal="left" vertical="center"/>
    </xf>
    <xf numFmtId="0" fontId="44" fillId="0" borderId="0" xfId="0" applyFont="1" applyAlignment="1">
      <alignment vertical="center" wrapText="1"/>
    </xf>
    <xf numFmtId="0" fontId="46" fillId="0" borderId="0" xfId="0" applyFont="1" applyBorder="1" applyAlignment="1">
      <alignment vertical="center" wrapText="1"/>
    </xf>
    <xf numFmtId="0" fontId="44" fillId="0" borderId="0" xfId="0" applyFont="1" applyBorder="1" applyAlignment="1">
      <alignment vertical="center" wrapText="1"/>
    </xf>
    <xf numFmtId="176" fontId="55" fillId="0" borderId="0" xfId="0" applyNumberFormat="1" applyFont="1" applyAlignment="1">
      <alignment vertical="center" wrapText="1"/>
    </xf>
    <xf numFmtId="0" fontId="74" fillId="0" borderId="0" xfId="0" applyFont="1" applyBorder="1" applyAlignment="1">
      <alignment vertical="center" wrapText="1"/>
    </xf>
    <xf numFmtId="0" fontId="52" fillId="0" borderId="0" xfId="0" applyFont="1" applyAlignment="1">
      <alignment vertical="center" wrapText="1"/>
    </xf>
    <xf numFmtId="176" fontId="52" fillId="0" borderId="0" xfId="0" applyNumberFormat="1" applyFont="1" applyAlignment="1">
      <alignment vertical="center" wrapText="1"/>
    </xf>
    <xf numFmtId="0" fontId="56" fillId="0" borderId="0" xfId="0" applyFont="1" applyBorder="1">
      <alignment vertical="center"/>
    </xf>
    <xf numFmtId="0" fontId="56" fillId="0" borderId="0" xfId="0" applyFont="1" applyBorder="1" applyAlignment="1">
      <alignment horizontal="center" vertical="center"/>
    </xf>
    <xf numFmtId="0" fontId="56" fillId="0" borderId="0" xfId="0" applyFont="1" applyBorder="1" applyAlignment="1">
      <alignment horizontal="left" vertical="center"/>
    </xf>
    <xf numFmtId="0" fontId="56" fillId="0" borderId="0" xfId="0" applyFont="1" applyBorder="1" applyAlignment="1">
      <alignment vertical="center" wrapText="1"/>
    </xf>
    <xf numFmtId="0" fontId="75" fillId="0" borderId="0" xfId="0" applyFont="1" applyAlignment="1">
      <alignment vertical="center" wrapText="1"/>
    </xf>
    <xf numFmtId="0" fontId="57" fillId="0" borderId="0" xfId="0" applyFont="1" applyBorder="1">
      <alignment vertical="center"/>
    </xf>
    <xf numFmtId="0" fontId="57" fillId="0" borderId="0" xfId="0" applyFont="1" applyBorder="1" applyAlignment="1">
      <alignment horizontal="center" vertical="center"/>
    </xf>
    <xf numFmtId="0" fontId="52" fillId="0" borderId="0" xfId="15" applyFont="1" applyBorder="1">
      <alignment vertical="center"/>
    </xf>
    <xf numFmtId="0" fontId="52" fillId="0" borderId="0" xfId="15" applyFont="1" applyBorder="1" applyAlignment="1">
      <alignment horizontal="center" vertical="center"/>
    </xf>
    <xf numFmtId="0" fontId="58" fillId="0" borderId="0" xfId="15" applyFont="1" applyBorder="1">
      <alignment vertical="center"/>
    </xf>
    <xf numFmtId="0" fontId="58" fillId="0" borderId="0" xfId="15" applyFont="1" applyBorder="1" applyAlignment="1">
      <alignment horizontal="center" vertical="center"/>
    </xf>
    <xf numFmtId="0" fontId="126" fillId="0" borderId="0" xfId="15" applyBorder="1">
      <alignment vertical="center"/>
    </xf>
    <xf numFmtId="0" fontId="126" fillId="0" borderId="0" xfId="15" applyBorder="1" applyAlignment="1">
      <alignment horizontal="center" vertical="center"/>
    </xf>
    <xf numFmtId="0" fontId="44" fillId="0" borderId="0" xfId="15" applyFont="1" applyBorder="1">
      <alignment vertical="center"/>
    </xf>
    <xf numFmtId="0" fontId="44" fillId="0" borderId="0" xfId="15" applyFont="1" applyFill="1" applyBorder="1">
      <alignment vertical="center"/>
    </xf>
    <xf numFmtId="0" fontId="59" fillId="0" borderId="0" xfId="15" applyFont="1" applyBorder="1">
      <alignment vertical="center"/>
    </xf>
    <xf numFmtId="0" fontId="59" fillId="0" borderId="0" xfId="15" applyFont="1" applyBorder="1" applyAlignment="1">
      <alignment horizontal="center" vertical="center"/>
    </xf>
    <xf numFmtId="0" fontId="57" fillId="0" borderId="0" xfId="0" applyFont="1" applyBorder="1" applyAlignment="1">
      <alignment horizontal="left" vertical="center"/>
    </xf>
    <xf numFmtId="176" fontId="57" fillId="0" borderId="0" xfId="0" applyNumberFormat="1" applyFont="1" applyAlignment="1">
      <alignment vertical="center" wrapText="1"/>
    </xf>
    <xf numFmtId="0" fontId="52" fillId="0" borderId="0" xfId="15" applyFont="1" applyBorder="1" applyAlignment="1">
      <alignment horizontal="left" vertical="center"/>
    </xf>
    <xf numFmtId="0" fontId="58" fillId="0" borderId="0" xfId="15" applyFont="1" applyBorder="1" applyAlignment="1">
      <alignment horizontal="left" vertical="center"/>
    </xf>
    <xf numFmtId="0" fontId="58" fillId="0" borderId="0" xfId="0" applyFont="1" applyAlignment="1">
      <alignment vertical="center" wrapText="1"/>
    </xf>
    <xf numFmtId="0" fontId="25" fillId="0" borderId="0" xfId="15" applyFont="1" applyBorder="1" applyAlignment="1">
      <alignment horizontal="center" vertical="center"/>
    </xf>
    <xf numFmtId="0" fontId="126" fillId="0" borderId="0" xfId="15" applyBorder="1" applyAlignment="1">
      <alignment horizontal="left" vertical="center"/>
    </xf>
    <xf numFmtId="0" fontId="76" fillId="0" borderId="0" xfId="0" applyFont="1" applyAlignment="1">
      <alignment vertical="center" wrapText="1"/>
    </xf>
    <xf numFmtId="0" fontId="25" fillId="0" borderId="0" xfId="0" applyFont="1" applyAlignment="1">
      <alignment vertical="center" wrapText="1"/>
    </xf>
    <xf numFmtId="0" fontId="59" fillId="0" borderId="0" xfId="15" applyFont="1" applyBorder="1" applyAlignment="1">
      <alignment horizontal="left" vertical="center"/>
    </xf>
    <xf numFmtId="0" fontId="59" fillId="0" borderId="0" xfId="0" applyFont="1" applyAlignment="1">
      <alignment vertical="center" wrapText="1"/>
    </xf>
    <xf numFmtId="0" fontId="60" fillId="0" borderId="0" xfId="15" applyFont="1" applyBorder="1">
      <alignment vertical="center"/>
    </xf>
    <xf numFmtId="0" fontId="60" fillId="0" borderId="0" xfId="15" applyFont="1" applyBorder="1" applyAlignment="1">
      <alignment horizontal="center" vertical="center"/>
    </xf>
    <xf numFmtId="0" fontId="25" fillId="0" borderId="0" xfId="15" applyFont="1" applyBorder="1">
      <alignment vertical="center"/>
    </xf>
    <xf numFmtId="0" fontId="60" fillId="0" borderId="0" xfId="15" applyFont="1" applyBorder="1" applyAlignment="1">
      <alignment horizontal="left" vertical="center"/>
    </xf>
    <xf numFmtId="0" fontId="60" fillId="0" borderId="0" xfId="0" applyFont="1" applyAlignment="1">
      <alignment vertical="center" wrapText="1"/>
    </xf>
    <xf numFmtId="0" fontId="44" fillId="10" borderId="0" xfId="15" applyFont="1" applyFill="1" applyBorder="1">
      <alignment vertical="center"/>
    </xf>
    <xf numFmtId="0" fontId="126" fillId="10" borderId="0" xfId="15" applyFill="1" applyBorder="1" applyAlignment="1">
      <alignment horizontal="center" vertical="center"/>
    </xf>
    <xf numFmtId="0" fontId="126" fillId="0" borderId="0" xfId="38" applyBorder="1" applyAlignment="1">
      <alignment horizontal="center" vertical="center"/>
    </xf>
    <xf numFmtId="0" fontId="44" fillId="0" borderId="0" xfId="38" applyFont="1" applyBorder="1">
      <alignment vertical="center"/>
    </xf>
    <xf numFmtId="0" fontId="61" fillId="0" borderId="0" xfId="0" applyFont="1" applyBorder="1">
      <alignment vertical="center"/>
    </xf>
    <xf numFmtId="0" fontId="61" fillId="0" borderId="0" xfId="38" applyFont="1" applyBorder="1">
      <alignment vertical="center"/>
    </xf>
    <xf numFmtId="0" fontId="61" fillId="0" borderId="0" xfId="38" applyFont="1" applyBorder="1" applyAlignment="1">
      <alignment horizontal="center" vertical="center"/>
    </xf>
    <xf numFmtId="0" fontId="62" fillId="0" borderId="0" xfId="0" applyFont="1" applyBorder="1">
      <alignment vertical="center"/>
    </xf>
    <xf numFmtId="0" fontId="62" fillId="0" borderId="0" xfId="38" applyFont="1" applyBorder="1">
      <alignment vertical="center"/>
    </xf>
    <xf numFmtId="0" fontId="62" fillId="0" borderId="0" xfId="38" applyFont="1" applyBorder="1" applyAlignment="1">
      <alignment horizontal="center" vertical="center"/>
    </xf>
    <xf numFmtId="0" fontId="25" fillId="10" borderId="0" xfId="15" applyFont="1" applyFill="1" applyBorder="1" applyAlignment="1">
      <alignment horizontal="center" vertical="center"/>
    </xf>
    <xf numFmtId="0" fontId="126" fillId="10" borderId="0" xfId="15" applyFill="1" applyBorder="1" applyAlignment="1">
      <alignment horizontal="left" vertical="center"/>
    </xf>
    <xf numFmtId="0" fontId="51" fillId="10" borderId="0" xfId="0" applyFont="1" applyFill="1" applyAlignment="1">
      <alignment vertical="center" wrapText="1"/>
    </xf>
    <xf numFmtId="0" fontId="25" fillId="0" borderId="0" xfId="38" applyFont="1" applyBorder="1" applyAlignment="1">
      <alignment horizontal="center" vertical="center"/>
    </xf>
    <xf numFmtId="0" fontId="126" fillId="0" borderId="0" xfId="38" applyBorder="1" applyAlignment="1">
      <alignment horizontal="left" vertical="center"/>
    </xf>
    <xf numFmtId="0" fontId="77" fillId="0" borderId="0" xfId="0" applyFont="1" applyAlignment="1">
      <alignment vertical="center" wrapText="1"/>
    </xf>
    <xf numFmtId="0" fontId="61" fillId="0" borderId="0" xfId="0" applyFont="1" applyAlignment="1">
      <alignment vertical="center" wrapText="1"/>
    </xf>
    <xf numFmtId="176" fontId="25" fillId="0" borderId="0" xfId="0" applyNumberFormat="1" applyFont="1" applyFill="1" applyBorder="1">
      <alignment vertical="center"/>
    </xf>
    <xf numFmtId="0" fontId="61" fillId="0" borderId="0" xfId="38" applyFont="1" applyBorder="1" applyAlignment="1">
      <alignment horizontal="left" vertical="center"/>
    </xf>
    <xf numFmtId="0" fontId="78" fillId="0" borderId="0" xfId="0" applyFont="1" applyAlignment="1">
      <alignment vertical="center" wrapText="1"/>
    </xf>
    <xf numFmtId="0" fontId="79" fillId="0" borderId="0" xfId="0" applyFont="1" applyAlignment="1">
      <alignment vertical="center" wrapText="1"/>
    </xf>
    <xf numFmtId="0" fontId="62" fillId="0" borderId="0" xfId="38" applyFont="1" applyBorder="1" applyAlignment="1">
      <alignment horizontal="left" vertical="center"/>
    </xf>
    <xf numFmtId="0" fontId="62" fillId="0" borderId="0" xfId="0" applyFont="1" applyAlignment="1">
      <alignment vertical="center" wrapText="1"/>
    </xf>
    <xf numFmtId="0" fontId="80" fillId="0" borderId="0" xfId="38" applyFont="1" applyBorder="1" applyAlignment="1">
      <alignment horizontal="center" vertical="center"/>
    </xf>
    <xf numFmtId="176" fontId="62" fillId="0" borderId="0" xfId="0" applyNumberFormat="1" applyFont="1" applyFill="1" applyBorder="1">
      <alignment vertical="center"/>
    </xf>
    <xf numFmtId="176" fontId="81" fillId="0" borderId="0" xfId="0" applyNumberFormat="1" applyFont="1" applyFill="1" applyBorder="1">
      <alignment vertical="center"/>
    </xf>
    <xf numFmtId="176" fontId="74" fillId="0" borderId="0" xfId="0" applyNumberFormat="1" applyFont="1" applyFill="1" applyBorder="1">
      <alignment vertical="center"/>
    </xf>
    <xf numFmtId="176" fontId="82" fillId="0" borderId="0" xfId="0" applyNumberFormat="1" applyFont="1" applyFill="1" applyBorder="1">
      <alignment vertical="center"/>
    </xf>
    <xf numFmtId="176" fontId="83" fillId="0" borderId="0" xfId="0" applyNumberFormat="1" applyFont="1" applyFill="1" applyBorder="1">
      <alignment vertical="center"/>
    </xf>
    <xf numFmtId="0" fontId="82" fillId="0" borderId="0" xfId="0" applyFont="1" applyAlignment="1">
      <alignment vertical="center" wrapText="1"/>
    </xf>
    <xf numFmtId="0" fontId="64" fillId="0" borderId="0" xfId="0" applyFont="1" applyAlignment="1">
      <alignment vertical="center" wrapText="1"/>
    </xf>
    <xf numFmtId="0" fontId="63" fillId="0" borderId="0" xfId="0" applyFont="1" applyBorder="1">
      <alignment vertical="center"/>
    </xf>
    <xf numFmtId="0" fontId="63" fillId="0" borderId="0" xfId="38" applyFont="1" applyBorder="1">
      <alignment vertical="center"/>
    </xf>
    <xf numFmtId="0" fontId="63" fillId="0" borderId="0" xfId="38" applyFont="1" applyBorder="1" applyAlignment="1">
      <alignment horizontal="center" vertical="center"/>
    </xf>
    <xf numFmtId="0" fontId="64" fillId="0" borderId="0" xfId="0" applyFont="1" applyBorder="1">
      <alignment vertical="center"/>
    </xf>
    <xf numFmtId="0" fontId="64" fillId="0" borderId="0" xfId="38" applyFont="1" applyBorder="1">
      <alignment vertical="center"/>
    </xf>
    <xf numFmtId="0" fontId="64" fillId="0" borderId="0" xfId="38" applyFont="1" applyBorder="1" applyAlignment="1">
      <alignment horizontal="center" vertical="center"/>
    </xf>
    <xf numFmtId="0" fontId="84" fillId="0" borderId="0" xfId="0" applyFont="1" applyAlignment="1">
      <alignment vertical="center" wrapText="1"/>
    </xf>
    <xf numFmtId="0" fontId="63" fillId="0" borderId="0" xfId="38" applyFont="1" applyBorder="1" applyAlignment="1">
      <alignment horizontal="left" vertical="center"/>
    </xf>
    <xf numFmtId="0" fontId="63" fillId="0" borderId="0" xfId="0" applyFont="1" applyAlignment="1">
      <alignment vertical="center" wrapText="1"/>
    </xf>
    <xf numFmtId="0" fontId="64" fillId="0" borderId="0" xfId="38" applyFont="1" applyBorder="1" applyAlignment="1">
      <alignment horizontal="left" vertical="center"/>
    </xf>
    <xf numFmtId="0" fontId="85" fillId="0" borderId="0" xfId="38" applyFont="1" applyBorder="1">
      <alignment vertical="center"/>
    </xf>
    <xf numFmtId="0" fontId="25" fillId="0" borderId="0" xfId="38" applyFont="1" applyBorder="1" applyAlignment="1">
      <alignment horizontal="left" vertical="center"/>
    </xf>
    <xf numFmtId="0" fontId="25" fillId="0" borderId="0" xfId="0" applyFont="1" applyFill="1" applyAlignment="1">
      <alignment vertical="center" wrapText="1"/>
    </xf>
    <xf numFmtId="0" fontId="87" fillId="0" borderId="0" xfId="0" applyFont="1">
      <alignment vertical="center"/>
    </xf>
    <xf numFmtId="176" fontId="0" fillId="0" borderId="0" xfId="0" applyNumberFormat="1" applyFont="1" applyFill="1" applyBorder="1">
      <alignment vertical="center"/>
    </xf>
    <xf numFmtId="0" fontId="0" fillId="0" borderId="0" xfId="0" applyFont="1" applyAlignment="1">
      <alignment vertical="center"/>
    </xf>
    <xf numFmtId="0" fontId="0" fillId="0" borderId="0" xfId="0" applyFont="1" applyFill="1">
      <alignment vertical="center"/>
    </xf>
    <xf numFmtId="0" fontId="0" fillId="0" borderId="0" xfId="0" applyFont="1" applyFill="1" applyBorder="1">
      <alignment vertical="center"/>
    </xf>
    <xf numFmtId="0" fontId="25" fillId="0" borderId="0" xfId="0" applyFont="1" applyFill="1" applyBorder="1">
      <alignment vertical="center"/>
    </xf>
    <xf numFmtId="0" fontId="25" fillId="0" borderId="0" xfId="0" applyFont="1" applyFill="1">
      <alignment vertical="center"/>
    </xf>
    <xf numFmtId="49" fontId="0" fillId="0" borderId="0" xfId="0" applyNumberFormat="1" applyFont="1" applyBorder="1">
      <alignment vertical="center"/>
    </xf>
    <xf numFmtId="176" fontId="15" fillId="0" borderId="9" xfId="0" applyNumberFormat="1" applyFont="1" applyFill="1" applyBorder="1" applyAlignment="1">
      <alignment horizontal="left" vertical="center"/>
    </xf>
    <xf numFmtId="0" fontId="25" fillId="0" borderId="0" xfId="0" applyFont="1" applyFill="1" applyBorder="1" applyAlignment="1">
      <alignment vertical="center" wrapText="1"/>
    </xf>
    <xf numFmtId="0" fontId="0" fillId="0" borderId="0" xfId="0" applyFont="1" applyBorder="1" applyAlignment="1">
      <alignment vertical="center" wrapText="1"/>
    </xf>
    <xf numFmtId="0" fontId="0" fillId="0" borderId="9" xfId="0" applyFont="1" applyFill="1" applyBorder="1" applyAlignment="1">
      <alignment vertical="center"/>
    </xf>
    <xf numFmtId="0" fontId="0" fillId="0" borderId="0" xfId="0" applyFont="1" applyFill="1" applyBorder="1" applyAlignment="1">
      <alignment vertical="center"/>
    </xf>
    <xf numFmtId="0" fontId="91" fillId="0" borderId="0" xfId="0" applyFont="1" applyFill="1" applyAlignment="1">
      <alignment vertical="center" wrapText="1"/>
    </xf>
    <xf numFmtId="0" fontId="91" fillId="0" borderId="0" xfId="0" applyFont="1" applyAlignment="1">
      <alignment vertical="center"/>
    </xf>
    <xf numFmtId="0" fontId="91" fillId="0" borderId="0" xfId="0" applyFont="1" applyFill="1" applyAlignment="1" applyProtection="1">
      <alignment vertical="center"/>
    </xf>
    <xf numFmtId="176" fontId="91" fillId="0" borderId="0" xfId="0" applyNumberFormat="1" applyFont="1" applyFill="1" applyAlignment="1">
      <alignment vertical="center"/>
    </xf>
    <xf numFmtId="0" fontId="91" fillId="0" borderId="0" xfId="0" applyFont="1" applyFill="1" applyAlignment="1">
      <alignment vertical="center"/>
    </xf>
    <xf numFmtId="176" fontId="91" fillId="0" borderId="0" xfId="0" applyNumberFormat="1" applyFont="1" applyAlignment="1">
      <alignment vertical="center"/>
    </xf>
    <xf numFmtId="0" fontId="91" fillId="0" borderId="0" xfId="0" applyFont="1" applyFill="1" applyAlignment="1" applyProtection="1">
      <alignment vertical="center" wrapText="1"/>
    </xf>
    <xf numFmtId="176" fontId="91" fillId="0" borderId="0" xfId="0" applyNumberFormat="1" applyFont="1" applyFill="1" applyAlignment="1">
      <alignment vertical="center" wrapText="1"/>
    </xf>
    <xf numFmtId="49" fontId="91" fillId="0" borderId="0" xfId="0" applyNumberFormat="1" applyFont="1" applyAlignment="1">
      <alignment vertical="center"/>
    </xf>
    <xf numFmtId="0" fontId="94" fillId="0" borderId="0" xfId="3" applyFont="1" applyAlignment="1" applyProtection="1">
      <alignment horizontal="left" vertical="center" wrapText="1"/>
    </xf>
    <xf numFmtId="0" fontId="94" fillId="0" borderId="0" xfId="3" applyFont="1" applyAlignment="1" applyProtection="1">
      <alignment horizontal="left" vertical="center"/>
    </xf>
    <xf numFmtId="0" fontId="91" fillId="0" borderId="0" xfId="0" applyFont="1" applyBorder="1" applyAlignment="1">
      <alignment vertical="center"/>
    </xf>
    <xf numFmtId="0" fontId="91" fillId="0" borderId="0" xfId="0" applyFont="1" applyAlignment="1">
      <alignment vertical="center" wrapText="1"/>
    </xf>
    <xf numFmtId="176" fontId="93" fillId="0" borderId="0" xfId="0" applyNumberFormat="1" applyFont="1" applyAlignment="1">
      <alignment horizontal="left" vertical="center"/>
    </xf>
    <xf numFmtId="0" fontId="0" fillId="0" borderId="0" xfId="0" applyFont="1" applyBorder="1" applyAlignment="1">
      <alignment vertical="center"/>
    </xf>
    <xf numFmtId="49" fontId="0" fillId="0" borderId="0" xfId="0" applyNumberFormat="1" applyFont="1" applyBorder="1" applyAlignment="1">
      <alignment vertical="center" wrapText="1"/>
    </xf>
    <xf numFmtId="49" fontId="0" fillId="0" borderId="0" xfId="0" applyNumberFormat="1" applyFont="1" applyBorder="1" applyAlignment="1">
      <alignment vertical="top"/>
    </xf>
    <xf numFmtId="49" fontId="0" fillId="0" borderId="0" xfId="0" applyNumberFormat="1" applyFont="1" applyBorder="1" applyAlignment="1">
      <alignment vertical="center"/>
    </xf>
    <xf numFmtId="176" fontId="0" fillId="0" borderId="0" xfId="0" applyNumberFormat="1" applyFont="1" applyBorder="1" applyAlignment="1">
      <alignment vertical="center"/>
    </xf>
    <xf numFmtId="0" fontId="96" fillId="0" borderId="9" xfId="0" applyFont="1" applyBorder="1" applyAlignment="1">
      <alignment vertical="center"/>
    </xf>
    <xf numFmtId="49" fontId="0" fillId="0" borderId="0" xfId="0" applyNumberFormat="1" applyBorder="1">
      <alignment vertical="center"/>
    </xf>
    <xf numFmtId="0" fontId="0" fillId="0" borderId="9" xfId="0" applyFont="1" applyBorder="1" applyAlignment="1">
      <alignment vertical="center"/>
    </xf>
    <xf numFmtId="49" fontId="0" fillId="0" borderId="9" xfId="0" applyNumberFormat="1" applyFont="1" applyBorder="1" applyAlignment="1">
      <alignment vertical="center"/>
    </xf>
    <xf numFmtId="0" fontId="95" fillId="0" borderId="9" xfId="0" applyFont="1" applyBorder="1">
      <alignment vertical="center"/>
    </xf>
    <xf numFmtId="176" fontId="69" fillId="0" borderId="9" xfId="0" applyNumberFormat="1" applyFont="1" applyBorder="1" applyAlignment="1">
      <alignment vertical="center"/>
    </xf>
    <xf numFmtId="0" fontId="0" fillId="0" borderId="0" xfId="0" applyFill="1" applyBorder="1">
      <alignment vertical="center"/>
    </xf>
    <xf numFmtId="0" fontId="90" fillId="0" borderId="0" xfId="0" applyFont="1" applyFill="1" applyBorder="1" applyAlignment="1">
      <alignment vertical="center"/>
    </xf>
    <xf numFmtId="49" fontId="88" fillId="0" borderId="9" xfId="0" applyNumberFormat="1" applyFont="1" applyBorder="1" applyAlignment="1">
      <alignment vertical="center"/>
    </xf>
    <xf numFmtId="0" fontId="8" fillId="0" borderId="0" xfId="3" applyFont="1" applyBorder="1" applyAlignment="1" applyProtection="1">
      <alignment vertical="center" wrapText="1"/>
    </xf>
    <xf numFmtId="0" fontId="8" fillId="0" borderId="0" xfId="3" applyFont="1" applyBorder="1" applyAlignment="1" applyProtection="1">
      <alignment horizontal="left" vertical="center"/>
    </xf>
    <xf numFmtId="0" fontId="8" fillId="0" borderId="0" xfId="3" applyFont="1" applyBorder="1" applyAlignment="1" applyProtection="1">
      <alignment vertical="center"/>
    </xf>
    <xf numFmtId="0" fontId="8" fillId="0" borderId="0" xfId="3" applyFont="1" applyBorder="1" applyAlignment="1" applyProtection="1">
      <alignment horizontal="left" vertical="center" wrapText="1" indent="1"/>
    </xf>
    <xf numFmtId="0" fontId="89" fillId="0" borderId="9" xfId="0" applyFont="1" applyBorder="1">
      <alignment vertical="center"/>
    </xf>
    <xf numFmtId="0" fontId="90" fillId="0" borderId="9" xfId="0" applyFont="1" applyFill="1" applyBorder="1" applyAlignment="1">
      <alignment vertical="center"/>
    </xf>
    <xf numFmtId="0" fontId="88" fillId="0" borderId="0" xfId="0" applyFont="1" applyFill="1" applyBorder="1" applyAlignment="1">
      <alignment vertical="center"/>
    </xf>
    <xf numFmtId="176" fontId="97" fillId="0" borderId="0" xfId="0" applyNumberFormat="1" applyFont="1" applyAlignment="1">
      <alignment horizontal="left" vertical="center"/>
    </xf>
    <xf numFmtId="0" fontId="0" fillId="0" borderId="0" xfId="0" applyFont="1" applyAlignment="1">
      <alignment horizontal="left" vertical="center"/>
    </xf>
    <xf numFmtId="0" fontId="8" fillId="0" borderId="0" xfId="3" applyAlignment="1" applyProtection="1">
      <alignment vertical="center" wrapText="1"/>
    </xf>
    <xf numFmtId="176" fontId="93" fillId="0" borderId="0" xfId="0" applyNumberFormat="1" applyFont="1" applyFill="1" applyAlignment="1">
      <alignment horizontal="left" vertical="center"/>
    </xf>
    <xf numFmtId="0" fontId="135" fillId="0" borderId="0" xfId="0" applyFont="1">
      <alignment vertical="center"/>
    </xf>
    <xf numFmtId="0" fontId="135" fillId="0" borderId="0" xfId="38" applyFont="1" applyBorder="1">
      <alignment vertical="center"/>
    </xf>
    <xf numFmtId="0" fontId="135" fillId="0" borderId="0" xfId="38" applyFont="1" applyBorder="1" applyAlignment="1">
      <alignment horizontal="left" vertical="center"/>
    </xf>
    <xf numFmtId="176" fontId="135" fillId="0" borderId="0" xfId="0" applyNumberFormat="1" applyFont="1" applyFill="1" applyBorder="1">
      <alignment vertical="center"/>
    </xf>
    <xf numFmtId="0" fontId="137" fillId="0" borderId="0" xfId="0" applyFont="1">
      <alignment vertical="center"/>
    </xf>
    <xf numFmtId="0" fontId="126" fillId="0" borderId="0" xfId="0" applyFont="1">
      <alignment vertical="center"/>
    </xf>
    <xf numFmtId="176" fontId="135" fillId="0" borderId="0" xfId="0" applyNumberFormat="1" applyFont="1" applyAlignment="1">
      <alignment vertical="center" wrapText="1"/>
    </xf>
    <xf numFmtId="176" fontId="135" fillId="0" borderId="0" xfId="0" applyNumberFormat="1" applyFont="1" applyBorder="1" applyAlignment="1">
      <alignment vertical="center" wrapText="1"/>
    </xf>
    <xf numFmtId="0" fontId="135" fillId="0" borderId="0" xfId="0" applyFont="1" applyAlignment="1">
      <alignment vertical="center" wrapText="1"/>
    </xf>
    <xf numFmtId="0" fontId="126" fillId="0" borderId="0" xfId="0" applyFont="1" applyBorder="1">
      <alignment vertical="center"/>
    </xf>
    <xf numFmtId="0" fontId="135" fillId="0" borderId="0" xfId="38" applyFont="1" applyFill="1" applyBorder="1" applyAlignment="1">
      <alignment horizontal="left" vertical="center"/>
    </xf>
    <xf numFmtId="0" fontId="135" fillId="0" borderId="0" xfId="0" applyFont="1" applyFill="1">
      <alignment vertical="center"/>
    </xf>
    <xf numFmtId="0" fontId="144" fillId="0" borderId="0" xfId="0" applyFont="1">
      <alignment vertical="center"/>
    </xf>
    <xf numFmtId="0" fontId="135" fillId="0" borderId="0" xfId="15" applyFont="1" applyBorder="1">
      <alignment vertical="center"/>
    </xf>
    <xf numFmtId="0" fontId="135" fillId="0" borderId="0" xfId="15" applyFont="1" applyBorder="1" applyAlignment="1">
      <alignment horizontal="center" vertical="center"/>
    </xf>
    <xf numFmtId="0" fontId="135" fillId="0" borderId="0" xfId="15" applyFont="1" applyBorder="1" applyAlignment="1">
      <alignment horizontal="left" vertical="center"/>
    </xf>
    <xf numFmtId="0" fontId="135" fillId="0" borderId="0" xfId="0" applyFont="1" applyBorder="1">
      <alignment vertical="center"/>
    </xf>
    <xf numFmtId="0" fontId="135" fillId="0" borderId="0" xfId="0" applyFont="1" applyBorder="1" applyAlignment="1">
      <alignment vertical="center" wrapText="1"/>
    </xf>
    <xf numFmtId="0" fontId="91" fillId="0" borderId="0" xfId="0" applyFont="1" applyFill="1">
      <alignment vertical="center"/>
    </xf>
    <xf numFmtId="0" fontId="91" fillId="0" borderId="0" xfId="0" applyFont="1">
      <alignment vertical="center"/>
    </xf>
    <xf numFmtId="0" fontId="93" fillId="0" borderId="0" xfId="0" applyFont="1" applyFill="1" applyAlignment="1">
      <alignment vertical="center"/>
    </xf>
    <xf numFmtId="0" fontId="91" fillId="0" borderId="0" xfId="0" applyFont="1" applyAlignment="1">
      <alignment horizontal="left" vertical="center"/>
    </xf>
    <xf numFmtId="49" fontId="91" fillId="0" borderId="0" xfId="0" applyNumberFormat="1" applyFont="1" applyAlignment="1">
      <alignment vertical="top"/>
    </xf>
    <xf numFmtId="177" fontId="91" fillId="0" borderId="0" xfId="0" applyNumberFormat="1" applyFont="1" applyFill="1" applyBorder="1" applyAlignment="1">
      <alignment vertical="center" wrapText="1"/>
    </xf>
    <xf numFmtId="176" fontId="91" fillId="0" borderId="0" xfId="0" applyNumberFormat="1" applyFont="1" applyBorder="1" applyAlignment="1">
      <alignment horizontal="left" vertical="center"/>
    </xf>
    <xf numFmtId="176" fontId="91" fillId="0" borderId="0" xfId="0" applyNumberFormat="1" applyFont="1" applyAlignment="1">
      <alignment horizontal="left" vertical="center"/>
    </xf>
    <xf numFmtId="176" fontId="91" fillId="0" borderId="0" xfId="0" applyNumberFormat="1" applyFont="1">
      <alignment vertical="center"/>
    </xf>
    <xf numFmtId="0" fontId="93" fillId="0" borderId="7" xfId="0" applyFont="1" applyFill="1" applyBorder="1" applyAlignment="1">
      <alignment horizontal="left" vertical="center" wrapText="1"/>
    </xf>
    <xf numFmtId="0" fontId="93" fillId="7" borderId="7" xfId="0" applyFont="1" applyFill="1" applyBorder="1" applyAlignment="1">
      <alignment horizontal="left" vertical="center" wrapText="1"/>
    </xf>
    <xf numFmtId="0" fontId="93" fillId="5" borderId="7" xfId="0" applyFont="1" applyFill="1" applyBorder="1" applyAlignment="1">
      <alignment horizontal="left" vertical="center" wrapText="1"/>
    </xf>
    <xf numFmtId="0" fontId="93" fillId="6" borderId="7" xfId="0" applyFont="1" applyFill="1" applyBorder="1" applyAlignment="1">
      <alignment horizontal="left" vertical="center" wrapText="1"/>
    </xf>
    <xf numFmtId="176" fontId="126" fillId="0" borderId="0" xfId="0" applyNumberFormat="1" applyFont="1" applyFill="1" applyBorder="1">
      <alignment vertical="center"/>
    </xf>
    <xf numFmtId="0" fontId="146" fillId="0" borderId="0" xfId="0" applyFont="1" applyBorder="1" applyAlignment="1">
      <alignment horizontal="left" vertical="center"/>
    </xf>
    <xf numFmtId="0" fontId="8" fillId="0" borderId="0" xfId="3" applyAlignment="1" applyProtection="1">
      <alignment vertical="center"/>
    </xf>
    <xf numFmtId="176" fontId="92" fillId="0" borderId="0" xfId="0" applyNumberFormat="1" applyFont="1" applyAlignment="1">
      <alignment vertical="center"/>
    </xf>
    <xf numFmtId="0" fontId="147" fillId="0" borderId="3" xfId="0" applyFont="1" applyBorder="1" applyAlignment="1">
      <alignment horizontal="left" vertical="center" wrapText="1"/>
    </xf>
    <xf numFmtId="176" fontId="147" fillId="0" borderId="0" xfId="0" applyNumberFormat="1" applyFont="1" applyBorder="1" applyAlignment="1">
      <alignment vertical="center" wrapText="1"/>
    </xf>
    <xf numFmtId="0" fontId="147" fillId="0" borderId="3" xfId="0" applyFont="1" applyBorder="1" applyAlignment="1">
      <alignment vertical="center" wrapText="1"/>
    </xf>
    <xf numFmtId="176" fontId="147" fillId="0" borderId="3" xfId="0" applyNumberFormat="1" applyFont="1" applyBorder="1" applyAlignment="1">
      <alignment vertical="center" wrapText="1"/>
    </xf>
    <xf numFmtId="0" fontId="142" fillId="4" borderId="0" xfId="39" applyFont="1" applyFill="1" applyBorder="1" applyAlignment="1" applyProtection="1">
      <alignment vertical="center" wrapText="1"/>
    </xf>
    <xf numFmtId="0" fontId="142" fillId="0" borderId="0" xfId="0" applyFont="1" applyBorder="1" applyAlignment="1">
      <alignment vertical="center" wrapText="1"/>
    </xf>
    <xf numFmtId="0" fontId="147" fillId="5" borderId="0" xfId="0" applyFont="1" applyFill="1" applyBorder="1" applyAlignment="1">
      <alignment vertical="center" wrapText="1"/>
    </xf>
    <xf numFmtId="176" fontId="135" fillId="0" borderId="0" xfId="0" applyNumberFormat="1" applyFont="1" applyFill="1" applyBorder="1" applyAlignment="1">
      <alignment vertical="center" wrapText="1"/>
    </xf>
    <xf numFmtId="176" fontId="147" fillId="0" borderId="0" xfId="0" applyNumberFormat="1" applyFont="1" applyAlignment="1">
      <alignment vertical="center" wrapText="1"/>
    </xf>
    <xf numFmtId="0" fontId="142" fillId="0" borderId="3" xfId="0" applyFont="1" applyBorder="1" applyAlignment="1">
      <alignment horizontal="left" vertical="center" wrapText="1"/>
    </xf>
    <xf numFmtId="0" fontId="147" fillId="0" borderId="0" xfId="0" applyFont="1" applyBorder="1" applyAlignment="1">
      <alignment horizontal="left" vertical="center" wrapText="1"/>
    </xf>
    <xf numFmtId="0" fontId="142" fillId="0" borderId="0" xfId="0" applyFont="1" applyBorder="1" applyAlignment="1">
      <alignment horizontal="left" vertical="center" wrapText="1"/>
    </xf>
    <xf numFmtId="49" fontId="19" fillId="0" borderId="0" xfId="0" applyNumberFormat="1" applyFont="1" applyBorder="1" applyAlignment="1">
      <alignment horizontal="left" vertical="center" wrapText="1"/>
    </xf>
    <xf numFmtId="0" fontId="0" fillId="6" borderId="0" xfId="0" applyFill="1" applyBorder="1" applyAlignment="1">
      <alignment horizontal="left" vertical="center" wrapText="1"/>
    </xf>
    <xf numFmtId="49" fontId="21" fillId="0" borderId="0" xfId="0" applyNumberFormat="1" applyFont="1" applyBorder="1" applyAlignment="1">
      <alignment horizontal="left" vertical="center" wrapText="1"/>
    </xf>
    <xf numFmtId="0" fontId="126" fillId="0" borderId="0" xfId="0" applyFont="1" applyBorder="1" applyAlignment="1">
      <alignment horizontal="left" vertical="center" wrapText="1"/>
    </xf>
    <xf numFmtId="0" fontId="136" fillId="11" borderId="0" xfId="0" applyFont="1" applyFill="1" applyBorder="1" applyAlignment="1">
      <alignment horizontal="left" vertical="center" wrapText="1"/>
    </xf>
    <xf numFmtId="0" fontId="86" fillId="11" borderId="0" xfId="0" applyFont="1" applyFill="1" applyBorder="1" applyAlignment="1">
      <alignment horizontal="left" vertical="center" wrapText="1"/>
    </xf>
    <xf numFmtId="0" fontId="150" fillId="0" borderId="0" xfId="0" applyFont="1" applyFill="1" applyBorder="1" applyAlignment="1"/>
    <xf numFmtId="0" fontId="25" fillId="0" borderId="0" xfId="0" applyFont="1" applyFill="1" applyBorder="1" applyAlignment="1">
      <alignment horizontal="center" vertical="center"/>
    </xf>
    <xf numFmtId="0" fontId="25" fillId="0" borderId="0" xfId="0" applyFont="1" applyFill="1" applyBorder="1" applyAlignment="1">
      <alignment horizontal="left" vertical="center"/>
    </xf>
    <xf numFmtId="176" fontId="135" fillId="0" borderId="0" xfId="37" applyNumberFormat="1" applyFont="1" applyFill="1" applyBorder="1">
      <alignment vertical="center"/>
    </xf>
    <xf numFmtId="176" fontId="147" fillId="0" borderId="0" xfId="37" applyNumberFormat="1" applyFont="1" applyFill="1" applyBorder="1" applyAlignment="1">
      <alignment vertical="center" wrapText="1"/>
    </xf>
    <xf numFmtId="0" fontId="135" fillId="0" borderId="0" xfId="37" applyFont="1" applyFill="1" applyBorder="1" applyAlignment="1">
      <alignment vertical="center" wrapText="1"/>
    </xf>
    <xf numFmtId="0" fontId="142" fillId="0" borderId="0" xfId="37" applyFont="1" applyFill="1" applyBorder="1" applyAlignment="1">
      <alignment horizontal="left" vertical="center" wrapText="1"/>
    </xf>
    <xf numFmtId="176" fontId="135" fillId="0" borderId="0" xfId="37" applyNumberFormat="1" applyFont="1" applyFill="1" applyBorder="1" applyAlignment="1">
      <alignment vertical="center" wrapText="1"/>
    </xf>
    <xf numFmtId="0" fontId="142" fillId="0" borderId="3" xfId="37" applyFont="1" applyFill="1" applyBorder="1" applyAlignment="1">
      <alignment horizontal="left" vertical="center" wrapText="1"/>
    </xf>
    <xf numFmtId="0" fontId="141" fillId="0" borderId="3" xfId="37" applyFont="1" applyFill="1" applyBorder="1" applyAlignment="1">
      <alignment vertical="center" wrapText="1"/>
    </xf>
    <xf numFmtId="0" fontId="147" fillId="0" borderId="3" xfId="37" applyFont="1" applyFill="1" applyBorder="1" applyAlignment="1">
      <alignment vertical="center" wrapText="1"/>
    </xf>
    <xf numFmtId="176" fontId="147" fillId="0" borderId="3" xfId="37" applyNumberFormat="1" applyFont="1" applyFill="1" applyBorder="1" applyAlignment="1">
      <alignment vertical="center" wrapText="1"/>
    </xf>
    <xf numFmtId="0" fontId="142" fillId="0" borderId="0" xfId="37" applyFont="1" applyFill="1" applyBorder="1" applyAlignment="1">
      <alignment vertical="center" wrapText="1"/>
    </xf>
    <xf numFmtId="0" fontId="147" fillId="0" borderId="3" xfId="37" applyFont="1" applyFill="1" applyBorder="1" applyAlignment="1">
      <alignment horizontal="left" vertical="center" wrapText="1"/>
    </xf>
    <xf numFmtId="176" fontId="147" fillId="0" borderId="0" xfId="37" applyNumberFormat="1" applyFont="1" applyFill="1" applyAlignment="1">
      <alignment vertical="center" wrapText="1"/>
    </xf>
    <xf numFmtId="0" fontId="140" fillId="0" borderId="3" xfId="42" applyFont="1" applyFill="1" applyBorder="1" applyAlignment="1" applyProtection="1">
      <alignment horizontal="left" vertical="center" wrapText="1"/>
    </xf>
    <xf numFmtId="176" fontId="152" fillId="0" borderId="0" xfId="37" applyNumberFormat="1" applyFont="1" applyFill="1" applyAlignment="1">
      <alignment vertical="center" wrapText="1"/>
    </xf>
    <xf numFmtId="0" fontId="147" fillId="0" borderId="0" xfId="37" applyFont="1" applyFill="1" applyBorder="1" applyAlignment="1">
      <alignment horizontal="left" vertical="center" wrapText="1"/>
    </xf>
    <xf numFmtId="176" fontId="135" fillId="0" borderId="0" xfId="37" applyNumberFormat="1" applyFont="1" applyFill="1" applyAlignment="1">
      <alignment vertical="center" wrapText="1"/>
    </xf>
    <xf numFmtId="0" fontId="140" fillId="0" borderId="0" xfId="42" applyFont="1" applyFill="1" applyBorder="1" applyAlignment="1" applyProtection="1">
      <alignment horizontal="left" vertical="center" wrapText="1"/>
    </xf>
    <xf numFmtId="0" fontId="141" fillId="0" borderId="0" xfId="37" applyFont="1" applyFill="1" applyAlignment="1">
      <alignment vertical="center" wrapText="1"/>
    </xf>
    <xf numFmtId="176" fontId="141" fillId="0" borderId="0" xfId="37" applyNumberFormat="1" applyFont="1" applyFill="1" applyBorder="1" applyAlignment="1">
      <alignment vertical="center" wrapText="1"/>
    </xf>
    <xf numFmtId="0" fontId="141" fillId="0" borderId="0" xfId="37" applyFont="1" applyFill="1" applyBorder="1" applyAlignment="1">
      <alignment vertical="center" wrapText="1"/>
    </xf>
    <xf numFmtId="0" fontId="135" fillId="0" borderId="0" xfId="37" applyFont="1" applyFill="1" applyAlignment="1">
      <alignment vertical="center" wrapText="1"/>
    </xf>
    <xf numFmtId="176" fontId="141" fillId="0" borderId="3" xfId="37" applyNumberFormat="1" applyFont="1" applyFill="1" applyBorder="1" applyAlignment="1">
      <alignment vertical="center" wrapText="1"/>
    </xf>
    <xf numFmtId="176" fontId="141" fillId="0" borderId="0" xfId="37" applyNumberFormat="1" applyFont="1" applyFill="1" applyAlignment="1">
      <alignment vertical="center" wrapText="1"/>
    </xf>
    <xf numFmtId="0" fontId="135" fillId="0" borderId="0" xfId="37" applyNumberFormat="1" applyFont="1" applyFill="1" applyAlignment="1">
      <alignment vertical="center" wrapText="1"/>
    </xf>
    <xf numFmtId="49" fontId="140" fillId="0" borderId="0" xfId="42" applyNumberFormat="1" applyFont="1" applyFill="1" applyBorder="1" applyAlignment="1" applyProtection="1">
      <alignment horizontal="left" vertical="center" wrapText="1"/>
    </xf>
    <xf numFmtId="49" fontId="141" fillId="0" borderId="0" xfId="37" applyNumberFormat="1" applyFont="1" applyFill="1" applyBorder="1" applyAlignment="1">
      <alignment vertical="center" wrapText="1"/>
    </xf>
    <xf numFmtId="49" fontId="141" fillId="0" borderId="0" xfId="37" applyNumberFormat="1" applyFont="1" applyFill="1" applyAlignment="1">
      <alignment vertical="center" wrapText="1"/>
    </xf>
    <xf numFmtId="49" fontId="141" fillId="0" borderId="3" xfId="37" applyNumberFormat="1" applyFont="1" applyFill="1" applyBorder="1" applyAlignment="1">
      <alignment vertical="center" wrapText="1"/>
    </xf>
    <xf numFmtId="49" fontId="135" fillId="0" borderId="0" xfId="37" applyNumberFormat="1" applyFont="1" applyFill="1" applyAlignment="1">
      <alignment vertical="center" wrapText="1"/>
    </xf>
    <xf numFmtId="49" fontId="140" fillId="0" borderId="3" xfId="42" applyNumberFormat="1" applyFont="1" applyFill="1" applyBorder="1" applyAlignment="1" applyProtection="1">
      <alignment horizontal="left" vertical="center" wrapText="1"/>
    </xf>
    <xf numFmtId="176" fontId="152" fillId="0" borderId="0" xfId="37" applyNumberFormat="1" applyFont="1" applyFill="1" applyBorder="1" applyAlignment="1">
      <alignment vertical="center" wrapText="1"/>
    </xf>
    <xf numFmtId="0" fontId="135" fillId="0" borderId="3" xfId="37" applyFont="1" applyFill="1" applyBorder="1">
      <alignment vertical="center"/>
    </xf>
    <xf numFmtId="0" fontId="147" fillId="0" borderId="0" xfId="37" applyFont="1" applyFill="1" applyBorder="1" applyAlignment="1">
      <alignment vertical="center" wrapText="1"/>
    </xf>
    <xf numFmtId="0" fontId="135" fillId="0" borderId="0" xfId="37" applyFont="1" applyFill="1">
      <alignment vertical="center"/>
    </xf>
    <xf numFmtId="0" fontId="140" fillId="0" borderId="0" xfId="42" applyFont="1" applyFill="1" applyAlignment="1" applyProtection="1">
      <alignment horizontal="left" vertical="center" wrapText="1"/>
    </xf>
    <xf numFmtId="0" fontId="142" fillId="0" borderId="0" xfId="42" applyFont="1" applyFill="1" applyBorder="1" applyAlignment="1" applyProtection="1">
      <alignment vertical="center" wrapText="1"/>
    </xf>
    <xf numFmtId="0" fontId="136" fillId="11" borderId="0" xfId="0" applyFont="1" applyFill="1" applyAlignment="1">
      <alignment horizontal="left" vertical="center" wrapText="1"/>
    </xf>
    <xf numFmtId="0" fontId="25" fillId="0" borderId="0" xfId="38" applyFont="1" applyBorder="1">
      <alignment vertical="center"/>
    </xf>
    <xf numFmtId="0" fontId="135" fillId="0" borderId="0" xfId="38" applyFont="1" applyBorder="1" applyAlignment="1">
      <alignment horizontal="center" vertical="center"/>
    </xf>
    <xf numFmtId="0" fontId="135" fillId="0" borderId="0" xfId="0" applyFont="1" applyFill="1" applyAlignment="1">
      <alignment vertical="center" wrapText="1"/>
    </xf>
    <xf numFmtId="0" fontId="135" fillId="0" borderId="0" xfId="0" applyFont="1" applyFill="1" applyBorder="1">
      <alignment vertical="center"/>
    </xf>
    <xf numFmtId="0" fontId="155" fillId="0" borderId="0" xfId="0" applyFont="1" applyFill="1" applyBorder="1" applyAlignment="1"/>
    <xf numFmtId="0" fontId="135" fillId="0" borderId="0" xfId="0" applyFont="1" applyFill="1" applyBorder="1" applyAlignment="1">
      <alignment horizontal="center" vertical="center"/>
    </xf>
    <xf numFmtId="0" fontId="135" fillId="0" borderId="0" xfId="0" applyFont="1" applyFill="1" applyBorder="1" applyAlignment="1">
      <alignment horizontal="left" vertical="center"/>
    </xf>
    <xf numFmtId="0" fontId="44" fillId="0" borderId="0" xfId="0" applyFont="1" applyFill="1" applyBorder="1">
      <alignment vertical="center"/>
    </xf>
    <xf numFmtId="0" fontId="93" fillId="0" borderId="0" xfId="0" applyFont="1" applyFill="1">
      <alignment vertical="center"/>
    </xf>
    <xf numFmtId="0" fontId="157" fillId="0" borderId="0" xfId="0" applyFont="1" applyAlignment="1">
      <alignment vertical="center" wrapText="1"/>
    </xf>
    <xf numFmtId="0" fontId="156" fillId="0" borderId="0" xfId="0" applyFont="1">
      <alignment vertical="center"/>
    </xf>
    <xf numFmtId="49" fontId="18" fillId="0" borderId="3" xfId="0" applyNumberFormat="1" applyFont="1" applyBorder="1" applyAlignment="1">
      <alignment vertical="center" wrapText="1"/>
    </xf>
    <xf numFmtId="176" fontId="18" fillId="0" borderId="3" xfId="0" applyNumberFormat="1" applyFont="1" applyBorder="1" applyAlignment="1">
      <alignment vertical="center" wrapText="1"/>
    </xf>
    <xf numFmtId="49" fontId="25" fillId="0" borderId="0" xfId="0" applyNumberFormat="1" applyFont="1" applyBorder="1" applyAlignment="1">
      <alignment vertical="center" wrapText="1"/>
    </xf>
    <xf numFmtId="176" fontId="25" fillId="0" borderId="0" xfId="37" applyNumberFormat="1" applyFont="1" applyFill="1" applyBorder="1">
      <alignment vertical="center"/>
    </xf>
    <xf numFmtId="0" fontId="25" fillId="0" borderId="0" xfId="0" applyFont="1">
      <alignment vertical="center"/>
    </xf>
    <xf numFmtId="49" fontId="126" fillId="0" borderId="0" xfId="0" applyNumberFormat="1" applyFont="1" applyAlignment="1">
      <alignment vertical="center" wrapText="1"/>
    </xf>
    <xf numFmtId="49" fontId="22" fillId="0" borderId="0" xfId="39" applyNumberFormat="1" applyFont="1" applyFill="1" applyBorder="1" applyAlignment="1" applyProtection="1">
      <alignment vertical="center" wrapText="1"/>
    </xf>
    <xf numFmtId="49" fontId="30" fillId="0" borderId="0" xfId="39" applyNumberFormat="1" applyFont="1" applyFill="1" applyBorder="1" applyAlignment="1" applyProtection="1">
      <alignment horizontal="left" vertical="center" wrapText="1"/>
    </xf>
    <xf numFmtId="0" fontId="25" fillId="0" borderId="0" xfId="38" applyFont="1" applyFill="1" applyBorder="1">
      <alignment vertical="center"/>
    </xf>
    <xf numFmtId="0" fontId="22" fillId="0" borderId="0" xfId="0" applyFont="1" applyFill="1" applyBorder="1" applyAlignment="1">
      <alignment vertical="center" wrapText="1"/>
    </xf>
    <xf numFmtId="176" fontId="25" fillId="0" borderId="0" xfId="0" applyNumberFormat="1" applyFont="1" applyFill="1" applyAlignment="1">
      <alignment vertical="center" wrapText="1"/>
    </xf>
    <xf numFmtId="0" fontId="54" fillId="0" borderId="0" xfId="0" applyFont="1" applyBorder="1">
      <alignment vertical="center"/>
    </xf>
    <xf numFmtId="0" fontId="126" fillId="0" borderId="0" xfId="0" applyFont="1" applyBorder="1" applyAlignment="1">
      <alignment horizontal="left" vertical="center"/>
    </xf>
    <xf numFmtId="0" fontId="126" fillId="10" borderId="0" xfId="38" applyFill="1" applyBorder="1">
      <alignment vertical="center"/>
    </xf>
    <xf numFmtId="176" fontId="126" fillId="10" borderId="0" xfId="37" applyNumberFormat="1" applyFill="1" applyBorder="1">
      <alignment vertical="center"/>
    </xf>
    <xf numFmtId="0" fontId="54" fillId="7" borderId="0" xfId="0" applyFont="1" applyFill="1" applyBorder="1">
      <alignment vertical="center"/>
    </xf>
    <xf numFmtId="0" fontId="43" fillId="0" borderId="0" xfId="0" applyFont="1" applyBorder="1">
      <alignment vertical="center"/>
    </xf>
    <xf numFmtId="0" fontId="126" fillId="0" borderId="0" xfId="0" applyFont="1" applyBorder="1" applyAlignment="1">
      <alignment vertical="center"/>
    </xf>
    <xf numFmtId="0" fontId="25" fillId="49" borderId="0" xfId="0" applyFont="1" applyFill="1" applyBorder="1" applyAlignment="1">
      <alignment vertical="center" wrapText="1"/>
    </xf>
    <xf numFmtId="0" fontId="126" fillId="0" borderId="0" xfId="0" applyFont="1" applyBorder="1" applyAlignment="1">
      <alignment vertical="center" wrapText="1"/>
    </xf>
    <xf numFmtId="0" fontId="93" fillId="0" borderId="0" xfId="0" applyFont="1" applyFill="1" applyBorder="1" applyAlignment="1">
      <alignment horizontal="left" vertical="center" wrapText="1"/>
    </xf>
    <xf numFmtId="0" fontId="145" fillId="0" borderId="0" xfId="0" applyFont="1" applyFill="1" applyBorder="1" applyAlignment="1">
      <alignment horizontal="left" vertical="center" wrapText="1"/>
    </xf>
    <xf numFmtId="0" fontId="126" fillId="0" borderId="3" xfId="0" applyFont="1" applyBorder="1">
      <alignment vertical="center"/>
    </xf>
    <xf numFmtId="0" fontId="135" fillId="0" borderId="3" xfId="37" applyFont="1" applyFill="1" applyBorder="1" applyAlignment="1">
      <alignment horizontal="left" vertical="center" wrapText="1"/>
    </xf>
    <xf numFmtId="0" fontId="135" fillId="0" borderId="0" xfId="37" applyFont="1" applyFill="1" applyBorder="1">
      <alignment vertical="center"/>
    </xf>
    <xf numFmtId="0" fontId="153" fillId="0" borderId="0" xfId="0" applyFont="1" applyFill="1" applyBorder="1" applyAlignment="1">
      <alignment horizontal="left" vertical="center" wrapText="1"/>
    </xf>
    <xf numFmtId="0" fontId="93" fillId="0" borderId="0" xfId="0" applyFont="1" applyFill="1" applyAlignment="1">
      <alignment horizontal="left" vertical="center" wrapText="1"/>
    </xf>
    <xf numFmtId="0" fontId="145" fillId="0" borderId="0" xfId="0" applyFont="1" applyFill="1" applyAlignment="1">
      <alignment horizontal="left" vertical="center" wrapText="1"/>
    </xf>
    <xf numFmtId="0" fontId="135" fillId="0" borderId="7" xfId="38" applyFont="1" applyBorder="1">
      <alignment vertical="center"/>
    </xf>
    <xf numFmtId="0" fontId="126" fillId="0" borderId="7" xfId="38" applyBorder="1">
      <alignment vertical="center"/>
    </xf>
    <xf numFmtId="0" fontId="25" fillId="0" borderId="7" xfId="0" applyFont="1" applyFill="1" applyBorder="1" applyAlignment="1">
      <alignment horizontal="center" vertical="center"/>
    </xf>
    <xf numFmtId="0" fontId="93" fillId="0" borderId="8" xfId="0" applyFont="1" applyFill="1" applyBorder="1" applyAlignment="1">
      <alignment horizontal="left" vertical="center" wrapText="1"/>
    </xf>
    <xf numFmtId="0" fontId="93" fillId="5" borderId="0" xfId="0" applyFont="1" applyFill="1" applyBorder="1" applyAlignment="1">
      <alignment horizontal="left" vertical="center" wrapText="1"/>
    </xf>
    <xf numFmtId="0" fontId="93" fillId="6" borderId="0" xfId="0" applyFont="1" applyFill="1" applyBorder="1" applyAlignment="1">
      <alignment horizontal="left" vertical="center" wrapText="1"/>
    </xf>
    <xf numFmtId="0" fontId="93" fillId="7" borderId="0" xfId="0" applyFont="1" applyFill="1" applyBorder="1" applyAlignment="1">
      <alignment horizontal="left" vertical="center" wrapText="1"/>
    </xf>
    <xf numFmtId="0" fontId="153" fillId="7" borderId="0" xfId="0" applyFont="1" applyFill="1" applyBorder="1" applyAlignment="1">
      <alignment horizontal="left" vertical="center" wrapText="1"/>
    </xf>
    <xf numFmtId="49" fontId="8" fillId="0" borderId="7" xfId="39" applyNumberFormat="1" applyBorder="1" applyAlignment="1" applyProtection="1">
      <alignment horizontal="left" vertical="center" wrapText="1"/>
    </xf>
    <xf numFmtId="0" fontId="54" fillId="0" borderId="3" xfId="0" applyFont="1" applyBorder="1">
      <alignment vertical="center"/>
    </xf>
    <xf numFmtId="49" fontId="20" fillId="0" borderId="7" xfId="39" applyNumberFormat="1" applyFont="1" applyBorder="1" applyAlignment="1" applyProtection="1">
      <alignment horizontal="left" vertical="center" wrapText="1"/>
    </xf>
    <xf numFmtId="0" fontId="0" fillId="0" borderId="7" xfId="0" applyFont="1" applyBorder="1" applyAlignment="1">
      <alignment horizontal="left" vertical="center" wrapText="1"/>
    </xf>
    <xf numFmtId="0" fontId="0" fillId="0" borderId="7" xfId="0" applyBorder="1">
      <alignment vertical="center"/>
    </xf>
    <xf numFmtId="49" fontId="21" fillId="0" borderId="7" xfId="0" applyNumberFormat="1" applyFont="1" applyBorder="1" applyAlignment="1">
      <alignment horizontal="left" vertical="center" wrapText="1"/>
    </xf>
    <xf numFmtId="0" fontId="126" fillId="0" borderId="7" xfId="0" applyFont="1" applyBorder="1" applyAlignment="1">
      <alignment horizontal="left" vertical="center" wrapText="1"/>
    </xf>
    <xf numFmtId="0" fontId="126" fillId="0" borderId="7" xfId="0" applyFont="1" applyBorder="1">
      <alignment vertical="center"/>
    </xf>
    <xf numFmtId="49" fontId="34" fillId="0" borderId="7" xfId="39" applyNumberFormat="1" applyFont="1" applyBorder="1" applyAlignment="1" applyProtection="1">
      <alignment horizontal="left" vertical="center" wrapText="1"/>
    </xf>
    <xf numFmtId="0" fontId="54" fillId="0" borderId="20" xfId="0" applyFont="1" applyBorder="1">
      <alignment vertical="center"/>
    </xf>
    <xf numFmtId="0" fontId="0" fillId="0" borderId="7" xfId="0" applyBorder="1" applyAlignment="1">
      <alignment horizontal="left" vertical="center" wrapText="1"/>
    </xf>
    <xf numFmtId="0" fontId="44" fillId="0" borderId="7" xfId="0" applyFont="1" applyBorder="1" applyAlignment="1">
      <alignment horizontal="left" vertical="center" wrapText="1"/>
    </xf>
    <xf numFmtId="49" fontId="140" fillId="0" borderId="7" xfId="39" applyNumberFormat="1" applyFont="1" applyBorder="1" applyAlignment="1" applyProtection="1">
      <alignment horizontal="left" vertical="center" wrapText="1"/>
    </xf>
    <xf numFmtId="0" fontId="8" fillId="0" borderId="7" xfId="39" applyBorder="1" applyAlignment="1" applyProtection="1">
      <alignment horizontal="left" vertical="center" wrapText="1"/>
    </xf>
    <xf numFmtId="49" fontId="0" fillId="0" borderId="7" xfId="0" applyNumberFormat="1" applyBorder="1" applyAlignment="1">
      <alignment horizontal="left" vertical="center" wrapText="1"/>
    </xf>
    <xf numFmtId="0" fontId="0" fillId="0" borderId="7" xfId="0" applyFont="1" applyBorder="1">
      <alignment vertical="center"/>
    </xf>
    <xf numFmtId="0" fontId="135" fillId="0" borderId="6" xfId="37" applyFont="1" applyFill="1" applyBorder="1">
      <alignment vertical="center"/>
    </xf>
    <xf numFmtId="49" fontId="26" fillId="0" borderId="7" xfId="0" applyNumberFormat="1" applyFont="1" applyBorder="1" applyAlignment="1">
      <alignment horizontal="left" vertical="center" wrapText="1"/>
    </xf>
    <xf numFmtId="0" fontId="135" fillId="0" borderId="0" xfId="37" applyFont="1" applyFill="1" applyBorder="1" applyAlignment="1">
      <alignment horizontal="left" vertical="center" wrapText="1"/>
    </xf>
    <xf numFmtId="0" fontId="150" fillId="0" borderId="0" xfId="0" applyFont="1" applyFill="1" applyAlignment="1"/>
    <xf numFmtId="0" fontId="0" fillId="0" borderId="20" xfId="0" applyBorder="1">
      <alignment vertical="center"/>
    </xf>
    <xf numFmtId="176" fontId="17" fillId="0" borderId="7" xfId="0" applyNumberFormat="1" applyFont="1" applyBorder="1" applyAlignment="1">
      <alignment vertical="center" wrapText="1"/>
    </xf>
    <xf numFmtId="176" fontId="21" fillId="0" borderId="7" xfId="0" applyNumberFormat="1" applyFont="1" applyBorder="1" applyAlignment="1">
      <alignment vertical="center" wrapText="1"/>
    </xf>
    <xf numFmtId="176" fontId="35" fillId="0" borderId="7" xfId="0" applyNumberFormat="1" applyFont="1" applyBorder="1" applyAlignment="1">
      <alignment vertical="center" wrapText="1"/>
    </xf>
    <xf numFmtId="176" fontId="141" fillId="0" borderId="7" xfId="0" applyNumberFormat="1" applyFont="1" applyBorder="1" applyAlignment="1">
      <alignment vertical="center" wrapText="1"/>
    </xf>
    <xf numFmtId="176" fontId="17" fillId="8" borderId="7" xfId="0" applyNumberFormat="1" applyFont="1" applyFill="1" applyBorder="1" applyAlignment="1">
      <alignment vertical="center" wrapText="1"/>
    </xf>
    <xf numFmtId="49" fontId="17" fillId="0" borderId="7" xfId="0" applyNumberFormat="1" applyFont="1" applyBorder="1" applyAlignment="1">
      <alignment vertical="center" wrapText="1"/>
    </xf>
    <xf numFmtId="0" fontId="0" fillId="0" borderId="3" xfId="0" applyBorder="1" applyAlignment="1">
      <alignment horizontal="center" vertical="center"/>
    </xf>
    <xf numFmtId="49" fontId="21" fillId="0" borderId="7" xfId="0" applyNumberFormat="1" applyFont="1" applyBorder="1" applyAlignment="1">
      <alignment vertical="center" wrapText="1"/>
    </xf>
    <xf numFmtId="0" fontId="17" fillId="0" borderId="7" xfId="0" applyFont="1" applyBorder="1" applyAlignment="1">
      <alignment vertical="center" wrapText="1"/>
    </xf>
    <xf numFmtId="49" fontId="35" fillId="0" borderId="7" xfId="0" applyNumberFormat="1" applyFont="1" applyBorder="1" applyAlignment="1">
      <alignment vertical="center" wrapText="1"/>
    </xf>
    <xf numFmtId="0" fontId="0" fillId="0" borderId="20" xfId="0" applyBorder="1" applyAlignment="1">
      <alignment horizontal="center" vertical="center"/>
    </xf>
    <xf numFmtId="49" fontId="141" fillId="0" borderId="7" xfId="0" applyNumberFormat="1" applyFont="1" applyBorder="1" applyAlignment="1">
      <alignment vertical="center" wrapText="1"/>
    </xf>
    <xf numFmtId="176" fontId="21" fillId="8" borderId="7" xfId="0" applyNumberFormat="1" applyFont="1" applyFill="1" applyBorder="1" applyAlignment="1">
      <alignment vertical="center" wrapText="1"/>
    </xf>
    <xf numFmtId="49" fontId="22" fillId="4" borderId="7" xfId="39" applyNumberFormat="1" applyFont="1" applyFill="1" applyBorder="1" applyAlignment="1" applyProtection="1">
      <alignment vertical="center" wrapText="1"/>
    </xf>
    <xf numFmtId="49" fontId="23" fillId="5" borderId="7" xfId="0" applyNumberFormat="1" applyFont="1" applyFill="1" applyBorder="1" applyAlignment="1">
      <alignment vertical="center" wrapText="1"/>
    </xf>
    <xf numFmtId="49" fontId="18" fillId="5" borderId="7" xfId="0" applyNumberFormat="1" applyFont="1" applyFill="1" applyBorder="1" applyAlignment="1">
      <alignment vertical="center" wrapText="1"/>
    </xf>
    <xf numFmtId="49" fontId="26" fillId="4" borderId="7" xfId="39" applyNumberFormat="1" applyFont="1" applyFill="1" applyBorder="1" applyAlignment="1" applyProtection="1">
      <alignment vertical="center" wrapText="1"/>
    </xf>
    <xf numFmtId="49" fontId="18" fillId="7" borderId="7" xfId="0" applyNumberFormat="1" applyFont="1" applyFill="1" applyBorder="1" applyAlignment="1">
      <alignment vertical="center" wrapText="1"/>
    </xf>
    <xf numFmtId="49" fontId="22" fillId="6" borderId="7" xfId="39" applyNumberFormat="1" applyFont="1" applyFill="1" applyBorder="1" applyAlignment="1" applyProtection="1">
      <alignment vertical="center" wrapText="1"/>
    </xf>
    <xf numFmtId="49" fontId="15" fillId="0" borderId="7" xfId="0" applyNumberFormat="1" applyFont="1" applyBorder="1" applyAlignment="1">
      <alignment vertical="center" wrapText="1"/>
    </xf>
    <xf numFmtId="0" fontId="18" fillId="5" borderId="7" xfId="0" applyFont="1" applyFill="1" applyBorder="1" applyAlignment="1">
      <alignment vertical="center" wrapText="1"/>
    </xf>
    <xf numFmtId="49" fontId="142" fillId="6" borderId="7" xfId="39" applyNumberFormat="1" applyFont="1" applyFill="1" applyBorder="1" applyAlignment="1" applyProtection="1">
      <alignment vertical="center" wrapText="1"/>
    </xf>
    <xf numFmtId="0" fontId="18" fillId="7" borderId="7" xfId="0" applyFont="1" applyFill="1" applyBorder="1" applyAlignment="1">
      <alignment vertical="center" wrapText="1"/>
    </xf>
    <xf numFmtId="0" fontId="126" fillId="0" borderId="0" xfId="0" applyFont="1" applyBorder="1" applyAlignment="1">
      <alignment horizontal="center" vertical="center"/>
    </xf>
    <xf numFmtId="176" fontId="153" fillId="0" borderId="0" xfId="0" applyNumberFormat="1" applyFont="1" applyAlignment="1">
      <alignment horizontal="left" vertical="center"/>
    </xf>
    <xf numFmtId="0" fontId="126" fillId="0" borderId="0" xfId="38" applyBorder="1" applyAlignment="1">
      <alignment vertical="center"/>
    </xf>
    <xf numFmtId="0" fontId="93" fillId="0" borderId="7" xfId="0" applyFont="1" applyFill="1" applyBorder="1" applyAlignment="1">
      <alignment horizontal="left" vertical="center"/>
    </xf>
    <xf numFmtId="0" fontId="93" fillId="0" borderId="0" xfId="0" applyFont="1" applyFill="1" applyBorder="1" applyAlignment="1">
      <alignment horizontal="left" vertical="center"/>
    </xf>
    <xf numFmtId="0" fontId="0" fillId="0" borderId="0" xfId="0" applyBorder="1" applyAlignment="1">
      <alignment vertical="center"/>
    </xf>
    <xf numFmtId="0" fontId="43" fillId="0" borderId="3" xfId="0" applyFont="1" applyBorder="1">
      <alignment vertical="center"/>
    </xf>
    <xf numFmtId="0" fontId="44" fillId="0" borderId="0" xfId="0" applyFont="1">
      <alignment vertical="center"/>
    </xf>
    <xf numFmtId="49" fontId="126" fillId="0" borderId="0" xfId="0" applyNumberFormat="1" applyFont="1" applyBorder="1" applyAlignment="1">
      <alignment vertical="center" wrapText="1"/>
    </xf>
    <xf numFmtId="0" fontId="3" fillId="0" borderId="0" xfId="102" applyBorder="1">
      <alignment vertical="center"/>
    </xf>
    <xf numFmtId="0" fontId="54" fillId="0" borderId="0" xfId="102" applyFont="1" applyBorder="1">
      <alignment vertical="center"/>
    </xf>
    <xf numFmtId="0" fontId="3" fillId="0" borderId="0" xfId="102" applyBorder="1" applyAlignment="1">
      <alignment horizontal="center" vertical="center"/>
    </xf>
    <xf numFmtId="0" fontId="126" fillId="0" borderId="0" xfId="102" applyFont="1" applyBorder="1">
      <alignment vertical="center"/>
    </xf>
    <xf numFmtId="0" fontId="54" fillId="0" borderId="0" xfId="102" applyFont="1" applyFill="1" applyBorder="1">
      <alignment vertical="center"/>
    </xf>
    <xf numFmtId="0" fontId="126" fillId="0" borderId="0" xfId="102" applyFont="1" applyBorder="1" applyAlignment="1">
      <alignment horizontal="center" vertical="center"/>
    </xf>
    <xf numFmtId="0" fontId="3" fillId="0" borderId="0" xfId="102" applyBorder="1" applyAlignment="1">
      <alignment horizontal="left" vertical="center"/>
    </xf>
    <xf numFmtId="0" fontId="25" fillId="0" borderId="0" xfId="102" applyFont="1" applyBorder="1" applyAlignment="1">
      <alignment horizontal="center" vertical="center"/>
    </xf>
    <xf numFmtId="0" fontId="43" fillId="0" borderId="0" xfId="102" applyFont="1" applyBorder="1">
      <alignment vertical="center"/>
    </xf>
    <xf numFmtId="3" fontId="0" fillId="0" borderId="0" xfId="0" applyNumberFormat="1">
      <alignment vertical="center"/>
    </xf>
    <xf numFmtId="0" fontId="175" fillId="0" borderId="0" xfId="0" applyFont="1">
      <alignment vertical="center"/>
    </xf>
    <xf numFmtId="0" fontId="176" fillId="0" borderId="0" xfId="0" applyFont="1">
      <alignment vertical="center"/>
    </xf>
    <xf numFmtId="0" fontId="126" fillId="0" borderId="0" xfId="0" applyFont="1" applyFill="1" applyBorder="1">
      <alignment vertical="center"/>
    </xf>
    <xf numFmtId="0" fontId="2" fillId="0" borderId="0" xfId="102" applyFont="1" applyFill="1" applyBorder="1" applyAlignment="1">
      <alignment horizontal="center" vertical="center"/>
    </xf>
    <xf numFmtId="3" fontId="126" fillId="0" borderId="0" xfId="0" applyNumberFormat="1" applyFont="1">
      <alignment vertical="center"/>
    </xf>
    <xf numFmtId="0" fontId="44" fillId="0" borderId="0" xfId="0" applyFont="1" applyBorder="1" applyAlignment="1">
      <alignment horizontal="center" vertical="center"/>
    </xf>
    <xf numFmtId="0" fontId="179" fillId="0" borderId="0" xfId="0" applyFont="1" applyBorder="1" applyAlignment="1">
      <alignment horizontal="center" vertical="center"/>
    </xf>
    <xf numFmtId="0" fontId="180" fillId="0" borderId="0" xfId="0" applyFont="1" applyBorder="1" applyAlignment="1">
      <alignment horizontal="center" vertical="center"/>
    </xf>
    <xf numFmtId="0" fontId="182" fillId="0" borderId="0" xfId="0" applyFont="1" applyFill="1" applyBorder="1" applyAlignment="1">
      <alignment horizontal="center" vertical="center"/>
    </xf>
    <xf numFmtId="0" fontId="28" fillId="0" borderId="0" xfId="0" applyFont="1" applyBorder="1">
      <alignment vertical="center"/>
    </xf>
    <xf numFmtId="0" fontId="126" fillId="0" borderId="3" xfId="0" applyFont="1" applyBorder="1" applyAlignment="1">
      <alignment horizontal="left" vertical="center" wrapText="1"/>
    </xf>
    <xf numFmtId="0" fontId="181" fillId="0" borderId="0" xfId="0" applyFont="1" applyBorder="1" applyAlignment="1">
      <alignment horizontal="center" vertical="center"/>
    </xf>
    <xf numFmtId="0" fontId="177" fillId="0" borderId="0" xfId="0" applyFont="1" applyBorder="1" applyAlignment="1">
      <alignment horizontal="center" vertical="center"/>
    </xf>
    <xf numFmtId="0" fontId="178" fillId="0" borderId="0" xfId="0" applyFont="1" applyBorder="1" applyAlignment="1">
      <alignment horizontal="center" vertical="center"/>
    </xf>
    <xf numFmtId="49" fontId="67" fillId="0" borderId="0" xfId="0" applyNumberFormat="1" applyFont="1" applyBorder="1" applyAlignment="1">
      <alignment horizontal="center" vertical="center" wrapText="1"/>
    </xf>
    <xf numFmtId="0" fontId="0" fillId="0" borderId="0" xfId="0" applyAlignment="1">
      <alignment horizontal="center" vertical="center"/>
    </xf>
    <xf numFmtId="49" fontId="0" fillId="0" borderId="0" xfId="0" applyNumberFormat="1">
      <alignment vertical="center"/>
    </xf>
    <xf numFmtId="49" fontId="126" fillId="0" borderId="0" xfId="0" applyNumberFormat="1" applyFont="1">
      <alignment vertical="center"/>
    </xf>
    <xf numFmtId="0" fontId="147" fillId="0" borderId="3" xfId="37" applyFont="1" applyFill="1" applyBorder="1" applyAlignment="1">
      <alignment horizontal="center" vertical="center" wrapText="1"/>
    </xf>
    <xf numFmtId="0" fontId="147" fillId="0" borderId="0" xfId="37" applyFont="1" applyFill="1" applyBorder="1" applyAlignment="1">
      <alignment horizontal="center" vertical="center" wrapText="1"/>
    </xf>
    <xf numFmtId="0" fontId="141" fillId="0" borderId="0" xfId="37" applyFont="1" applyFill="1" applyBorder="1" applyAlignment="1">
      <alignment horizontal="center" vertical="center" wrapText="1"/>
    </xf>
    <xf numFmtId="49" fontId="141" fillId="0" borderId="0" xfId="37" applyNumberFormat="1" applyFont="1" applyFill="1" applyBorder="1" applyAlignment="1">
      <alignment horizontal="center" vertical="center" wrapText="1"/>
    </xf>
    <xf numFmtId="0" fontId="183" fillId="0" borderId="0" xfId="0" applyFont="1">
      <alignment vertical="center"/>
    </xf>
    <xf numFmtId="0" fontId="184" fillId="0" borderId="0" xfId="0" applyFont="1">
      <alignment vertical="center"/>
    </xf>
    <xf numFmtId="0" fontId="185" fillId="0" borderId="0" xfId="0" applyFont="1">
      <alignment vertical="center"/>
    </xf>
    <xf numFmtId="0" fontId="186" fillId="0" borderId="0" xfId="0" applyFont="1">
      <alignment vertical="center"/>
    </xf>
    <xf numFmtId="0" fontId="187" fillId="0" borderId="0" xfId="0" applyFont="1">
      <alignment vertical="center"/>
    </xf>
    <xf numFmtId="0" fontId="188" fillId="3" borderId="2" xfId="0" applyFont="1" applyFill="1" applyBorder="1" applyAlignment="1">
      <alignment horizontal="center" vertical="center"/>
    </xf>
    <xf numFmtId="9" fontId="188" fillId="3" borderId="2" xfId="0" applyNumberFormat="1" applyFont="1" applyFill="1" applyBorder="1" applyAlignment="1">
      <alignment horizontal="center" vertical="center"/>
    </xf>
    <xf numFmtId="0" fontId="189" fillId="3" borderId="2" xfId="0" applyFont="1" applyFill="1" applyBorder="1" applyAlignment="1">
      <alignment horizontal="center" vertical="center"/>
    </xf>
    <xf numFmtId="14" fontId="91" fillId="0" borderId="0" xfId="0" applyNumberFormat="1" applyFont="1" applyFill="1" applyAlignment="1">
      <alignment vertical="center"/>
    </xf>
    <xf numFmtId="49" fontId="16" fillId="0" borderId="0" xfId="0" applyNumberFormat="1" applyFont="1">
      <alignment vertical="center"/>
    </xf>
    <xf numFmtId="0" fontId="126" fillId="0" borderId="0" xfId="0" applyFont="1" applyAlignment="1">
      <alignment vertical="center"/>
    </xf>
    <xf numFmtId="49" fontId="135" fillId="0" borderId="0" xfId="0" applyNumberFormat="1" applyFont="1" applyFill="1">
      <alignment vertical="center"/>
    </xf>
    <xf numFmtId="49" fontId="135" fillId="0" borderId="0" xfId="0" applyNumberFormat="1" applyFont="1">
      <alignment vertical="center"/>
    </xf>
    <xf numFmtId="0" fontId="126" fillId="0" borderId="0" xfId="0" applyFont="1" applyAlignment="1">
      <alignment horizontal="left" vertical="center"/>
    </xf>
    <xf numFmtId="0" fontId="190" fillId="3" borderId="2" xfId="0" applyFont="1" applyFill="1" applyBorder="1" applyAlignment="1">
      <alignment horizontal="center" vertical="center"/>
    </xf>
    <xf numFmtId="0" fontId="191" fillId="0" borderId="0" xfId="0" applyFont="1">
      <alignment vertical="center"/>
    </xf>
    <xf numFmtId="0" fontId="192" fillId="0" borderId="0" xfId="0" applyFont="1">
      <alignment vertical="center"/>
    </xf>
    <xf numFmtId="0" fontId="193" fillId="0" borderId="0" xfId="0" applyFont="1">
      <alignment vertical="center"/>
    </xf>
    <xf numFmtId="49" fontId="126" fillId="0" borderId="0" xfId="0" applyNumberFormat="1" applyFont="1" applyAlignment="1">
      <alignment horizontal="center" vertical="center"/>
    </xf>
    <xf numFmtId="49" fontId="135" fillId="0" borderId="0" xfId="0" applyNumberFormat="1" applyFont="1" applyAlignment="1">
      <alignment horizontal="center" vertical="center"/>
    </xf>
    <xf numFmtId="20" fontId="0" fillId="0" borderId="0" xfId="0" applyNumberFormat="1">
      <alignment vertical="center"/>
    </xf>
    <xf numFmtId="0" fontId="195" fillId="0" borderId="0" xfId="0" applyFont="1">
      <alignment vertical="center"/>
    </xf>
    <xf numFmtId="20" fontId="126" fillId="0" borderId="0" xfId="0" applyNumberFormat="1" applyFont="1">
      <alignment vertical="center"/>
    </xf>
    <xf numFmtId="0" fontId="196" fillId="0" borderId="0" xfId="0" applyFont="1">
      <alignment vertical="center"/>
    </xf>
    <xf numFmtId="176" fontId="15" fillId="0" borderId="0" xfId="0" applyNumberFormat="1" applyFont="1" applyFill="1" applyBorder="1" applyAlignment="1">
      <alignment horizontal="left" vertical="center"/>
    </xf>
    <xf numFmtId="0" fontId="96" fillId="0" borderId="0" xfId="0" applyFont="1" applyBorder="1" applyAlignment="1">
      <alignment vertical="center"/>
    </xf>
    <xf numFmtId="176" fontId="69" fillId="0" borderId="0" xfId="0" applyNumberFormat="1" applyFont="1" applyBorder="1" applyAlignment="1">
      <alignment vertical="center"/>
    </xf>
    <xf numFmtId="0" fontId="95" fillId="0" borderId="0" xfId="0" applyFont="1" applyBorder="1">
      <alignment vertical="center"/>
    </xf>
    <xf numFmtId="0" fontId="126" fillId="0" borderId="9" xfId="0" applyFont="1" applyBorder="1" applyAlignment="1">
      <alignment vertical="center"/>
    </xf>
    <xf numFmtId="49" fontId="126" fillId="0" borderId="0" xfId="0" applyNumberFormat="1" applyFont="1" applyAlignment="1">
      <alignment horizontal="center" vertical="center"/>
    </xf>
    <xf numFmtId="49" fontId="126" fillId="0" borderId="0" xfId="0" applyNumberFormat="1" applyFont="1" applyAlignment="1">
      <alignment vertical="center"/>
    </xf>
    <xf numFmtId="0" fontId="198" fillId="0" borderId="0" xfId="0" applyFont="1">
      <alignment vertical="center"/>
    </xf>
    <xf numFmtId="0" fontId="25" fillId="0" borderId="0" xfId="0" applyFont="1" applyAlignment="1">
      <alignment horizontal="center" vertical="center"/>
    </xf>
    <xf numFmtId="0" fontId="4" fillId="0" borderId="1" xfId="0" applyFont="1" applyBorder="1" applyAlignment="1">
      <alignment horizontal="center" vertical="center" wrapText="1"/>
    </xf>
    <xf numFmtId="49" fontId="126" fillId="0" borderId="0" xfId="0" applyNumberFormat="1" applyFont="1" applyAlignment="1">
      <alignment horizontal="center" vertical="center"/>
    </xf>
    <xf numFmtId="0" fontId="25" fillId="0" borderId="0" xfId="0" applyFont="1" applyAlignment="1">
      <alignment horizontal="center" vertical="center"/>
    </xf>
  </cellXfs>
  <cellStyles count="104">
    <cellStyle name="20% - 强调文字颜色 1" xfId="79" builtinId="30" customBuiltin="1"/>
    <cellStyle name="20% - 强调文字颜色 1 2" xfId="1"/>
    <cellStyle name="20% - 强调文字颜色 2" xfId="83" builtinId="34" customBuiltin="1"/>
    <cellStyle name="20% - 强调文字颜色 2 2" xfId="13"/>
    <cellStyle name="20% - 强调文字颜色 3" xfId="87" builtinId="38" customBuiltin="1"/>
    <cellStyle name="20% - 强调文字颜色 3 2" xfId="14"/>
    <cellStyle name="20% - 强调文字颜色 4" xfId="91" builtinId="42" customBuiltin="1"/>
    <cellStyle name="20% - 强调文字颜色 4 2" xfId="16"/>
    <cellStyle name="20% - 强调文字颜色 5" xfId="95" builtinId="46" customBuiltin="1"/>
    <cellStyle name="20% - 强调文字颜色 5 2" xfId="17"/>
    <cellStyle name="20% - 强调文字颜色 6" xfId="99" builtinId="50" customBuiltin="1"/>
    <cellStyle name="20% - 强调文字颜色 6 2" xfId="18"/>
    <cellStyle name="40% - 强调文字颜色 1" xfId="80" builtinId="31" customBuiltin="1"/>
    <cellStyle name="40% - 强调文字颜色 1 2" xfId="6"/>
    <cellStyle name="40% - 强调文字颜色 2" xfId="84" builtinId="35" customBuiltin="1"/>
    <cellStyle name="40% - 强调文字颜色 2 2" xfId="7"/>
    <cellStyle name="40% - 强调文字颜色 3" xfId="88" builtinId="39" customBuiltin="1"/>
    <cellStyle name="40% - 强调文字颜色 3 2" xfId="19"/>
    <cellStyle name="40% - 强调文字颜色 4" xfId="92" builtinId="43" customBuiltin="1"/>
    <cellStyle name="40% - 强调文字颜色 4 2" xfId="5"/>
    <cellStyle name="40% - 强调文字颜色 5" xfId="96" builtinId="47" customBuiltin="1"/>
    <cellStyle name="40% - 强调文字颜色 5 2" xfId="8"/>
    <cellStyle name="40% - 强调文字颜色 6" xfId="100" builtinId="51" customBuiltin="1"/>
    <cellStyle name="40% - 强调文字颜色 6 2" xfId="12"/>
    <cellStyle name="60% - 强调文字颜色 1" xfId="81" builtinId="32" customBuiltin="1"/>
    <cellStyle name="60% - 强调文字颜色 1 2" xfId="20"/>
    <cellStyle name="60% - 强调文字颜色 1 2 2" xfId="10"/>
    <cellStyle name="60% - 强调文字颜色 2" xfId="85" builtinId="36" customBuiltin="1"/>
    <cellStyle name="60% - 强调文字颜色 2 2" xfId="21"/>
    <cellStyle name="60% - 强调文字颜色 2 2 2" xfId="4"/>
    <cellStyle name="60% - 强调文字颜色 3" xfId="89" builtinId="40" customBuiltin="1"/>
    <cellStyle name="60% - 强调文字颜色 3 2" xfId="22"/>
    <cellStyle name="60% - 强调文字颜色 3 2 2" xfId="23"/>
    <cellStyle name="60% - 强调文字颜色 4" xfId="93" builtinId="44" customBuiltin="1"/>
    <cellStyle name="60% - 强调文字颜色 4 2" xfId="24"/>
    <cellStyle name="60% - 强调文字颜色 4 2 2" xfId="25"/>
    <cellStyle name="60% - 强调文字颜色 5" xfId="97" builtinId="48" customBuiltin="1"/>
    <cellStyle name="60% - 强调文字颜色 5 2" xfId="26"/>
    <cellStyle name="60% - 强调文字颜色 5 2 2" xfId="27"/>
    <cellStyle name="60% - 强调文字颜色 6" xfId="101" builtinId="52" customBuiltin="1"/>
    <cellStyle name="60% - 强调文字颜色 6 2" xfId="28"/>
    <cellStyle name="60% - 强调文字颜色 6 2 2" xfId="29"/>
    <cellStyle name="标题" xfId="62" builtinId="15" customBuiltin="1"/>
    <cellStyle name="标题 1" xfId="63" builtinId="16" customBuiltin="1"/>
    <cellStyle name="标题 1 2" xfId="30"/>
    <cellStyle name="标题 2" xfId="64" builtinId="17" customBuiltin="1"/>
    <cellStyle name="标题 2 2" xfId="31"/>
    <cellStyle name="标题 3" xfId="65" builtinId="18" customBuiltin="1"/>
    <cellStyle name="标题 3 2" xfId="32"/>
    <cellStyle name="标题 3 2 2" xfId="33"/>
    <cellStyle name="标题 4" xfId="66" builtinId="19" customBuiltin="1"/>
    <cellStyle name="标题 4 2" xfId="34"/>
    <cellStyle name="标题 5" xfId="35"/>
    <cellStyle name="差" xfId="68" builtinId="27" customBuiltin="1"/>
    <cellStyle name="差 2" xfId="36"/>
    <cellStyle name="常规" xfId="0" builtinId="0"/>
    <cellStyle name="常规 2" xfId="37"/>
    <cellStyle name="常规 3" xfId="15"/>
    <cellStyle name="常规 4" xfId="38"/>
    <cellStyle name="常规 5" xfId="102"/>
    <cellStyle name="超链接" xfId="3" builtinId="8"/>
    <cellStyle name="超链接 2" xfId="39"/>
    <cellStyle name="超链接 2 2" xfId="40"/>
    <cellStyle name="超链接 2 2 2" xfId="41"/>
    <cellStyle name="超链接 2 3" xfId="42"/>
    <cellStyle name="超链接 3" xfId="43"/>
    <cellStyle name="超链接 3 2" xfId="44"/>
    <cellStyle name="超链接 4" xfId="45"/>
    <cellStyle name="好" xfId="67" builtinId="26" customBuiltin="1"/>
    <cellStyle name="好 2" xfId="46"/>
    <cellStyle name="汇总" xfId="77" builtinId="25" customBuiltin="1"/>
    <cellStyle name="汇总 2" xfId="47"/>
    <cellStyle name="计算" xfId="72" builtinId="22" customBuiltin="1"/>
    <cellStyle name="计算 2" xfId="2"/>
    <cellStyle name="检查单元格" xfId="74" builtinId="23" customBuiltin="1"/>
    <cellStyle name="检查单元格 2" xfId="48"/>
    <cellStyle name="解释性文本" xfId="76" builtinId="53" customBuiltin="1"/>
    <cellStyle name="解释性文本 2" xfId="49"/>
    <cellStyle name="警告文本" xfId="75" builtinId="11" customBuiltin="1"/>
    <cellStyle name="警告文本 2" xfId="50"/>
    <cellStyle name="链接单元格" xfId="73" builtinId="24" customBuiltin="1"/>
    <cellStyle name="链接单元格 2" xfId="51"/>
    <cellStyle name="强调文字颜色 1" xfId="78" builtinId="29" customBuiltin="1"/>
    <cellStyle name="强调文字颜色 1 2" xfId="52"/>
    <cellStyle name="强调文字颜色 2" xfId="82" builtinId="33" customBuiltin="1"/>
    <cellStyle name="强调文字颜色 2 2" xfId="53"/>
    <cellStyle name="强调文字颜色 3" xfId="86" builtinId="37" customBuiltin="1"/>
    <cellStyle name="强调文字颜色 3 2" xfId="54"/>
    <cellStyle name="强调文字颜色 4" xfId="90" builtinId="41" customBuiltin="1"/>
    <cellStyle name="强调文字颜色 4 2" xfId="55"/>
    <cellStyle name="强调文字颜色 5" xfId="94" builtinId="45" customBuiltin="1"/>
    <cellStyle name="强调文字颜色 5 2" xfId="56"/>
    <cellStyle name="强调文字颜色 6" xfId="98" builtinId="49" customBuiltin="1"/>
    <cellStyle name="强调文字颜色 6 2" xfId="57"/>
    <cellStyle name="适中" xfId="69" builtinId="28" customBuiltin="1"/>
    <cellStyle name="适中 2" xfId="11"/>
    <cellStyle name="输出" xfId="71" builtinId="21" customBuiltin="1"/>
    <cellStyle name="输出 2" xfId="9"/>
    <cellStyle name="输入" xfId="70" builtinId="20" customBuiltin="1"/>
    <cellStyle name="输入 2" xfId="58"/>
    <cellStyle name="注释 2" xfId="59"/>
    <cellStyle name="注释 3" xfId="60"/>
    <cellStyle name="注释 4" xfId="61"/>
    <cellStyle name="注释 5" xfId="103"/>
  </cellStyles>
  <dxfs count="166">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
      <font>
        <color rgb="FFFF0000"/>
      </font>
    </dxf>
    <dxf>
      <font>
        <color rgb="FFFF0000"/>
      </font>
    </dxf>
    <dxf>
      <font>
        <color rgb="FFFF0000"/>
      </font>
    </dxf>
    <dxf>
      <font>
        <color rgb="FFFF00FF"/>
      </font>
    </dxf>
    <dxf>
      <font>
        <color theme="9" tint="-0.24994659260841701"/>
      </font>
    </dxf>
    <dxf>
      <font>
        <color rgb="FF7030A0"/>
      </font>
    </dxf>
    <dxf>
      <font>
        <color theme="0" tint="-0.499984740745262"/>
      </font>
    </dxf>
    <dxf>
      <font>
        <color rgb="FF0070C0"/>
      </font>
    </dxf>
    <dxf>
      <font>
        <color rgb="FF7030A0"/>
      </font>
    </dxf>
    <dxf>
      <font>
        <color rgb="FFFF0000"/>
      </font>
    </dxf>
    <dxf>
      <font>
        <color rgb="FFEAB200"/>
      </font>
    </dxf>
    <dxf>
      <font>
        <color theme="4" tint="-0.24994659260841701"/>
      </font>
    </dxf>
    <dxf>
      <font>
        <color theme="6" tint="-0.499984740745262"/>
      </font>
    </dxf>
    <dxf>
      <font>
        <color theme="0" tint="-0.499984740745262"/>
      </font>
    </dxf>
    <dxf>
      <font>
        <color rgb="FF00B050"/>
      </font>
    </dxf>
    <dxf>
      <font>
        <color rgb="FF0070C0"/>
      </font>
    </dxf>
    <dxf>
      <font>
        <color theme="9" tint="-0.24994659260841701"/>
      </font>
    </dxf>
    <dxf>
      <font>
        <color theme="4" tint="-0.24994659260841701"/>
      </font>
    </dxf>
    <dxf>
      <font>
        <color rgb="FF7030A0"/>
      </font>
    </dxf>
    <dxf>
      <font>
        <color rgb="FF00B050"/>
      </font>
    </dxf>
    <dxf>
      <font>
        <color rgb="FFFF0000"/>
      </font>
    </dxf>
    <dxf>
      <font>
        <color rgb="FFEAB200"/>
      </font>
    </dxf>
    <dxf>
      <font>
        <color rgb="FF0070C0"/>
      </font>
    </dxf>
    <dxf>
      <font>
        <color rgb="FF00DAD0"/>
      </font>
    </dxf>
    <dxf>
      <font>
        <color theme="9" tint="-0.24994659260841701"/>
      </font>
    </dxf>
    <dxf>
      <font>
        <color rgb="FFFF0000"/>
      </font>
    </dxf>
  </dxfs>
  <tableStyles count="1" defaultTableStyle="TableStyleMedium2" defaultPivotStyle="PivotStyleLight16">
    <tableStyle name="表样式 1" pivot="0" count="0"/>
  </tableStyles>
  <colors>
    <mruColors>
      <color rgb="FFC79C6E"/>
      <color rgb="FFFFCC99"/>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50</xdr:row>
      <xdr:rowOff>0</xdr:rowOff>
    </xdr:from>
    <xdr:to>
      <xdr:col>1</xdr:col>
      <xdr:colOff>19050</xdr:colOff>
      <xdr:row>51</xdr:row>
      <xdr:rowOff>12700</xdr:rowOff>
    </xdr:to>
    <xdr:pic>
      <xdr:nvPicPr>
        <xdr:cNvPr id="103425" name="Picture 1" descr="http://itianti.onerank.cn/static/image/cpu1.jpg"/>
        <xdr:cNvPicPr>
          <a:picLocks noChangeAspect="1" noChangeArrowheads="1"/>
        </xdr:cNvPicPr>
      </xdr:nvPicPr>
      <xdr:blipFill>
        <a:blip xmlns:r="http://schemas.openxmlformats.org/officeDocument/2006/relationships" r:embed="rId1"/>
        <a:srcRect/>
        <a:stretch>
          <a:fillRect/>
        </a:stretch>
      </xdr:blipFill>
      <xdr:spPr bwMode="auto">
        <a:xfrm>
          <a:off x="1549400" y="8896350"/>
          <a:ext cx="19050" cy="190500"/>
        </a:xfrm>
        <a:prstGeom prst="rect">
          <a:avLst/>
        </a:prstGeom>
        <a:noFill/>
      </xdr:spPr>
    </xdr:pic>
    <xdr:clientData/>
  </xdr:twoCellAnchor>
  <xdr:twoCellAnchor editAs="oneCell">
    <xdr:from>
      <xdr:col>1</xdr:col>
      <xdr:colOff>0</xdr:colOff>
      <xdr:row>51</xdr:row>
      <xdr:rowOff>0</xdr:rowOff>
    </xdr:from>
    <xdr:to>
      <xdr:col>1</xdr:col>
      <xdr:colOff>19050</xdr:colOff>
      <xdr:row>52</xdr:row>
      <xdr:rowOff>12700</xdr:rowOff>
    </xdr:to>
    <xdr:pic>
      <xdr:nvPicPr>
        <xdr:cNvPr id="103426" name="Picture 2" descr="http://itianti.onerank.cn/static/image/cpu1.jpg"/>
        <xdr:cNvPicPr>
          <a:picLocks noChangeAspect="1" noChangeArrowheads="1"/>
        </xdr:cNvPicPr>
      </xdr:nvPicPr>
      <xdr:blipFill>
        <a:blip xmlns:r="http://schemas.openxmlformats.org/officeDocument/2006/relationships" r:embed="rId1"/>
        <a:srcRect/>
        <a:stretch>
          <a:fillRect/>
        </a:stretch>
      </xdr:blipFill>
      <xdr:spPr bwMode="auto">
        <a:xfrm>
          <a:off x="1549400" y="9080500"/>
          <a:ext cx="19050" cy="190500"/>
        </a:xfrm>
        <a:prstGeom prst="rect">
          <a:avLst/>
        </a:prstGeom>
        <a:noFill/>
      </xdr:spPr>
    </xdr:pic>
    <xdr:clientData/>
  </xdr:twoCellAnchor>
  <xdr:twoCellAnchor editAs="oneCell">
    <xdr:from>
      <xdr:col>1</xdr:col>
      <xdr:colOff>0</xdr:colOff>
      <xdr:row>52</xdr:row>
      <xdr:rowOff>0</xdr:rowOff>
    </xdr:from>
    <xdr:to>
      <xdr:col>1</xdr:col>
      <xdr:colOff>19050</xdr:colOff>
      <xdr:row>53</xdr:row>
      <xdr:rowOff>12700</xdr:rowOff>
    </xdr:to>
    <xdr:pic>
      <xdr:nvPicPr>
        <xdr:cNvPr id="103427" name="Picture 3" descr="http://itianti.onerank.cn/static/image/cpu1.jpg"/>
        <xdr:cNvPicPr>
          <a:picLocks noChangeAspect="1" noChangeArrowheads="1"/>
        </xdr:cNvPicPr>
      </xdr:nvPicPr>
      <xdr:blipFill>
        <a:blip xmlns:r="http://schemas.openxmlformats.org/officeDocument/2006/relationships" r:embed="rId1"/>
        <a:srcRect/>
        <a:stretch>
          <a:fillRect/>
        </a:stretch>
      </xdr:blipFill>
      <xdr:spPr bwMode="auto">
        <a:xfrm>
          <a:off x="1549400" y="9264650"/>
          <a:ext cx="19050" cy="190500"/>
        </a:xfrm>
        <a:prstGeom prst="rect">
          <a:avLst/>
        </a:prstGeom>
        <a:noFill/>
      </xdr:spPr>
    </xdr:pic>
    <xdr:clientData/>
  </xdr:twoCellAnchor>
  <xdr:twoCellAnchor editAs="oneCell">
    <xdr:from>
      <xdr:col>1</xdr:col>
      <xdr:colOff>0</xdr:colOff>
      <xdr:row>53</xdr:row>
      <xdr:rowOff>0</xdr:rowOff>
    </xdr:from>
    <xdr:to>
      <xdr:col>1</xdr:col>
      <xdr:colOff>19050</xdr:colOff>
      <xdr:row>54</xdr:row>
      <xdr:rowOff>12700</xdr:rowOff>
    </xdr:to>
    <xdr:pic>
      <xdr:nvPicPr>
        <xdr:cNvPr id="103428" name="Picture 4" descr="http://itianti.onerank.cn/static/image/cpu2.jpg"/>
        <xdr:cNvPicPr>
          <a:picLocks noChangeAspect="1" noChangeArrowheads="1"/>
        </xdr:cNvPicPr>
      </xdr:nvPicPr>
      <xdr:blipFill>
        <a:blip xmlns:r="http://schemas.openxmlformats.org/officeDocument/2006/relationships" r:embed="rId2"/>
        <a:srcRect/>
        <a:stretch>
          <a:fillRect/>
        </a:stretch>
      </xdr:blipFill>
      <xdr:spPr bwMode="auto">
        <a:xfrm>
          <a:off x="1549400" y="9448800"/>
          <a:ext cx="19050" cy="190500"/>
        </a:xfrm>
        <a:prstGeom prst="rect">
          <a:avLst/>
        </a:prstGeom>
        <a:noFill/>
      </xdr:spPr>
    </xdr:pic>
    <xdr:clientData/>
  </xdr:twoCellAnchor>
  <xdr:twoCellAnchor editAs="oneCell">
    <xdr:from>
      <xdr:col>1</xdr:col>
      <xdr:colOff>0</xdr:colOff>
      <xdr:row>55</xdr:row>
      <xdr:rowOff>0</xdr:rowOff>
    </xdr:from>
    <xdr:to>
      <xdr:col>1</xdr:col>
      <xdr:colOff>19050</xdr:colOff>
      <xdr:row>56</xdr:row>
      <xdr:rowOff>12700</xdr:rowOff>
    </xdr:to>
    <xdr:pic>
      <xdr:nvPicPr>
        <xdr:cNvPr id="103429" name="Picture 5" descr="http://itianti.onerank.cn/static/image/cpu3.jpg"/>
        <xdr:cNvPicPr>
          <a:picLocks noChangeAspect="1" noChangeArrowheads="1"/>
        </xdr:cNvPicPr>
      </xdr:nvPicPr>
      <xdr:blipFill>
        <a:blip xmlns:r="http://schemas.openxmlformats.org/officeDocument/2006/relationships" r:embed="rId3"/>
        <a:srcRect/>
        <a:stretch>
          <a:fillRect/>
        </a:stretch>
      </xdr:blipFill>
      <xdr:spPr bwMode="auto">
        <a:xfrm>
          <a:off x="1549400" y="9607550"/>
          <a:ext cx="19050" cy="190500"/>
        </a:xfrm>
        <a:prstGeom prst="rect">
          <a:avLst/>
        </a:prstGeom>
        <a:noFill/>
      </xdr:spPr>
    </xdr:pic>
    <xdr:clientData/>
  </xdr:twoCellAnchor>
  <xdr:twoCellAnchor editAs="oneCell">
    <xdr:from>
      <xdr:col>1</xdr:col>
      <xdr:colOff>0</xdr:colOff>
      <xdr:row>53</xdr:row>
      <xdr:rowOff>0</xdr:rowOff>
    </xdr:from>
    <xdr:to>
      <xdr:col>1</xdr:col>
      <xdr:colOff>19050</xdr:colOff>
      <xdr:row>54</xdr:row>
      <xdr:rowOff>12700</xdr:rowOff>
    </xdr:to>
    <xdr:pic>
      <xdr:nvPicPr>
        <xdr:cNvPr id="103430" name="Picture 6" descr="http://itianti.onerank.cn/static/image/cpu1.jpg"/>
        <xdr:cNvPicPr>
          <a:picLocks noChangeAspect="1" noChangeArrowheads="1"/>
        </xdr:cNvPicPr>
      </xdr:nvPicPr>
      <xdr:blipFill>
        <a:blip xmlns:r="http://schemas.openxmlformats.org/officeDocument/2006/relationships" r:embed="rId1"/>
        <a:srcRect/>
        <a:stretch>
          <a:fillRect/>
        </a:stretch>
      </xdr:blipFill>
      <xdr:spPr bwMode="auto">
        <a:xfrm>
          <a:off x="1549400" y="9791700"/>
          <a:ext cx="19050" cy="190500"/>
        </a:xfrm>
        <a:prstGeom prst="rect">
          <a:avLst/>
        </a:prstGeom>
        <a:noFill/>
      </xdr:spPr>
    </xdr:pic>
    <xdr:clientData/>
  </xdr:twoCellAnchor>
  <xdr:twoCellAnchor editAs="oneCell">
    <xdr:from>
      <xdr:col>1</xdr:col>
      <xdr:colOff>0</xdr:colOff>
      <xdr:row>54</xdr:row>
      <xdr:rowOff>0</xdr:rowOff>
    </xdr:from>
    <xdr:to>
      <xdr:col>1</xdr:col>
      <xdr:colOff>19050</xdr:colOff>
      <xdr:row>55</xdr:row>
      <xdr:rowOff>12700</xdr:rowOff>
    </xdr:to>
    <xdr:pic>
      <xdr:nvPicPr>
        <xdr:cNvPr id="103431" name="Picture 7" descr="http://itianti.onerank.cn/static/image/cpu3.jpg"/>
        <xdr:cNvPicPr>
          <a:picLocks noChangeAspect="1" noChangeArrowheads="1"/>
        </xdr:cNvPicPr>
      </xdr:nvPicPr>
      <xdr:blipFill>
        <a:blip xmlns:r="http://schemas.openxmlformats.org/officeDocument/2006/relationships" r:embed="rId3"/>
        <a:srcRect/>
        <a:stretch>
          <a:fillRect/>
        </a:stretch>
      </xdr:blipFill>
      <xdr:spPr bwMode="auto">
        <a:xfrm>
          <a:off x="1549400" y="9975850"/>
          <a:ext cx="19050" cy="190500"/>
        </a:xfrm>
        <a:prstGeom prst="rect">
          <a:avLst/>
        </a:prstGeom>
        <a:noFill/>
      </xdr:spPr>
    </xdr:pic>
    <xdr:clientData/>
  </xdr:twoCellAnchor>
  <xdr:twoCellAnchor editAs="oneCell">
    <xdr:from>
      <xdr:col>1</xdr:col>
      <xdr:colOff>0</xdr:colOff>
      <xdr:row>57</xdr:row>
      <xdr:rowOff>0</xdr:rowOff>
    </xdr:from>
    <xdr:to>
      <xdr:col>1</xdr:col>
      <xdr:colOff>19050</xdr:colOff>
      <xdr:row>58</xdr:row>
      <xdr:rowOff>12700</xdr:rowOff>
    </xdr:to>
    <xdr:pic>
      <xdr:nvPicPr>
        <xdr:cNvPr id="103432" name="Picture 8" descr="http://itianti.onerank.cn/static/image/cpu2.jpg"/>
        <xdr:cNvPicPr>
          <a:picLocks noChangeAspect="1" noChangeArrowheads="1"/>
        </xdr:cNvPicPr>
      </xdr:nvPicPr>
      <xdr:blipFill>
        <a:blip xmlns:r="http://schemas.openxmlformats.org/officeDocument/2006/relationships" r:embed="rId2"/>
        <a:srcRect/>
        <a:stretch>
          <a:fillRect/>
        </a:stretch>
      </xdr:blipFill>
      <xdr:spPr bwMode="auto">
        <a:xfrm>
          <a:off x="1549400" y="10160000"/>
          <a:ext cx="19050" cy="190500"/>
        </a:xfrm>
        <a:prstGeom prst="rect">
          <a:avLst/>
        </a:prstGeom>
        <a:noFill/>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hyperlink" Target="https://www.vicioussyndicate.com/decks/?search=&amp;class=&amp;tags=DRR%23235" TargetMode="Externa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117" Type="http://schemas.openxmlformats.org/officeDocument/2006/relationships/hyperlink" Target="http://db.duowan.com/lushi/card/detail/Seal_of_Champions.html" TargetMode="External"/><Relationship Id="rId299" Type="http://schemas.openxmlformats.org/officeDocument/2006/relationships/hyperlink" Target="http://db.duowan.com/lushi/card/detail/Elise_Starseeker.html" TargetMode="External"/><Relationship Id="rId21" Type="http://schemas.openxmlformats.org/officeDocument/2006/relationships/hyperlink" Target="http://db.duowan.com/lushi/card/detail/Dunemaul_Shaman.html" TargetMode="External"/><Relationship Id="rId63" Type="http://schemas.openxmlformats.org/officeDocument/2006/relationships/hyperlink" Target="http://db.duowan.com/lushi/card/detail/Annoy-o-Tron.html" TargetMode="External"/><Relationship Id="rId159" Type="http://schemas.openxmlformats.org/officeDocument/2006/relationships/hyperlink" Target="http://db.duowan.com/lushi/card/detail/Sparring_Partner.html" TargetMode="External"/><Relationship Id="rId324" Type="http://schemas.openxmlformats.org/officeDocument/2006/relationships/hyperlink" Target="http://db.178.com/wow/cn/hscard/7452460.html" TargetMode="External"/><Relationship Id="rId366" Type="http://schemas.openxmlformats.org/officeDocument/2006/relationships/hyperlink" Target="http://db.duowan.com/lushi/card/detail/Master_of_Disguise.html" TargetMode="External"/><Relationship Id="rId531" Type="http://schemas.openxmlformats.org/officeDocument/2006/relationships/hyperlink" Target="http://db.duowan.com/lushi/card/detail/Arcanite_Reaper.html" TargetMode="External"/><Relationship Id="rId573" Type="http://schemas.openxmlformats.org/officeDocument/2006/relationships/comments" Target="../comments5.xml"/><Relationship Id="rId170" Type="http://schemas.openxmlformats.org/officeDocument/2006/relationships/hyperlink" Target="http://db.duowan.com/lushi/card/detail/Pit_Fighter.html" TargetMode="External"/><Relationship Id="rId226" Type="http://schemas.openxmlformats.org/officeDocument/2006/relationships/hyperlink" Target="http://db.duowan.com/lushi/card/detail/Grim_Patron.html" TargetMode="External"/><Relationship Id="rId433" Type="http://schemas.openxmlformats.org/officeDocument/2006/relationships/hyperlink" Target="http://db.duowan.com/lushi/card/detail/Loot_Hoarder.html" TargetMode="External"/><Relationship Id="rId268" Type="http://schemas.openxmlformats.org/officeDocument/2006/relationships/hyperlink" Target="http://db.duowan.com/lushi/card/detail/Animated_Armor.html" TargetMode="External"/><Relationship Id="rId475" Type="http://schemas.openxmlformats.org/officeDocument/2006/relationships/hyperlink" Target="http://db.duowan.com/lushi/card/detail/Abomination.html" TargetMode="External"/><Relationship Id="rId32" Type="http://schemas.openxmlformats.org/officeDocument/2006/relationships/hyperlink" Target="http://db.duowan.com/lushi/card/detail/Anima_Golem.html" TargetMode="External"/><Relationship Id="rId74" Type="http://schemas.openxmlformats.org/officeDocument/2006/relationships/hyperlink" Target="http://db.duowan.com/lushi/card/detail/Recombobulator.html" TargetMode="External"/><Relationship Id="rId128" Type="http://schemas.openxmlformats.org/officeDocument/2006/relationships/hyperlink" Target="http://db.duowan.com/lushi/card/detail/Spawn_of_Shadows.html" TargetMode="External"/><Relationship Id="rId335" Type="http://schemas.openxmlformats.org/officeDocument/2006/relationships/hyperlink" Target="http://db.178.com/wow/cn/hscard/9413873.html" TargetMode="External"/><Relationship Id="rId377" Type="http://schemas.openxmlformats.org/officeDocument/2006/relationships/hyperlink" Target="http://db.duowan.com/lushi/card/detail/Mana_Tide_Totem.html" TargetMode="External"/><Relationship Id="rId500" Type="http://schemas.openxmlformats.org/officeDocument/2006/relationships/hyperlink" Target="http://db.duowan.com/lushi/card/detail/Vanish.html" TargetMode="External"/><Relationship Id="rId542" Type="http://schemas.openxmlformats.org/officeDocument/2006/relationships/hyperlink" Target="http://db.duowan.com/lushi/card/detail/Murloc_Raider.html" TargetMode="External"/><Relationship Id="rId5" Type="http://schemas.openxmlformats.org/officeDocument/2006/relationships/hyperlink" Target="http://db.duowan.com/lushi/card/detail/Scarlet_Purifier.html" TargetMode="External"/><Relationship Id="rId181" Type="http://schemas.openxmlformats.org/officeDocument/2006/relationships/hyperlink" Target="http://db.duowan.com/lushi/card/detail/Lowly_Squire.html" TargetMode="External"/><Relationship Id="rId237" Type="http://schemas.openxmlformats.org/officeDocument/2006/relationships/hyperlink" Target="http://db.duowan.com/lushi/card/detail/Unearthed_Raptor.html" TargetMode="External"/><Relationship Id="rId402" Type="http://schemas.openxmlformats.org/officeDocument/2006/relationships/hyperlink" Target="http://db.duowan.com/lushi/card/detail/Battle_Rage.html" TargetMode="External"/><Relationship Id="rId279" Type="http://schemas.openxmlformats.org/officeDocument/2006/relationships/hyperlink" Target="http://db.duowan.com/lushi/card/detail/Curse_of_Rafaam.html" TargetMode="External"/><Relationship Id="rId444" Type="http://schemas.openxmlformats.org/officeDocument/2006/relationships/hyperlink" Target="http://db.duowan.com/lushi/card/detail/Bloodsail_Raider.html" TargetMode="External"/><Relationship Id="rId486" Type="http://schemas.openxmlformats.org/officeDocument/2006/relationships/hyperlink" Target="http://db.duowan.com/lushi/card/detail/Holy_Light.html" TargetMode="External"/><Relationship Id="rId43" Type="http://schemas.openxmlformats.org/officeDocument/2006/relationships/hyperlink" Target="http://db.duowan.com/lushi/card/detail/Stonesplinter_Trogg.html" TargetMode="External"/><Relationship Id="rId139" Type="http://schemas.openxmlformats.org/officeDocument/2006/relationships/hyperlink" Target="http://db.duowan.com/lushi/card/detail/Anub_arak.html" TargetMode="External"/><Relationship Id="rId290" Type="http://schemas.openxmlformats.org/officeDocument/2006/relationships/hyperlink" Target="http://db.duowan.com/lushi/card/detail/Wobbling_Runts.html" TargetMode="External"/><Relationship Id="rId304" Type="http://schemas.openxmlformats.org/officeDocument/2006/relationships/hyperlink" Target="http://db.178.com/wow/cn/hscard/7720025.html" TargetMode="External"/><Relationship Id="rId346" Type="http://schemas.openxmlformats.org/officeDocument/2006/relationships/hyperlink" Target="http://db.178.com/wow/cn/hscard/2639375.html" TargetMode="External"/><Relationship Id="rId388" Type="http://schemas.openxmlformats.org/officeDocument/2006/relationships/hyperlink" Target="http://db.duowan.com/lushi/card/detail/Flame_Imp.html" TargetMode="External"/><Relationship Id="rId511" Type="http://schemas.openxmlformats.org/officeDocument/2006/relationships/hyperlink" Target="http://db.duowan.com/lushi/card/detail/Fire_Elemental.html" TargetMode="External"/><Relationship Id="rId553" Type="http://schemas.openxmlformats.org/officeDocument/2006/relationships/hyperlink" Target="http://db.duowan.com/lushi/card/detail/Kobold_Geomancer.html" TargetMode="External"/><Relationship Id="rId85" Type="http://schemas.openxmlformats.org/officeDocument/2006/relationships/hyperlink" Target="http://db.duowan.com/lushi/card/detail/Mogor_the_Ogre.html" TargetMode="External"/><Relationship Id="rId150" Type="http://schemas.openxmlformats.org/officeDocument/2006/relationships/hyperlink" Target="http://db.duowan.com/lushi/card/detail/Fist_of_Jaraxxus.html" TargetMode="External"/><Relationship Id="rId192" Type="http://schemas.openxmlformats.org/officeDocument/2006/relationships/hyperlink" Target="http://db.duowan.com/lushi/card/detail/Sideshow_Spelleater.html" TargetMode="External"/><Relationship Id="rId206" Type="http://schemas.openxmlformats.org/officeDocument/2006/relationships/hyperlink" Target="http://db.duowan.com/lushi/card/detail/Icehowl.html" TargetMode="External"/><Relationship Id="rId413" Type="http://schemas.openxmlformats.org/officeDocument/2006/relationships/hyperlink" Target="http://db.duowan.com/lushi/card/detail/Young_Dragonhawk.html" TargetMode="External"/><Relationship Id="rId248" Type="http://schemas.openxmlformats.org/officeDocument/2006/relationships/hyperlink" Target="http://db.duowan.com/lushi/card/detail/Undertaker.html" TargetMode="External"/><Relationship Id="rId455" Type="http://schemas.openxmlformats.org/officeDocument/2006/relationships/hyperlink" Target="http://db.duowan.com/lushi/card/detail/Stampeding_Kodo.html" TargetMode="External"/><Relationship Id="rId497" Type="http://schemas.openxmlformats.org/officeDocument/2006/relationships/hyperlink" Target="http://db.duowan.com/lushi/card/detail/Deadly_Poison.html" TargetMode="External"/><Relationship Id="rId12" Type="http://schemas.openxmlformats.org/officeDocument/2006/relationships/hyperlink" Target="http://db.duowan.com/lushi/card/detail/Ogre_Ninja.html" TargetMode="External"/><Relationship Id="rId108" Type="http://schemas.openxmlformats.org/officeDocument/2006/relationships/hyperlink" Target="http://db.duowan.com/lushi/card/detail/Ball_of_Spiders.html" TargetMode="External"/><Relationship Id="rId315" Type="http://schemas.openxmlformats.org/officeDocument/2006/relationships/hyperlink" Target="http://db.178.com/wow/cn/hscard/3663306.html" TargetMode="External"/><Relationship Id="rId357" Type="http://schemas.openxmlformats.org/officeDocument/2006/relationships/hyperlink" Target="http://db.duowan.com/lushi/card/detail/Blessed_Champion.html" TargetMode="External"/><Relationship Id="rId522" Type="http://schemas.openxmlformats.org/officeDocument/2006/relationships/hyperlink" Target="http://db.duowan.com/lushi/card/detail/Corruption.html" TargetMode="External"/><Relationship Id="rId54" Type="http://schemas.openxmlformats.org/officeDocument/2006/relationships/hyperlink" Target="http://db.duowan.com/lushi/card/detail/Gnomeregan_Infantry.html" TargetMode="External"/><Relationship Id="rId96" Type="http://schemas.openxmlformats.org/officeDocument/2006/relationships/hyperlink" Target="http://db.duowan.com/lushi/card/detail/Darnassus_Aspirant.html" TargetMode="External"/><Relationship Id="rId161" Type="http://schemas.openxmlformats.org/officeDocument/2006/relationships/hyperlink" Target="http://db.duowan.com/lushi/card/detail/Magnataur_Alpha.html" TargetMode="External"/><Relationship Id="rId217" Type="http://schemas.openxmlformats.org/officeDocument/2006/relationships/hyperlink" Target="http://db.duowan.com/lushi/card/detail/Demonwrath.html" TargetMode="External"/><Relationship Id="rId399" Type="http://schemas.openxmlformats.org/officeDocument/2006/relationships/hyperlink" Target="http://db.duowan.com/lushi/card/detail/Slam.html" TargetMode="External"/><Relationship Id="rId564" Type="http://schemas.openxmlformats.org/officeDocument/2006/relationships/hyperlink" Target="http://db.duowan.com/lushi/card/detail/Core_Hound.html" TargetMode="External"/><Relationship Id="rId259" Type="http://schemas.openxmlformats.org/officeDocument/2006/relationships/hyperlink" Target="http://db.duowan.com/lushi/card/detail/Baron_Rivendare.html" TargetMode="External"/><Relationship Id="rId424" Type="http://schemas.openxmlformats.org/officeDocument/2006/relationships/hyperlink" Target="http://db.duowan.com/lushi/card/detail/Shieldbearer.html" TargetMode="External"/><Relationship Id="rId466" Type="http://schemas.openxmlformats.org/officeDocument/2006/relationships/hyperlink" Target="http://db.duowan.com/lushi/card/detail/Demolisher.html" TargetMode="External"/><Relationship Id="rId23" Type="http://schemas.openxmlformats.org/officeDocument/2006/relationships/hyperlink" Target="http://db.duowan.com/lushi/card/detail/Ancestor_s_Call.html" TargetMode="External"/><Relationship Id="rId119" Type="http://schemas.openxmlformats.org/officeDocument/2006/relationships/hyperlink" Target="http://db.duowan.com/lushi/card/detail/Competitive_Spirit.html" TargetMode="External"/><Relationship Id="rId270" Type="http://schemas.openxmlformats.org/officeDocument/2006/relationships/hyperlink" Target="http://db.duowan.com/lushi/card/detail/Keeper_of_Uldaman.html" TargetMode="External"/><Relationship Id="rId326" Type="http://schemas.openxmlformats.org/officeDocument/2006/relationships/hyperlink" Target="http://db.178.com/wow/cn/hscard/4243641.html" TargetMode="External"/><Relationship Id="rId533" Type="http://schemas.openxmlformats.org/officeDocument/2006/relationships/hyperlink" Target="http://db.duowan.com/lushi/card/detail/Voodoo_Doctor.html" TargetMode="External"/><Relationship Id="rId65" Type="http://schemas.openxmlformats.org/officeDocument/2006/relationships/hyperlink" Target="http://db.duowan.com/lushi/card/detail/Madder_Bomber.html" TargetMode="External"/><Relationship Id="rId130" Type="http://schemas.openxmlformats.org/officeDocument/2006/relationships/hyperlink" Target="http://db.duowan.com/lushi/card/detail/Confuse.html" TargetMode="External"/><Relationship Id="rId368" Type="http://schemas.openxmlformats.org/officeDocument/2006/relationships/hyperlink" Target="http://db.duowan.com/lushi/card/detail/Blade_Flurry.html" TargetMode="External"/><Relationship Id="rId172" Type="http://schemas.openxmlformats.org/officeDocument/2006/relationships/hyperlink" Target="http://db.duowan.com/lushi/card/detail/Captured_Jormungar.html" TargetMode="External"/><Relationship Id="rId228" Type="http://schemas.openxmlformats.org/officeDocument/2006/relationships/hyperlink" Target="http://db.duowan.com/lushi/card/detail/Emperor_Thaurissan.html" TargetMode="External"/><Relationship Id="rId435" Type="http://schemas.openxmlformats.org/officeDocument/2006/relationships/hyperlink" Target="http://db.duowan.com/lushi/card/detail/Jungle_Panther.html" TargetMode="External"/><Relationship Id="rId477" Type="http://schemas.openxmlformats.org/officeDocument/2006/relationships/hyperlink" Target="http://db.duowan.com/lushi/card/detail/Faceless_Manipulator.html" TargetMode="External"/><Relationship Id="rId281" Type="http://schemas.openxmlformats.org/officeDocument/2006/relationships/hyperlink" Target="http://db.duowan.com/lushi/card/detail/Fierce_Monkey.html" TargetMode="External"/><Relationship Id="rId337" Type="http://schemas.openxmlformats.org/officeDocument/2006/relationships/hyperlink" Target="http://db.178.com/wow/cn/hscard/4931530.html" TargetMode="External"/><Relationship Id="rId502" Type="http://schemas.openxmlformats.org/officeDocument/2006/relationships/hyperlink" Target="http://db.duowan.com/lushi/card/detail/Assassin_s_Blade.html" TargetMode="External"/><Relationship Id="rId34" Type="http://schemas.openxmlformats.org/officeDocument/2006/relationships/hyperlink" Target="http://db.duowan.com/lushi/card/detail/Warbot.html" TargetMode="External"/><Relationship Id="rId76" Type="http://schemas.openxmlformats.org/officeDocument/2006/relationships/hyperlink" Target="http://db.duowan.com/lushi/card/detail/Mini-Mage.html" TargetMode="External"/><Relationship Id="rId141" Type="http://schemas.openxmlformats.org/officeDocument/2006/relationships/hyperlink" Target="http://db.duowan.com/lushi/card/detail/Tuskarr_Totemic.html" TargetMode="External"/><Relationship Id="rId379" Type="http://schemas.openxmlformats.org/officeDocument/2006/relationships/hyperlink" Target="http://db.duowan.com/lushi/card/detail/Lava_Burst.html" TargetMode="External"/><Relationship Id="rId544" Type="http://schemas.openxmlformats.org/officeDocument/2006/relationships/hyperlink" Target="http://db.duowan.com/lushi/card/detail/Boulderfist_Ogre.html" TargetMode="External"/><Relationship Id="rId7" Type="http://schemas.openxmlformats.org/officeDocument/2006/relationships/hyperlink" Target="http://db.duowan.com/lushi/card/detail/Coghammer.html" TargetMode="External"/><Relationship Id="rId183" Type="http://schemas.openxmlformats.org/officeDocument/2006/relationships/hyperlink" Target="http://db.duowan.com/lushi/card/detail/Maiden_of_the_Lake.html" TargetMode="External"/><Relationship Id="rId239" Type="http://schemas.openxmlformats.org/officeDocument/2006/relationships/hyperlink" Target="http://db.duowan.com/lushi/card/detail/Reincarnate.html" TargetMode="External"/><Relationship Id="rId390" Type="http://schemas.openxmlformats.org/officeDocument/2006/relationships/hyperlink" Target="http://db.duowan.com/lushi/card/detail/Blood_Imp.html" TargetMode="External"/><Relationship Id="rId404" Type="http://schemas.openxmlformats.org/officeDocument/2006/relationships/hyperlink" Target="http://db.duowan.com/lushi/card/detail/Mortal_Strike.html" TargetMode="External"/><Relationship Id="rId446" Type="http://schemas.openxmlformats.org/officeDocument/2006/relationships/hyperlink" Target="http://db.duowan.com/lushi/card/detail/Abusive_Sergeant.html" TargetMode="External"/><Relationship Id="rId250" Type="http://schemas.openxmlformats.org/officeDocument/2006/relationships/hyperlink" Target="http://db.duowan.com/lushi/card/detail/Nerubian_Egg.html" TargetMode="External"/><Relationship Id="rId292" Type="http://schemas.openxmlformats.org/officeDocument/2006/relationships/hyperlink" Target="http://db.duowan.com/lushi/card/detail/Ancient_Shade.html" TargetMode="External"/><Relationship Id="rId306" Type="http://schemas.openxmlformats.org/officeDocument/2006/relationships/hyperlink" Target="http://db.178.com/wow/cn/hscard/9564407.html" TargetMode="External"/><Relationship Id="rId488" Type="http://schemas.openxmlformats.org/officeDocument/2006/relationships/hyperlink" Target="http://db.duowan.com/lushi/card/detail/Hammer_of_Wrath.html" TargetMode="External"/><Relationship Id="rId45" Type="http://schemas.openxmlformats.org/officeDocument/2006/relationships/hyperlink" Target="http://db.duowan.com/lushi/card/detail/Ship_s_Cannon.html" TargetMode="External"/><Relationship Id="rId87" Type="http://schemas.openxmlformats.org/officeDocument/2006/relationships/hyperlink" Target="http://db.duowan.com/lushi/card/detail/Mekgineer_Thermaplugg.html" TargetMode="External"/><Relationship Id="rId110" Type="http://schemas.openxmlformats.org/officeDocument/2006/relationships/hyperlink" Target="http://db.duowan.com/lushi/card/detail/Spellslinger.html" TargetMode="External"/><Relationship Id="rId348" Type="http://schemas.openxmlformats.org/officeDocument/2006/relationships/hyperlink" Target="http://db.duowan.com/lushi/card/detail/Repentance.html" TargetMode="External"/><Relationship Id="rId513" Type="http://schemas.openxmlformats.org/officeDocument/2006/relationships/hyperlink" Target="http://db.duowan.com/lushi/card/detail/Voidwalker.html" TargetMode="External"/><Relationship Id="rId555" Type="http://schemas.openxmlformats.org/officeDocument/2006/relationships/hyperlink" Target="http://db.duowan.com/lushi/card/detail/Ironforge_Rifleman.html" TargetMode="External"/><Relationship Id="rId152" Type="http://schemas.openxmlformats.org/officeDocument/2006/relationships/hyperlink" Target="http://db.duowan.com/lushi/card/detail/Dreadsteed.html" TargetMode="External"/><Relationship Id="rId194" Type="http://schemas.openxmlformats.org/officeDocument/2006/relationships/hyperlink" Target="http://db.duowan.com/lushi/card/detail/Crowd_Favorite.html" TargetMode="External"/><Relationship Id="rId208" Type="http://schemas.openxmlformats.org/officeDocument/2006/relationships/hyperlink" Target="http://db.duowan.com/lushi/card/detail/Solemn_Vigil.html" TargetMode="External"/><Relationship Id="rId415" Type="http://schemas.openxmlformats.org/officeDocument/2006/relationships/hyperlink" Target="http://db.duowan.com/lushi/card/detail/Wisp.html" TargetMode="External"/><Relationship Id="rId457" Type="http://schemas.openxmlformats.org/officeDocument/2006/relationships/hyperlink" Target="http://db.duowan.com/lushi/card/detail/Pint_Sized_Summoner.html" TargetMode="External"/><Relationship Id="rId261" Type="http://schemas.openxmlformats.org/officeDocument/2006/relationships/hyperlink" Target="http://db.duowan.com/lushi/card/detail/Maexxna.html" TargetMode="External"/><Relationship Id="rId499" Type="http://schemas.openxmlformats.org/officeDocument/2006/relationships/hyperlink" Target="http://db.duowan.com/lushi/card/detail/Assassinate.html" TargetMode="External"/><Relationship Id="rId14" Type="http://schemas.openxmlformats.org/officeDocument/2006/relationships/hyperlink" Target="http://db.duowan.com/lushi/card/detail/Sabotage.html" TargetMode="External"/><Relationship Id="rId56" Type="http://schemas.openxmlformats.org/officeDocument/2006/relationships/hyperlink" Target="http://db.duowan.com/lushi/card/detail/Force-Tank_MAX.html" TargetMode="External"/><Relationship Id="rId317" Type="http://schemas.openxmlformats.org/officeDocument/2006/relationships/hyperlink" Target="http://db.178.com/wow/cn/hscard/1411877.html" TargetMode="External"/><Relationship Id="rId359" Type="http://schemas.openxmlformats.org/officeDocument/2006/relationships/hyperlink" Target="http://db.duowan.com/lushi/card/detail/Lay_on_Hands.html" TargetMode="External"/><Relationship Id="rId524" Type="http://schemas.openxmlformats.org/officeDocument/2006/relationships/hyperlink" Target="http://db.duowan.com/lushi/card/detail/Heroic_Strike.html" TargetMode="External"/><Relationship Id="rId566" Type="http://schemas.openxmlformats.org/officeDocument/2006/relationships/hyperlink" Target="http://db.duowan.com/lushi/card/detail/Acidic_Swamp_Ooze.html" TargetMode="External"/><Relationship Id="rId98" Type="http://schemas.openxmlformats.org/officeDocument/2006/relationships/hyperlink" Target="http://db.duowan.com/lushi/card/detail/Knight_of_the_Wild.html" TargetMode="External"/><Relationship Id="rId121" Type="http://schemas.openxmlformats.org/officeDocument/2006/relationships/hyperlink" Target="http://db.duowan.com/lushi/card/detail/Enter_the_Coliseum.html" TargetMode="External"/><Relationship Id="rId163" Type="http://schemas.openxmlformats.org/officeDocument/2006/relationships/hyperlink" Target="http://db.duowan.com/lushi/card/detail/Tournament_Attendee.html" TargetMode="External"/><Relationship Id="rId219" Type="http://schemas.openxmlformats.org/officeDocument/2006/relationships/hyperlink" Target="http://db.duowan.com/lushi/card/detail/Revenge.html" TargetMode="External"/><Relationship Id="rId370" Type="http://schemas.openxmlformats.org/officeDocument/2006/relationships/hyperlink" Target="http://db.duowan.com/lushi/card/detail/Kidnapper.html" TargetMode="External"/><Relationship Id="rId426" Type="http://schemas.openxmlformats.org/officeDocument/2006/relationships/hyperlink" Target="http://db.duowan.com/lushi/card/detail/Amani_Berserker.html" TargetMode="External"/><Relationship Id="rId230" Type="http://schemas.openxmlformats.org/officeDocument/2006/relationships/hyperlink" Target="http://db.duowan.com/lushi/card/detail/Chromaggus.html" TargetMode="External"/><Relationship Id="rId468" Type="http://schemas.openxmlformats.org/officeDocument/2006/relationships/hyperlink" Target="http://db.duowan.com/lushi/card/detail/Coldlight_Seer.html" TargetMode="External"/><Relationship Id="rId25" Type="http://schemas.openxmlformats.org/officeDocument/2006/relationships/hyperlink" Target="http://db.duowan.com/lushi/card/detail/Floating_Watcher.html" TargetMode="External"/><Relationship Id="rId67" Type="http://schemas.openxmlformats.org/officeDocument/2006/relationships/hyperlink" Target="http://db.duowan.com/lushi/card/detail/Kezan_Mystic.html" TargetMode="External"/><Relationship Id="rId272" Type="http://schemas.openxmlformats.org/officeDocument/2006/relationships/hyperlink" Target="http://db.duowan.com/lushi/card/detail/Museum_Curator.html" TargetMode="External"/><Relationship Id="rId328" Type="http://schemas.openxmlformats.org/officeDocument/2006/relationships/hyperlink" Target="http://db.178.com/wow/cn/hscard/8565219.html" TargetMode="External"/><Relationship Id="rId535" Type="http://schemas.openxmlformats.org/officeDocument/2006/relationships/hyperlink" Target="http://db.duowan.com/lushi/card/detail/Sen_jin_Shieldmasta.html" TargetMode="External"/><Relationship Id="rId132" Type="http://schemas.openxmlformats.org/officeDocument/2006/relationships/hyperlink" Target="http://db.duowan.com/lushi/card/detail/Buccaneer.html" TargetMode="External"/><Relationship Id="rId174" Type="http://schemas.openxmlformats.org/officeDocument/2006/relationships/hyperlink" Target="http://db.duowan.com/lushi/card/detail/Lance_Bearer.html" TargetMode="External"/><Relationship Id="rId381" Type="http://schemas.openxmlformats.org/officeDocument/2006/relationships/hyperlink" Target="http://db.duowan.com/lushi/card/detail/Ancestral_Spirit.html" TargetMode="External"/><Relationship Id="rId241" Type="http://schemas.openxmlformats.org/officeDocument/2006/relationships/hyperlink" Target="http://db.duowan.com/lushi/card/detail/Unstable_Ghoul.html" TargetMode="External"/><Relationship Id="rId437" Type="http://schemas.openxmlformats.org/officeDocument/2006/relationships/hyperlink" Target="http://db.duowan.com/lushi/card/detail/Frost_Elemental.html" TargetMode="External"/><Relationship Id="rId479" Type="http://schemas.openxmlformats.org/officeDocument/2006/relationships/hyperlink" Target="http://db.duowan.com/lushi/card/detail/Big_Game_Hunter.html" TargetMode="External"/><Relationship Id="rId36" Type="http://schemas.openxmlformats.org/officeDocument/2006/relationships/hyperlink" Target="http://db.duowan.com/lushi/card/detail/Siege_Engine.html" TargetMode="External"/><Relationship Id="rId283" Type="http://schemas.openxmlformats.org/officeDocument/2006/relationships/hyperlink" Target="http://db.duowan.com/lushi/card/detail/Cursed_Blade.html" TargetMode="External"/><Relationship Id="rId339" Type="http://schemas.openxmlformats.org/officeDocument/2006/relationships/hyperlink" Target="http://db.178.com/wow/cn/hscard/2724663.html" TargetMode="External"/><Relationship Id="rId490" Type="http://schemas.openxmlformats.org/officeDocument/2006/relationships/hyperlink" Target="http://db.duowan.com/lushi/card/detail/Truesilver_Champion.html" TargetMode="External"/><Relationship Id="rId504" Type="http://schemas.openxmlformats.org/officeDocument/2006/relationships/hyperlink" Target="http://db.duowan.com/lushi/card/detail/Windfury.html" TargetMode="External"/><Relationship Id="rId546" Type="http://schemas.openxmlformats.org/officeDocument/2006/relationships/hyperlink" Target="http://db.duowan.com/lushi/card/detail/Stormwind_Knight.html" TargetMode="External"/><Relationship Id="rId78" Type="http://schemas.openxmlformats.org/officeDocument/2006/relationships/hyperlink" Target="http://db.duowan.com/lushi/card/detail/Hobgoblin.html" TargetMode="External"/><Relationship Id="rId101" Type="http://schemas.openxmlformats.org/officeDocument/2006/relationships/hyperlink" Target="http://db.duowan.com/lushi/card/detail/King_s_Elekk.html" TargetMode="External"/><Relationship Id="rId143" Type="http://schemas.openxmlformats.org/officeDocument/2006/relationships/hyperlink" Target="http://db.duowan.com/lushi/card/detail/Thunder_Bluff_Valiant.html" TargetMode="External"/><Relationship Id="rId185" Type="http://schemas.openxmlformats.org/officeDocument/2006/relationships/hyperlink" Target="http://db.duowan.com/lushi/card/detail/Fencing_Coach.html" TargetMode="External"/><Relationship Id="rId350" Type="http://schemas.openxmlformats.org/officeDocument/2006/relationships/hyperlink" Target="http://db.duowan.com/lushi/card/detail/Noble_Sacrifice.html" TargetMode="External"/><Relationship Id="rId406" Type="http://schemas.openxmlformats.org/officeDocument/2006/relationships/hyperlink" Target="http://db.duowan.com/lushi/card/detail/Commanding_Shout.html" TargetMode="External"/><Relationship Id="rId9" Type="http://schemas.openxmlformats.org/officeDocument/2006/relationships/hyperlink" Target="http://db.duowan.com/lushi/card/detail/Tinker_s_Sharpsword_Oil.html" TargetMode="External"/><Relationship Id="rId210" Type="http://schemas.openxmlformats.org/officeDocument/2006/relationships/hyperlink" Target="http://db.duowan.com/lushi/card/detail/Resurrect.html" TargetMode="External"/><Relationship Id="rId392" Type="http://schemas.openxmlformats.org/officeDocument/2006/relationships/hyperlink" Target="http://db.duowan.com/lushi/card/detail/Siphon_Soul.html" TargetMode="External"/><Relationship Id="rId448" Type="http://schemas.openxmlformats.org/officeDocument/2006/relationships/hyperlink" Target="http://db.duowan.com/lushi/card/detail/Arcane_Golem.html" TargetMode="External"/><Relationship Id="rId26" Type="http://schemas.openxmlformats.org/officeDocument/2006/relationships/hyperlink" Target="http://db.duowan.com/lushi/card/detail/Darkbomb.html" TargetMode="External"/><Relationship Id="rId231" Type="http://schemas.openxmlformats.org/officeDocument/2006/relationships/hyperlink" Target="http://db.duowan.com/lushi/card/detail/Nefarian.html" TargetMode="External"/><Relationship Id="rId252" Type="http://schemas.openxmlformats.org/officeDocument/2006/relationships/hyperlink" Target="http://db.duowan.com/lushi/card/detail/Deathlord.html" TargetMode="External"/><Relationship Id="rId273" Type="http://schemas.openxmlformats.org/officeDocument/2006/relationships/hyperlink" Target="http://db.duowan.com/lushi/card/detail/Entomb.html" TargetMode="External"/><Relationship Id="rId294" Type="http://schemas.openxmlformats.org/officeDocument/2006/relationships/hyperlink" Target="http://db.duowan.com/lushi/card/detail/Summoning_Stone.html" TargetMode="External"/><Relationship Id="rId308" Type="http://schemas.openxmlformats.org/officeDocument/2006/relationships/hyperlink" Target="http://db.178.com/wow/cn/hscard/902095.html" TargetMode="External"/><Relationship Id="rId329" Type="http://schemas.openxmlformats.org/officeDocument/2006/relationships/hyperlink" Target="http://db.178.com/wow/cn/hscard/5485876.html" TargetMode="External"/><Relationship Id="rId480" Type="http://schemas.openxmlformats.org/officeDocument/2006/relationships/hyperlink" Target="http://db.duowan.com/lushi/card/detail/Sylvanas_Windrunner.html" TargetMode="External"/><Relationship Id="rId515" Type="http://schemas.openxmlformats.org/officeDocument/2006/relationships/hyperlink" Target="http://db.duowan.com/lushi/card/detail/Shadow_Bolt.html" TargetMode="External"/><Relationship Id="rId536" Type="http://schemas.openxmlformats.org/officeDocument/2006/relationships/hyperlink" Target="http://db.duowan.com/lushi/card/detail/River_Crocolisk.html" TargetMode="External"/><Relationship Id="rId47" Type="http://schemas.openxmlformats.org/officeDocument/2006/relationships/hyperlink" Target="http://db.duowan.com/lushi/card/detail/Puddlestomper.html" TargetMode="External"/><Relationship Id="rId68" Type="http://schemas.openxmlformats.org/officeDocument/2006/relationships/hyperlink" Target="http://db.duowan.com/lushi/card/detail/Jeeves.html" TargetMode="External"/><Relationship Id="rId89" Type="http://schemas.openxmlformats.org/officeDocument/2006/relationships/hyperlink" Target="http://db.duowan.com/lushi/card/detail/Gazlowe.html" TargetMode="External"/><Relationship Id="rId112" Type="http://schemas.openxmlformats.org/officeDocument/2006/relationships/hyperlink" Target="http://db.duowan.com/lushi/card/detail/Flame%20Lance.html" TargetMode="External"/><Relationship Id="rId133" Type="http://schemas.openxmlformats.org/officeDocument/2006/relationships/hyperlink" Target="http://db.duowan.com/lushi/card/detail/Undercity_Valiant.html" TargetMode="External"/><Relationship Id="rId154" Type="http://schemas.openxmlformats.org/officeDocument/2006/relationships/hyperlink" Target="http://db.duowan.com/lushi/card/detail/Wilfred_Fizzlebang.html" TargetMode="External"/><Relationship Id="rId175" Type="http://schemas.openxmlformats.org/officeDocument/2006/relationships/hyperlink" Target="http://db.duowan.com/lushi/card/detail/Flame_uggler.html" TargetMode="External"/><Relationship Id="rId340" Type="http://schemas.openxmlformats.org/officeDocument/2006/relationships/hyperlink" Target="http://db.178.com/wow/cn/hscard/7823020.html" TargetMode="External"/><Relationship Id="rId361" Type="http://schemas.openxmlformats.org/officeDocument/2006/relationships/hyperlink" Target="http://db.duowan.com/lushi/card/detail/Shiv.html" TargetMode="External"/><Relationship Id="rId557" Type="http://schemas.openxmlformats.org/officeDocument/2006/relationships/hyperlink" Target="http://db.duowan.com/lushi/card/detail/Grimscale_Oracle.html" TargetMode="External"/><Relationship Id="rId196" Type="http://schemas.openxmlformats.org/officeDocument/2006/relationships/hyperlink" Target="http://db.duowan.com/lushi/card/detail/Garrison_Commander.html" TargetMode="External"/><Relationship Id="rId200" Type="http://schemas.openxmlformats.org/officeDocument/2006/relationships/hyperlink" Target="http://db.duowan.com/lushi/card/detail/Fjola_Lightbane.html" TargetMode="External"/><Relationship Id="rId382" Type="http://schemas.openxmlformats.org/officeDocument/2006/relationships/hyperlink" Target="http://db.duowan.com/lushi/card/detail/Far_Sight.html" TargetMode="External"/><Relationship Id="rId417" Type="http://schemas.openxmlformats.org/officeDocument/2006/relationships/hyperlink" Target="http://db.duowan.com/lushi/card/detail/Venture_Co_Mercenary.html" TargetMode="External"/><Relationship Id="rId438" Type="http://schemas.openxmlformats.org/officeDocument/2006/relationships/hyperlink" Target="http://db.duowan.com/lushi/card/detail/Fen_Creeper.html" TargetMode="External"/><Relationship Id="rId459" Type="http://schemas.openxmlformats.org/officeDocument/2006/relationships/hyperlink" Target="http://db.duowan.com/lushi/card/detail/Mind_Control_Tech.html" TargetMode="External"/><Relationship Id="rId16" Type="http://schemas.openxmlformats.org/officeDocument/2006/relationships/hyperlink" Target="http://db.duowan.com/lushi/card/detail/Trade_Prince_Gallywix.html" TargetMode="External"/><Relationship Id="rId221" Type="http://schemas.openxmlformats.org/officeDocument/2006/relationships/hyperlink" Target="http://db.duowan.com/lushi/card/detail/Drakonid_Crusher.html" TargetMode="External"/><Relationship Id="rId242" Type="http://schemas.openxmlformats.org/officeDocument/2006/relationships/hyperlink" Target="http://db.duowan.com/lushi/card/detail/Nerub_ar_Weblord.html" TargetMode="External"/><Relationship Id="rId263" Type="http://schemas.openxmlformats.org/officeDocument/2006/relationships/hyperlink" Target="http://db.duowan.com/lushi/card/detail/Dart_Trap.html" TargetMode="External"/><Relationship Id="rId284" Type="http://schemas.openxmlformats.org/officeDocument/2006/relationships/hyperlink" Target="http://db.duowan.com/lushi/card/detail/Murloc_Tinyfin.html" TargetMode="External"/><Relationship Id="rId319" Type="http://schemas.openxmlformats.org/officeDocument/2006/relationships/hyperlink" Target="http://db.178.com/wow/cn/hscard/6540388.html" TargetMode="External"/><Relationship Id="rId470" Type="http://schemas.openxmlformats.org/officeDocument/2006/relationships/hyperlink" Target="http://db.duowan.com/lushi/card/detail/Argent_Commander.html" TargetMode="External"/><Relationship Id="rId491" Type="http://schemas.openxmlformats.org/officeDocument/2006/relationships/hyperlink" Target="http://db.duowan.com/lushi/card/detail/Humility.html" TargetMode="External"/><Relationship Id="rId505" Type="http://schemas.openxmlformats.org/officeDocument/2006/relationships/hyperlink" Target="http://db.duowan.com/lushi/card/detail/Rockbiter_Weapon.html" TargetMode="External"/><Relationship Id="rId526" Type="http://schemas.openxmlformats.org/officeDocument/2006/relationships/hyperlink" Target="http://db.duowan.com/lushi/card/detail/Execute.html" TargetMode="External"/><Relationship Id="rId37" Type="http://schemas.openxmlformats.org/officeDocument/2006/relationships/hyperlink" Target="http://db.duowan.com/lushi/card/detail/Shieldmaiden.html" TargetMode="External"/><Relationship Id="rId58" Type="http://schemas.openxmlformats.org/officeDocument/2006/relationships/hyperlink" Target="http://db.duowan.com/lushi/card/detail/Explosive_Sheep.html" TargetMode="External"/><Relationship Id="rId79" Type="http://schemas.openxmlformats.org/officeDocument/2006/relationships/hyperlink" Target="http://db.duowan.com/lushi/card/detail/Fel_Reaver.html" TargetMode="External"/><Relationship Id="rId102" Type="http://schemas.openxmlformats.org/officeDocument/2006/relationships/hyperlink" Target="http://db.duowan.com/lushi/card/detail/Brave_Archer.html" TargetMode="External"/><Relationship Id="rId123" Type="http://schemas.openxmlformats.org/officeDocument/2006/relationships/hyperlink" Target="http://db.duowan.com/lushi/card/detail/Eadric_the_Pure.html" TargetMode="External"/><Relationship Id="rId144" Type="http://schemas.openxmlformats.org/officeDocument/2006/relationships/hyperlink" Target="http://db.duowan.com/lushi/card/detail/Draenei_Totemcarver.html" TargetMode="External"/><Relationship Id="rId330" Type="http://schemas.openxmlformats.org/officeDocument/2006/relationships/hyperlink" Target="http://db.178.com/wow/cn/hscard/7792172.html" TargetMode="External"/><Relationship Id="rId547" Type="http://schemas.openxmlformats.org/officeDocument/2006/relationships/hyperlink" Target="http://db.duowan.com/lushi/card/detail/Stormwind_Champion.html" TargetMode="External"/><Relationship Id="rId568" Type="http://schemas.openxmlformats.org/officeDocument/2006/relationships/hyperlink" Target="http://db.duowan.com/lushi/card/detail/Stormpike_Commando.html" TargetMode="External"/><Relationship Id="rId90" Type="http://schemas.openxmlformats.org/officeDocument/2006/relationships/hyperlink" Target="http://db.duowan.com/lushi/card/detail/Foe_Reaper_4000.html" TargetMode="External"/><Relationship Id="rId165" Type="http://schemas.openxmlformats.org/officeDocument/2006/relationships/hyperlink" Target="http://db.duowan.com/lushi/card/detail/Ice_Rager.html" TargetMode="External"/><Relationship Id="rId186" Type="http://schemas.openxmlformats.org/officeDocument/2006/relationships/hyperlink" Target="http://db.duowan.com/lushi/card/detail/Argent_Watchman.html" TargetMode="External"/><Relationship Id="rId351" Type="http://schemas.openxmlformats.org/officeDocument/2006/relationships/hyperlink" Target="http://db.duowan.com/lushi/card/detail/Eye_for_an_Eye.html" TargetMode="External"/><Relationship Id="rId372" Type="http://schemas.openxmlformats.org/officeDocument/2006/relationships/hyperlink" Target="http://db.duowan.com/lushi/card/detail/Stormforged_Axe.html" TargetMode="External"/><Relationship Id="rId393" Type="http://schemas.openxmlformats.org/officeDocument/2006/relationships/hyperlink" Target="http://db.duowan.com/lushi/card/detail/Shadowflame.html" TargetMode="External"/><Relationship Id="rId407" Type="http://schemas.openxmlformats.org/officeDocument/2006/relationships/hyperlink" Target="http://db.duowan.com/lushi/card/detail/Armorsmith.html" TargetMode="External"/><Relationship Id="rId428" Type="http://schemas.openxmlformats.org/officeDocument/2006/relationships/hyperlink" Target="http://db.duowan.com/lushi/card/detail/Scarlet_Crusader.html" TargetMode="External"/><Relationship Id="rId449" Type="http://schemas.openxmlformats.org/officeDocument/2006/relationships/hyperlink" Target="http://db.duowan.com/lushi/card/detail/Questing_Adventurer.html" TargetMode="External"/><Relationship Id="rId211" Type="http://schemas.openxmlformats.org/officeDocument/2006/relationships/hyperlink" Target="http://db.duowan.com/lushi/card/detail/Twilight_Whelp.html" TargetMode="External"/><Relationship Id="rId232" Type="http://schemas.openxmlformats.org/officeDocument/2006/relationships/hyperlink" Target="http://db.duowan.com/lushi/card/detail/Majordomo_Executus.html" TargetMode="External"/><Relationship Id="rId253" Type="http://schemas.openxmlformats.org/officeDocument/2006/relationships/hyperlink" Target="http://db.duowan.com/lushi/card/detail/Sludge_Belcher.html" TargetMode="External"/><Relationship Id="rId274" Type="http://schemas.openxmlformats.org/officeDocument/2006/relationships/hyperlink" Target="http://db.duowan.com/lushi/card/detail/Excavated_Evil.html" TargetMode="External"/><Relationship Id="rId295" Type="http://schemas.openxmlformats.org/officeDocument/2006/relationships/hyperlink" Target="http://db.duowan.com/lushi/card/detail/Naga_Sea_Witch.html" TargetMode="External"/><Relationship Id="rId309" Type="http://schemas.openxmlformats.org/officeDocument/2006/relationships/hyperlink" Target="http://db.178.com/wow/cn/hscard/6530011.html" TargetMode="External"/><Relationship Id="rId460" Type="http://schemas.openxmlformats.org/officeDocument/2006/relationships/hyperlink" Target="http://db.duowan.com/lushi/card/detail/Master_Swordsmith.html" TargetMode="External"/><Relationship Id="rId481" Type="http://schemas.openxmlformats.org/officeDocument/2006/relationships/hyperlink" Target="http://db.duowan.com/lushi/card/detail/Old_Murk_Eye.html" TargetMode="External"/><Relationship Id="rId516" Type="http://schemas.openxmlformats.org/officeDocument/2006/relationships/hyperlink" Target="http://db.duowan.com/lushi/card/detail/Hellfire.html" TargetMode="External"/><Relationship Id="rId27" Type="http://schemas.openxmlformats.org/officeDocument/2006/relationships/hyperlink" Target="http://db.duowan.com/lushi/card/detail/Voidcaller.html" TargetMode="External"/><Relationship Id="rId48" Type="http://schemas.openxmlformats.org/officeDocument/2006/relationships/hyperlink" Target="http://db.duowan.com/lushi/card/detail/Piloted_Shredder.html" TargetMode="External"/><Relationship Id="rId69" Type="http://schemas.openxmlformats.org/officeDocument/2006/relationships/hyperlink" Target="http://db.duowan.com/lushi/card/detail/Illuminator.html" TargetMode="External"/><Relationship Id="rId113" Type="http://schemas.openxmlformats.org/officeDocument/2006/relationships/hyperlink" Target="http://db.duowan.com/lushi/card/detail/Rhonin.html" TargetMode="External"/><Relationship Id="rId134" Type="http://schemas.openxmlformats.org/officeDocument/2006/relationships/hyperlink" Target="http://db.duowan.com/lushi/card/detail/Shado_Pan_Rider.html" TargetMode="External"/><Relationship Id="rId320" Type="http://schemas.openxmlformats.org/officeDocument/2006/relationships/hyperlink" Target="http://db.178.com/wow/cn/hscard/7549320.html" TargetMode="External"/><Relationship Id="rId537" Type="http://schemas.openxmlformats.org/officeDocument/2006/relationships/hyperlink" Target="http://db.duowan.com/lushi/card/detail/Reckless_Rocketeer.html" TargetMode="External"/><Relationship Id="rId558" Type="http://schemas.openxmlformats.org/officeDocument/2006/relationships/hyperlink" Target="http://db.duowan.com/lushi/card/detail/Goldshire_Footman.html" TargetMode="External"/><Relationship Id="rId80" Type="http://schemas.openxmlformats.org/officeDocument/2006/relationships/hyperlink" Target="http://db.duowan.com/lushi/card/detail/Enhance-o_Mechano.html" TargetMode="External"/><Relationship Id="rId155" Type="http://schemas.openxmlformats.org/officeDocument/2006/relationships/hyperlink" Target="http://db.duowan.com/lushi/card/detail/Bash.html" TargetMode="External"/><Relationship Id="rId176" Type="http://schemas.openxmlformats.org/officeDocument/2006/relationships/hyperlink" Target="http://db.duowan.com/lushi/card/detail/Argent_Horserider.html" TargetMode="External"/><Relationship Id="rId197" Type="http://schemas.openxmlformats.org/officeDocument/2006/relationships/hyperlink" Target="http://db.duowan.com/lushi/card/detail/Kodorider.html" TargetMode="External"/><Relationship Id="rId341" Type="http://schemas.openxmlformats.org/officeDocument/2006/relationships/hyperlink" Target="http://db.178.com/wow/cn/hscard/8026786.html" TargetMode="External"/><Relationship Id="rId362" Type="http://schemas.openxmlformats.org/officeDocument/2006/relationships/hyperlink" Target="http://db.duowan.com/lushi/card/detail/Defias_Ringleader.html" TargetMode="External"/><Relationship Id="rId383" Type="http://schemas.openxmlformats.org/officeDocument/2006/relationships/hyperlink" Target="http://db.duowan.com/lushi/card/detail/Earth_Elemental.html" TargetMode="External"/><Relationship Id="rId418" Type="http://schemas.openxmlformats.org/officeDocument/2006/relationships/hyperlink" Target="http://db.duowan.com/lushi/card/detail/Thrallmar_Farseer.html" TargetMode="External"/><Relationship Id="rId439" Type="http://schemas.openxmlformats.org/officeDocument/2006/relationships/hyperlink" Target="http://db.duowan.com/lushi/card/detail/Faerie_Dragon.html" TargetMode="External"/><Relationship Id="rId201" Type="http://schemas.openxmlformats.org/officeDocument/2006/relationships/hyperlink" Target="http://db.duowan.com/lushi/card/detail/Eydis_Darkbane.html" TargetMode="External"/><Relationship Id="rId222" Type="http://schemas.openxmlformats.org/officeDocument/2006/relationships/hyperlink" Target="http://db.duowan.com/lushi/card/detail/Blackwing_Corruptor.html" TargetMode="External"/><Relationship Id="rId243" Type="http://schemas.openxmlformats.org/officeDocument/2006/relationships/hyperlink" Target="http://db.duowan.com/lushi/card/detail/Haunted_Creeper.html" TargetMode="External"/><Relationship Id="rId264" Type="http://schemas.openxmlformats.org/officeDocument/2006/relationships/hyperlink" Target="http://db.duowan.com/lushi/card/detail/Desert_Camel.html" TargetMode="External"/><Relationship Id="rId285" Type="http://schemas.openxmlformats.org/officeDocument/2006/relationships/hyperlink" Target="http://db.duowan.com/lushi/card/detail/Huge_Toad.html" TargetMode="External"/><Relationship Id="rId450" Type="http://schemas.openxmlformats.org/officeDocument/2006/relationships/hyperlink" Target="http://db.duowan.com/lushi/card/detail/Young_Priestess.html" TargetMode="External"/><Relationship Id="rId471" Type="http://schemas.openxmlformats.org/officeDocument/2006/relationships/hyperlink" Target="http://db.duowan.com/lushi/card/detail/Angry_Chicken.html" TargetMode="External"/><Relationship Id="rId506" Type="http://schemas.openxmlformats.org/officeDocument/2006/relationships/hyperlink" Target="http://db.duowan.com/lushi/card/detail/Hex.html" TargetMode="External"/><Relationship Id="rId17" Type="http://schemas.openxmlformats.org/officeDocument/2006/relationships/hyperlink" Target="http://db.duowan.com/lushi/card/detail/Whirling_Zap_o_matic.html" TargetMode="External"/><Relationship Id="rId38" Type="http://schemas.openxmlformats.org/officeDocument/2006/relationships/hyperlink" Target="http://db.duowan.com/lushi/card/detail/Screwjank_Clunker.html" TargetMode="External"/><Relationship Id="rId59" Type="http://schemas.openxmlformats.org/officeDocument/2006/relationships/hyperlink" Target="http://db.duowan.com/lushi/card/detail/Cogmaster.html" TargetMode="External"/><Relationship Id="rId103" Type="http://schemas.openxmlformats.org/officeDocument/2006/relationships/hyperlink" Target="http://db.duowan.com/lushi/card/detail/Powershot.html" TargetMode="External"/><Relationship Id="rId124" Type="http://schemas.openxmlformats.org/officeDocument/2006/relationships/hyperlink" Target="http://db.duowan.com/lushi/card/detail/Flash_Heal.html" TargetMode="External"/><Relationship Id="rId310" Type="http://schemas.openxmlformats.org/officeDocument/2006/relationships/hyperlink" Target="http://db.178.com/wow/cn/hscard/4413111.html" TargetMode="External"/><Relationship Id="rId492" Type="http://schemas.openxmlformats.org/officeDocument/2006/relationships/hyperlink" Target="http://db.duowan.com/lushi/card/detail/Guardian_of_Kings.html" TargetMode="External"/><Relationship Id="rId527" Type="http://schemas.openxmlformats.org/officeDocument/2006/relationships/hyperlink" Target="http://db.duowan.com/lushi/card/detail/Charge.html" TargetMode="External"/><Relationship Id="rId548" Type="http://schemas.openxmlformats.org/officeDocument/2006/relationships/hyperlink" Target="http://db.duowan.com/lushi/card/detail/Silverback_Patriarch.html" TargetMode="External"/><Relationship Id="rId569" Type="http://schemas.openxmlformats.org/officeDocument/2006/relationships/hyperlink" Target="http://db.duowan.com/lushi/card/detail/Frostwolf_Warlord.html" TargetMode="External"/><Relationship Id="rId70" Type="http://schemas.openxmlformats.org/officeDocument/2006/relationships/hyperlink" Target="http://db.duowan.com/lushi/card/detail/Goblin_Sapper.html" TargetMode="External"/><Relationship Id="rId91" Type="http://schemas.openxmlformats.org/officeDocument/2006/relationships/hyperlink" Target="http://db.duowan.com/lushi/card/detail/Dr_Boom.html" TargetMode="External"/><Relationship Id="rId145" Type="http://schemas.openxmlformats.org/officeDocument/2006/relationships/hyperlink" Target="http://db.duowan.com/lushi/card/detail/Charged_Hammer.html" TargetMode="External"/><Relationship Id="rId166" Type="http://schemas.openxmlformats.org/officeDocument/2006/relationships/hyperlink" Target="http://db.duowan.com/lushi/card/detail/Dragonhawk_Rider.html" TargetMode="External"/><Relationship Id="rId187" Type="http://schemas.openxmlformats.org/officeDocument/2006/relationships/hyperlink" Target="http://db.duowan.com/lushi/card/detail/Armored_Warhorse.html" TargetMode="External"/><Relationship Id="rId331" Type="http://schemas.openxmlformats.org/officeDocument/2006/relationships/hyperlink" Target="http://db.178.com/wow/cn/hscard/5208010.html" TargetMode="External"/><Relationship Id="rId352" Type="http://schemas.openxmlformats.org/officeDocument/2006/relationships/hyperlink" Target="http://db.duowan.com/lushi/card/detail/Blessing_of_Wisdom.html" TargetMode="External"/><Relationship Id="rId373" Type="http://schemas.openxmlformats.org/officeDocument/2006/relationships/hyperlink" Target="http://db.duowan.com/lushi/card/detail/Lightning_Bolt.html" TargetMode="External"/><Relationship Id="rId394" Type="http://schemas.openxmlformats.org/officeDocument/2006/relationships/hyperlink" Target="http://db.duowan.com/lushi/card/detail/Felguard.html" TargetMode="External"/><Relationship Id="rId408" Type="http://schemas.openxmlformats.org/officeDocument/2006/relationships/hyperlink" Target="http://db.duowan.com/lushi/card/detail/Shield_Slam.html" TargetMode="External"/><Relationship Id="rId429" Type="http://schemas.openxmlformats.org/officeDocument/2006/relationships/hyperlink" Target="http://db.duowan.com/lushi/card/detail/Raging_Worgen.html" TargetMode="External"/><Relationship Id="rId1" Type="http://schemas.openxmlformats.org/officeDocument/2006/relationships/hyperlink" Target="http://db.duowan.com/lushi/card/detail/Shielded_Minibot.html" TargetMode="External"/><Relationship Id="rId212" Type="http://schemas.openxmlformats.org/officeDocument/2006/relationships/hyperlink" Target="http://db.duowan.com/lushi/card/detail/Gang_Up.html" TargetMode="External"/><Relationship Id="rId233" Type="http://schemas.openxmlformats.org/officeDocument/2006/relationships/hyperlink" Target="http://db.duowan.com/lushi/card/detail/Raven_Idol.html" TargetMode="External"/><Relationship Id="rId254" Type="http://schemas.openxmlformats.org/officeDocument/2006/relationships/hyperlink" Target="http://db.duowan.com/lushi/card/detail/Shade_of_Naxxramas.html" TargetMode="External"/><Relationship Id="rId440" Type="http://schemas.openxmlformats.org/officeDocument/2006/relationships/hyperlink" Target="http://db.duowan.com/lushi/card/detail/Earthen_Ring_Farseer.html" TargetMode="External"/><Relationship Id="rId28" Type="http://schemas.openxmlformats.org/officeDocument/2006/relationships/hyperlink" Target="http://db.duowan.com/lushi/card/detail/Mistress_of_Pain.html" TargetMode="External"/><Relationship Id="rId49" Type="http://schemas.openxmlformats.org/officeDocument/2006/relationships/hyperlink" Target="http://db.duowan.com/lushi/card/detail/Ogre_Brute.html" TargetMode="External"/><Relationship Id="rId114" Type="http://schemas.openxmlformats.org/officeDocument/2006/relationships/hyperlink" Target="http://db.duowan.com/lushi/card/detail/Coldarra_Drake.html" TargetMode="External"/><Relationship Id="rId275" Type="http://schemas.openxmlformats.org/officeDocument/2006/relationships/hyperlink" Target="http://db.duowan.com/lushi/card/detail/Tunnel_Trogg.html" TargetMode="External"/><Relationship Id="rId296" Type="http://schemas.openxmlformats.org/officeDocument/2006/relationships/hyperlink" Target="http://db.duowan.com/lushi/card/detail/Djinni_of_Zephyrs.html" TargetMode="External"/><Relationship Id="rId300" Type="http://schemas.openxmlformats.org/officeDocument/2006/relationships/hyperlink" Target="http://db.duowan.com/lushi/card/detail/Reno_Jackson.html" TargetMode="External"/><Relationship Id="rId461" Type="http://schemas.openxmlformats.org/officeDocument/2006/relationships/hyperlink" Target="http://db.duowan.com/lushi/card/detail/Mana_Wraith.html" TargetMode="External"/><Relationship Id="rId482" Type="http://schemas.openxmlformats.org/officeDocument/2006/relationships/hyperlink" Target="http://db.duowan.com/lushi/card/detail/Nat_Pagle.html" TargetMode="External"/><Relationship Id="rId517" Type="http://schemas.openxmlformats.org/officeDocument/2006/relationships/hyperlink" Target="http://db.duowan.com/lushi/card/detail/Drain_Life.html" TargetMode="External"/><Relationship Id="rId538" Type="http://schemas.openxmlformats.org/officeDocument/2006/relationships/hyperlink" Target="http://db.duowan.com/lushi/card/detail/Raid_Leader.html" TargetMode="External"/><Relationship Id="rId559" Type="http://schemas.openxmlformats.org/officeDocument/2006/relationships/hyperlink" Target="http://db.duowan.com/lushi/card/detail/Frostwolf_Grunt.html" TargetMode="External"/><Relationship Id="rId60" Type="http://schemas.openxmlformats.org/officeDocument/2006/relationships/hyperlink" Target="http://db.duowan.com/lushi/card/detail/Clockwork_Gnome.html" TargetMode="External"/><Relationship Id="rId81" Type="http://schemas.openxmlformats.org/officeDocument/2006/relationships/hyperlink" Target="http://db.duowan.com/lushi/card/detail/Clockwork_Giant.html" TargetMode="External"/><Relationship Id="rId135" Type="http://schemas.openxmlformats.org/officeDocument/2006/relationships/hyperlink" Target="http://db.duowan.com/lushi/card/detail/Burgle.html" TargetMode="External"/><Relationship Id="rId156" Type="http://schemas.openxmlformats.org/officeDocument/2006/relationships/hyperlink" Target="http://db.duowan.com/lushi/card/detail/Bolster.html" TargetMode="External"/><Relationship Id="rId177" Type="http://schemas.openxmlformats.org/officeDocument/2006/relationships/hyperlink" Target="http://db.duowan.com/lushi/card/detail/Silent_Knight.html" TargetMode="External"/><Relationship Id="rId198" Type="http://schemas.openxmlformats.org/officeDocument/2006/relationships/hyperlink" Target="http://db.duowan.com/lushi/card/detail/Frost_Giant.html" TargetMode="External"/><Relationship Id="rId321" Type="http://schemas.openxmlformats.org/officeDocument/2006/relationships/hyperlink" Target="http://db.178.com/wow/cn/hscard/9258779.html" TargetMode="External"/><Relationship Id="rId342" Type="http://schemas.openxmlformats.org/officeDocument/2006/relationships/hyperlink" Target="http://db.178.com/wow/cn/hscard/6584210.html" TargetMode="External"/><Relationship Id="rId363" Type="http://schemas.openxmlformats.org/officeDocument/2006/relationships/hyperlink" Target="http://db.duowan.com/lushi/card/detail/Conceal.html" TargetMode="External"/><Relationship Id="rId384" Type="http://schemas.openxmlformats.org/officeDocument/2006/relationships/hyperlink" Target="http://db.duowan.com/lushi/card/detail/Doomhammer.html" TargetMode="External"/><Relationship Id="rId419" Type="http://schemas.openxmlformats.org/officeDocument/2006/relationships/hyperlink" Target="http://db.duowan.com/lushi/card/detail/Tauren_Warrior.html" TargetMode="External"/><Relationship Id="rId570" Type="http://schemas.openxmlformats.org/officeDocument/2006/relationships/hyperlink" Target="http://db.duowan.com/lushi/card/detail/Booty_Bay_Bodyguard.html" TargetMode="External"/><Relationship Id="rId202" Type="http://schemas.openxmlformats.org/officeDocument/2006/relationships/hyperlink" Target="http://db.duowan.com/lushi/card/detail/Gormok_the_Impaler.html" TargetMode="External"/><Relationship Id="rId223" Type="http://schemas.openxmlformats.org/officeDocument/2006/relationships/hyperlink" Target="http://db.duowan.com/lushi/card/detail/Hungry_Dragon.html" TargetMode="External"/><Relationship Id="rId244" Type="http://schemas.openxmlformats.org/officeDocument/2006/relationships/hyperlink" Target="http://db.duowan.com/lushi/card/detail/Spectral_Knight.html" TargetMode="External"/><Relationship Id="rId430" Type="http://schemas.openxmlformats.org/officeDocument/2006/relationships/hyperlink" Target="http://db.duowan.com/lushi/card/detail/Priestess_of_Elune.html" TargetMode="External"/><Relationship Id="rId18" Type="http://schemas.openxmlformats.org/officeDocument/2006/relationships/hyperlink" Target="http://db.duowan.com/lushi/card/detail/Crackle.html" TargetMode="External"/><Relationship Id="rId39" Type="http://schemas.openxmlformats.org/officeDocument/2006/relationships/hyperlink" Target="http://db.duowan.com/lushi/card/detail/Crush.html" TargetMode="External"/><Relationship Id="rId265" Type="http://schemas.openxmlformats.org/officeDocument/2006/relationships/hyperlink" Target="http://db.duowan.com/lushi/card/detail/Explorer_s_Hat.html" TargetMode="External"/><Relationship Id="rId286" Type="http://schemas.openxmlformats.org/officeDocument/2006/relationships/hyperlink" Target="http://db.duowan.com/lushi/card/detail/Jeweled_Scarab.html" TargetMode="External"/><Relationship Id="rId451" Type="http://schemas.openxmlformats.org/officeDocument/2006/relationships/hyperlink" Target="http://db.duowan.com/lushi/card/detail/Violet_Teacher.html" TargetMode="External"/><Relationship Id="rId472" Type="http://schemas.openxmlformats.org/officeDocument/2006/relationships/hyperlink" Target="http://db.duowan.com/lushi/card/detail/Ancient_Watcher.html" TargetMode="External"/><Relationship Id="rId493" Type="http://schemas.openxmlformats.org/officeDocument/2006/relationships/hyperlink" Target="http://db.duowan.com/lushi/card/detail/Consecration.html" TargetMode="External"/><Relationship Id="rId507" Type="http://schemas.openxmlformats.org/officeDocument/2006/relationships/hyperlink" Target="http://db.duowan.com/lushi/card/detail/Frost_Shock.html" TargetMode="External"/><Relationship Id="rId528" Type="http://schemas.openxmlformats.org/officeDocument/2006/relationships/hyperlink" Target="http://db.duowan.com/lushi/card/detail/Whirlwind.html" TargetMode="External"/><Relationship Id="rId549" Type="http://schemas.openxmlformats.org/officeDocument/2006/relationships/hyperlink" Target="http://db.duowan.com/lushi/card/detail/Shattered_Sun_Cleric.html" TargetMode="External"/><Relationship Id="rId50" Type="http://schemas.openxmlformats.org/officeDocument/2006/relationships/hyperlink" Target="http://db.duowan.com/lushi/card/detail/Micro_Machine.html" TargetMode="External"/><Relationship Id="rId104" Type="http://schemas.openxmlformats.org/officeDocument/2006/relationships/hyperlink" Target="http://db.duowan.com/lushi/card/detail/Ram_Wrangler.html" TargetMode="External"/><Relationship Id="rId125" Type="http://schemas.openxmlformats.org/officeDocument/2006/relationships/hyperlink" Target="http://db.duowan.com/lushi/card/detail/Wyrmrest_Agent.html" TargetMode="External"/><Relationship Id="rId146" Type="http://schemas.openxmlformats.org/officeDocument/2006/relationships/hyperlink" Target="http://db.duowan.com/lushi/card/detail/Elemental_Destruction.html" TargetMode="External"/><Relationship Id="rId167" Type="http://schemas.openxmlformats.org/officeDocument/2006/relationships/hyperlink" Target="http://db.duowan.com/lushi/card/detail/Evil_Heckler.html" TargetMode="External"/><Relationship Id="rId188" Type="http://schemas.openxmlformats.org/officeDocument/2006/relationships/hyperlink" Target="http://db.duowan.com/lushi/card/detail/Master_Jouster.html" TargetMode="External"/><Relationship Id="rId311" Type="http://schemas.openxmlformats.org/officeDocument/2006/relationships/hyperlink" Target="http://db.178.com/wow/cn/hscard/5568702.html" TargetMode="External"/><Relationship Id="rId332" Type="http://schemas.openxmlformats.org/officeDocument/2006/relationships/hyperlink" Target="http://db.178.com/wow/cn/hscard/5230551.html" TargetMode="External"/><Relationship Id="rId353" Type="http://schemas.openxmlformats.org/officeDocument/2006/relationships/hyperlink" Target="http://db.duowan.com/lushi/card/detail/Argent_Protector.html" TargetMode="External"/><Relationship Id="rId374" Type="http://schemas.openxmlformats.org/officeDocument/2006/relationships/hyperlink" Target="http://db.duowan.com/lushi/card/detail/Forked_Lightning.html" TargetMode="External"/><Relationship Id="rId395" Type="http://schemas.openxmlformats.org/officeDocument/2006/relationships/hyperlink" Target="http://db.duowan.com/lushi/card/detail/Doomguard.html" TargetMode="External"/><Relationship Id="rId409" Type="http://schemas.openxmlformats.org/officeDocument/2006/relationships/hyperlink" Target="http://db.duowan.com/lushi/card/detail/Gorehowl.html" TargetMode="External"/><Relationship Id="rId560" Type="http://schemas.openxmlformats.org/officeDocument/2006/relationships/hyperlink" Target="http://db.duowan.com/lushi/card/detail/Elven_Archer.html" TargetMode="External"/><Relationship Id="rId71" Type="http://schemas.openxmlformats.org/officeDocument/2006/relationships/hyperlink" Target="http://db.duowan.com/lushi/card/detail/Gnomish_Experimenter.html" TargetMode="External"/><Relationship Id="rId92" Type="http://schemas.openxmlformats.org/officeDocument/2006/relationships/hyperlink" Target="http://db.duowan.com/lushi/card/detail/Blingtron_3000.html" TargetMode="External"/><Relationship Id="rId213" Type="http://schemas.openxmlformats.org/officeDocument/2006/relationships/hyperlink" Target="http://db.duowan.com/lushi/card/detail/Dark_Iron_Skulker.html" TargetMode="External"/><Relationship Id="rId234" Type="http://schemas.openxmlformats.org/officeDocument/2006/relationships/hyperlink" Target="http://db.duowan.com/lushi/card/detail/Avenge.html" TargetMode="External"/><Relationship Id="rId420" Type="http://schemas.openxmlformats.org/officeDocument/2006/relationships/hyperlink" Target="http://db.duowan.com/lushi/card/detail/Stranglethorn_Tiger.html" TargetMode="External"/><Relationship Id="rId2" Type="http://schemas.openxmlformats.org/officeDocument/2006/relationships/hyperlink" Target="http://db.duowan.com/lushi/card/detail/Seal_of_Light.html" TargetMode="External"/><Relationship Id="rId29" Type="http://schemas.openxmlformats.org/officeDocument/2006/relationships/hyperlink" Target="http://db.duowan.com/lushi/card/detail/Imp_losion.html" TargetMode="External"/><Relationship Id="rId255" Type="http://schemas.openxmlformats.org/officeDocument/2006/relationships/hyperlink" Target="http://db.duowan.com/lushi/card/detail/Echoing_Ooze.html" TargetMode="External"/><Relationship Id="rId276" Type="http://schemas.openxmlformats.org/officeDocument/2006/relationships/hyperlink" Target="http://db.duowan.com/lushi/card/detail/Rumbling_Elemental.html" TargetMode="External"/><Relationship Id="rId297" Type="http://schemas.openxmlformats.org/officeDocument/2006/relationships/hyperlink" Target="http://db.duowan.com/lushi/card/detail/Sir_Finley_Mrrgglton.html" TargetMode="External"/><Relationship Id="rId441" Type="http://schemas.openxmlformats.org/officeDocument/2006/relationships/hyperlink" Target="http://db.duowan.com/lushi/card/detail/Dread_Corsair.html" TargetMode="External"/><Relationship Id="rId462" Type="http://schemas.openxmlformats.org/officeDocument/2006/relationships/hyperlink" Target="http://db.duowan.com/lushi/card/detail/Mana_Addict.html" TargetMode="External"/><Relationship Id="rId483" Type="http://schemas.openxmlformats.org/officeDocument/2006/relationships/hyperlink" Target="http://db.duowan.com/lushi/card/detail/Millhouse_Manastorm.html" TargetMode="External"/><Relationship Id="rId518" Type="http://schemas.openxmlformats.org/officeDocument/2006/relationships/hyperlink" Target="http://db.duowan.com/lushi/card/detail/Soulfire.html" TargetMode="External"/><Relationship Id="rId539" Type="http://schemas.openxmlformats.org/officeDocument/2006/relationships/hyperlink" Target="http://db.duowan.com/lushi/card/detail/Oasis_Snapjaw.html" TargetMode="External"/><Relationship Id="rId40" Type="http://schemas.openxmlformats.org/officeDocument/2006/relationships/hyperlink" Target="http://db.duowan.com/lushi/card/detail/Bouncing_Blade.html" TargetMode="External"/><Relationship Id="rId115" Type="http://schemas.openxmlformats.org/officeDocument/2006/relationships/hyperlink" Target="http://db.duowan.com/lushi/card/detail/Effigy.html" TargetMode="External"/><Relationship Id="rId136" Type="http://schemas.openxmlformats.org/officeDocument/2006/relationships/hyperlink" Target="http://db.duowan.com/lushi/card/detail/Shady_Dealer.html" TargetMode="External"/><Relationship Id="rId157" Type="http://schemas.openxmlformats.org/officeDocument/2006/relationships/hyperlink" Target="http://db.duowan.com/lushi/card/detail/Orgrimmar_Aspirant.html" TargetMode="External"/><Relationship Id="rId178" Type="http://schemas.openxmlformats.org/officeDocument/2006/relationships/hyperlink" Target="http://db.duowan.com/lushi/card/detail/Tournament_Medic.html" TargetMode="External"/><Relationship Id="rId301" Type="http://schemas.openxmlformats.org/officeDocument/2006/relationships/hyperlink" Target="http://db.duowan.com/lushi/card/detail/Arch_Thief_Rafaam.html" TargetMode="External"/><Relationship Id="rId322" Type="http://schemas.openxmlformats.org/officeDocument/2006/relationships/hyperlink" Target="http://db.178.com/wow/cn/hscard/1550961.html" TargetMode="External"/><Relationship Id="rId343" Type="http://schemas.openxmlformats.org/officeDocument/2006/relationships/hyperlink" Target="http://db.178.com/wow/cn/hscard/7805565.html" TargetMode="External"/><Relationship Id="rId364" Type="http://schemas.openxmlformats.org/officeDocument/2006/relationships/hyperlink" Target="http://db.duowan.com/lushi/card/detail/Betrayal.html" TargetMode="External"/><Relationship Id="rId550" Type="http://schemas.openxmlformats.org/officeDocument/2006/relationships/hyperlink" Target="http://db.duowan.com/lushi/card/detail/Razorfen_Hunter.html" TargetMode="External"/><Relationship Id="rId61" Type="http://schemas.openxmlformats.org/officeDocument/2006/relationships/hyperlink" Target="http://db.duowan.com/lushi/card/detail/Burly_Rockjaw_Trogg.html" TargetMode="External"/><Relationship Id="rId82" Type="http://schemas.openxmlformats.org/officeDocument/2006/relationships/hyperlink" Target="http://db.duowan.com/lushi/card/detail/Troggzor_the_Earthinator.html" TargetMode="External"/><Relationship Id="rId199" Type="http://schemas.openxmlformats.org/officeDocument/2006/relationships/hyperlink" Target="http://db.duowan.com/lushi/card/detail/Bolf_Ramshield.html" TargetMode="External"/><Relationship Id="rId203" Type="http://schemas.openxmlformats.org/officeDocument/2006/relationships/hyperlink" Target="http://db.duowan.com/lushi/card/detail/The_Skeleton_Knight.html" TargetMode="External"/><Relationship Id="rId385" Type="http://schemas.openxmlformats.org/officeDocument/2006/relationships/hyperlink" Target="http://db.duowan.com/lushi/card/detail/Summoning_Portal.html" TargetMode="External"/><Relationship Id="rId571" Type="http://schemas.openxmlformats.org/officeDocument/2006/relationships/hyperlink" Target="http://db.duowan.com/lushi/card/detail/Archmage.html" TargetMode="External"/><Relationship Id="rId19" Type="http://schemas.openxmlformats.org/officeDocument/2006/relationships/hyperlink" Target="http://db.duowan.com/lushi/card/detail/Vitality_Totem.html" TargetMode="External"/><Relationship Id="rId224" Type="http://schemas.openxmlformats.org/officeDocument/2006/relationships/hyperlink" Target="http://db.duowan.com/lushi/card/detail/Dragonkin_Sorcerer.html" TargetMode="External"/><Relationship Id="rId245" Type="http://schemas.openxmlformats.org/officeDocument/2006/relationships/hyperlink" Target="http://db.duowan.com/lushi/card/detail/Zombie_Chow.html" TargetMode="External"/><Relationship Id="rId266" Type="http://schemas.openxmlformats.org/officeDocument/2006/relationships/hyperlink" Target="http://db.duowan.com/lushi/card/detail/Forgotten_Torch.html" TargetMode="External"/><Relationship Id="rId287" Type="http://schemas.openxmlformats.org/officeDocument/2006/relationships/hyperlink" Target="http://db.duowan.com/lushi/card/detail/Tomb_Spider.html" TargetMode="External"/><Relationship Id="rId410" Type="http://schemas.openxmlformats.org/officeDocument/2006/relationships/hyperlink" Target="http://db.duowan.com/lushi/card/detail/Brawl.html" TargetMode="External"/><Relationship Id="rId431" Type="http://schemas.openxmlformats.org/officeDocument/2006/relationships/hyperlink" Target="http://db.duowan.com/lushi/card/detail/Mogu'shan_Warden.html" TargetMode="External"/><Relationship Id="rId452" Type="http://schemas.openxmlformats.org/officeDocument/2006/relationships/hyperlink" Target="http://db.duowan.com/lushi/card/detail/Twilight_Drake.html" TargetMode="External"/><Relationship Id="rId473" Type="http://schemas.openxmlformats.org/officeDocument/2006/relationships/hyperlink" Target="http://db.duowan.com/lushi/card/detail/Ancient_Mage.html" TargetMode="External"/><Relationship Id="rId494" Type="http://schemas.openxmlformats.org/officeDocument/2006/relationships/hyperlink" Target="http://db.duowan.com/lushi/card/detail/Blessing_of_Kings.html" TargetMode="External"/><Relationship Id="rId508" Type="http://schemas.openxmlformats.org/officeDocument/2006/relationships/hyperlink" Target="http://db.duowan.com/lushi/card/detail/Ancestral_Healing.html" TargetMode="External"/><Relationship Id="rId529" Type="http://schemas.openxmlformats.org/officeDocument/2006/relationships/hyperlink" Target="http://db.duowan.com/lushi/card/detail/Shield_Block.html" TargetMode="External"/><Relationship Id="rId30" Type="http://schemas.openxmlformats.org/officeDocument/2006/relationships/hyperlink" Target="http://db.duowan.com/lushi/card/detail/Fel_Cannon.html" TargetMode="External"/><Relationship Id="rId105" Type="http://schemas.openxmlformats.org/officeDocument/2006/relationships/hyperlink" Target="http://db.duowan.com/lushi/card/detail/Stablemaster.html" TargetMode="External"/><Relationship Id="rId126" Type="http://schemas.openxmlformats.org/officeDocument/2006/relationships/hyperlink" Target="http://db.duowan.com/lushi/card/detail/Shadowfiend.html" TargetMode="External"/><Relationship Id="rId147" Type="http://schemas.openxmlformats.org/officeDocument/2006/relationships/hyperlink" Target="http://db.duowan.com/lushi/card/detail/The_Mistcaller.html" TargetMode="External"/><Relationship Id="rId168" Type="http://schemas.openxmlformats.org/officeDocument/2006/relationships/hyperlink" Target="http://db.duowan.com/lushi/card/detail/Refreshment_Vendor.html" TargetMode="External"/><Relationship Id="rId312" Type="http://schemas.openxmlformats.org/officeDocument/2006/relationships/hyperlink" Target="http://db.178.com/wow/cn/hscard/2045385.html" TargetMode="External"/><Relationship Id="rId333" Type="http://schemas.openxmlformats.org/officeDocument/2006/relationships/hyperlink" Target="http://db.178.com/wow/cn/hscard/5332449.html" TargetMode="External"/><Relationship Id="rId354" Type="http://schemas.openxmlformats.org/officeDocument/2006/relationships/hyperlink" Target="http://db.duowan.com/lushi/card/detail/Holy_Wrath.html" TargetMode="External"/><Relationship Id="rId540" Type="http://schemas.openxmlformats.org/officeDocument/2006/relationships/hyperlink" Target="http://db.duowan.com/lushi/card/detail/Novice_Engineer.html" TargetMode="External"/><Relationship Id="rId51" Type="http://schemas.openxmlformats.org/officeDocument/2006/relationships/hyperlink" Target="http://db.duowan.com/lushi/card/detail/Mechwarper.html" TargetMode="External"/><Relationship Id="rId72" Type="http://schemas.openxmlformats.org/officeDocument/2006/relationships/hyperlink" Target="http://db.duowan.com/lushi/card/detail/Bomb_Lobber.html" TargetMode="External"/><Relationship Id="rId93" Type="http://schemas.openxmlformats.org/officeDocument/2006/relationships/hyperlink" Target="http://db.duowan.com/lushi/card/detail/Living_Roots.html" TargetMode="External"/><Relationship Id="rId189" Type="http://schemas.openxmlformats.org/officeDocument/2006/relationships/hyperlink" Target="http://db.duowan.com/lushi/card/detail/Coliseum_Manager.html" TargetMode="External"/><Relationship Id="rId375" Type="http://schemas.openxmlformats.org/officeDocument/2006/relationships/hyperlink" Target="http://db.duowan.com/lushi/card/detail/Earth_Shock.html" TargetMode="External"/><Relationship Id="rId396" Type="http://schemas.openxmlformats.org/officeDocument/2006/relationships/hyperlink" Target="http://db.duowan.com/lushi/card/detail/Twisting_Nether.html" TargetMode="External"/><Relationship Id="rId561" Type="http://schemas.openxmlformats.org/officeDocument/2006/relationships/hyperlink" Target="http://db.duowan.com/lushi/card/detail/Dragonling_Mechanic.html" TargetMode="External"/><Relationship Id="rId3" Type="http://schemas.openxmlformats.org/officeDocument/2006/relationships/hyperlink" Target="http://db.duowan.com/lushi/card/detail/Muster_for_Battle.html" TargetMode="External"/><Relationship Id="rId214" Type="http://schemas.openxmlformats.org/officeDocument/2006/relationships/hyperlink" Target="http://db.duowan.com/lushi/card/detail/Fireguard_Destroyer.html" TargetMode="External"/><Relationship Id="rId235" Type="http://schemas.openxmlformats.org/officeDocument/2006/relationships/hyperlink" Target="http://db.duowan.com/lushi/card/detail/Anub_ar_Ambusher.html" TargetMode="External"/><Relationship Id="rId256" Type="http://schemas.openxmlformats.org/officeDocument/2006/relationships/hyperlink" Target="http://db.duowan.com/lushi/card/detail/Kel_Thuzad.html" TargetMode="External"/><Relationship Id="rId277" Type="http://schemas.openxmlformats.org/officeDocument/2006/relationships/hyperlink" Target="http://db.duowan.com/lushi/card/detail/Everyfin_is_Awesome.html" TargetMode="External"/><Relationship Id="rId298" Type="http://schemas.openxmlformats.org/officeDocument/2006/relationships/hyperlink" Target="http://db.duowan.com/lushi/card/detail/Brann_Bronzebeard.html" TargetMode="External"/><Relationship Id="rId400" Type="http://schemas.openxmlformats.org/officeDocument/2006/relationships/hyperlink" Target="http://db.duowan.com/lushi/card/detail/Rampage.html" TargetMode="External"/><Relationship Id="rId421" Type="http://schemas.openxmlformats.org/officeDocument/2006/relationships/hyperlink" Target="http://db.duowan.com/lushi/card/detail/Spiteful_Smith.html" TargetMode="External"/><Relationship Id="rId442" Type="http://schemas.openxmlformats.org/officeDocument/2006/relationships/hyperlink" Target="http://db.duowan.com/lushi/card/detail/Dire_Wolf_Alpha.html" TargetMode="External"/><Relationship Id="rId463" Type="http://schemas.openxmlformats.org/officeDocument/2006/relationships/hyperlink" Target="http://db.duowan.com/lushi/card/detail/Knife_Juggler.html" TargetMode="External"/><Relationship Id="rId484" Type="http://schemas.openxmlformats.org/officeDocument/2006/relationships/hyperlink" Target="http://db.duowan.com/lushi/card/detail/Illidan_Stormrage.html" TargetMode="External"/><Relationship Id="rId519" Type="http://schemas.openxmlformats.org/officeDocument/2006/relationships/hyperlink" Target="http://db.duowan.com/lushi/card/detail/Sacrificial_Pact.html" TargetMode="External"/><Relationship Id="rId116" Type="http://schemas.openxmlformats.org/officeDocument/2006/relationships/hyperlink" Target="http://db.duowan.com/lushi/card/detail/Warhorse_Trainer.html" TargetMode="External"/><Relationship Id="rId137" Type="http://schemas.openxmlformats.org/officeDocument/2006/relationships/hyperlink" Target="http://db.duowan.com/lushi/card/detail/Beneath_the_Grounds.html" TargetMode="External"/><Relationship Id="rId158" Type="http://schemas.openxmlformats.org/officeDocument/2006/relationships/hyperlink" Target="http://db.duowan.com/lushi/card/detail/Alexstrasza_s_Champion.html" TargetMode="External"/><Relationship Id="rId302" Type="http://schemas.openxmlformats.org/officeDocument/2006/relationships/hyperlink" Target="http://db.duowan.com/lushi/card/detail/Elite_Tauren_Chieftain.html" TargetMode="External"/><Relationship Id="rId323" Type="http://schemas.openxmlformats.org/officeDocument/2006/relationships/hyperlink" Target="http://db.178.com/wow/cn/hscard/971799.html" TargetMode="External"/><Relationship Id="rId344" Type="http://schemas.openxmlformats.org/officeDocument/2006/relationships/hyperlink" Target="http://db.178.com/wow/cn/hscard/6587479.html" TargetMode="External"/><Relationship Id="rId530" Type="http://schemas.openxmlformats.org/officeDocument/2006/relationships/hyperlink" Target="http://db.duowan.com/lushi/card/detail/Cleave.html" TargetMode="External"/><Relationship Id="rId20" Type="http://schemas.openxmlformats.org/officeDocument/2006/relationships/hyperlink" Target="http://db.duowan.com/lushi/card/detail/Powermace.html" TargetMode="External"/><Relationship Id="rId41" Type="http://schemas.openxmlformats.org/officeDocument/2006/relationships/hyperlink" Target="http://db.duowan.com/lushi/card/detail/Iron_Juggernaut.html" TargetMode="External"/><Relationship Id="rId62" Type="http://schemas.openxmlformats.org/officeDocument/2006/relationships/hyperlink" Target="http://db.duowan.com/lushi/card/detail/Antique_Healbot.html" TargetMode="External"/><Relationship Id="rId83" Type="http://schemas.openxmlformats.org/officeDocument/2006/relationships/hyperlink" Target="http://db.duowan.com/lushi/card/detail/Toshley.html" TargetMode="External"/><Relationship Id="rId179" Type="http://schemas.openxmlformats.org/officeDocument/2006/relationships/hyperlink" Target="http://db.duowan.com/lushi/card/detail/Clockwork_Knight.html" TargetMode="External"/><Relationship Id="rId365" Type="http://schemas.openxmlformats.org/officeDocument/2006/relationships/hyperlink" Target="http://db.duowan.com/lushi/card/detail/Perdition_s_Blade.html" TargetMode="External"/><Relationship Id="rId386" Type="http://schemas.openxmlformats.org/officeDocument/2006/relationships/hyperlink" Target="http://db.duowan.com/lushi/card/detail/Sense_Demons.html" TargetMode="External"/><Relationship Id="rId551" Type="http://schemas.openxmlformats.org/officeDocument/2006/relationships/hyperlink" Target="http://db.duowan.com/lushi/card/detail/Ogre_Magi.html" TargetMode="External"/><Relationship Id="rId572" Type="http://schemas.openxmlformats.org/officeDocument/2006/relationships/vmlDrawing" Target="../drawings/vmlDrawing5.vml"/><Relationship Id="rId190" Type="http://schemas.openxmlformats.org/officeDocument/2006/relationships/hyperlink" Target="http://db.duowan.com/lushi/card/detail/Twilight_Guardian.html" TargetMode="External"/><Relationship Id="rId204" Type="http://schemas.openxmlformats.org/officeDocument/2006/relationships/hyperlink" Target="http://db.duowan.com/lushi/card/detail/Nexus_Champion_Saraad.html" TargetMode="External"/><Relationship Id="rId225" Type="http://schemas.openxmlformats.org/officeDocument/2006/relationships/hyperlink" Target="http://db.duowan.com/lushi/card/detail/Blackwing_Technician.html" TargetMode="External"/><Relationship Id="rId246" Type="http://schemas.openxmlformats.org/officeDocument/2006/relationships/hyperlink" Target="http://db.duowan.com/lushi/card/detail/Stoneskin_Gargoyle.html" TargetMode="External"/><Relationship Id="rId267" Type="http://schemas.openxmlformats.org/officeDocument/2006/relationships/hyperlink" Target="http://db.duowan.com/lushi/card/detail/Ethereal_Conjurer.html" TargetMode="External"/><Relationship Id="rId288" Type="http://schemas.openxmlformats.org/officeDocument/2006/relationships/hyperlink" Target="http://db.duowan.com/lushi/card/detail/Gorillabot_A_3.html" TargetMode="External"/><Relationship Id="rId411" Type="http://schemas.openxmlformats.org/officeDocument/2006/relationships/hyperlink" Target="http://db.duowan.com/lushi/card/detail/Spellbreaker.html" TargetMode="External"/><Relationship Id="rId432" Type="http://schemas.openxmlformats.org/officeDocument/2006/relationships/hyperlink" Target="http://db.duowan.com/lushi/card/detail/Mad_Bomber.html" TargetMode="External"/><Relationship Id="rId453" Type="http://schemas.openxmlformats.org/officeDocument/2006/relationships/hyperlink" Target="http://db.duowan.com/lushi/card/detail/Sunwalker.html" TargetMode="External"/><Relationship Id="rId474" Type="http://schemas.openxmlformats.org/officeDocument/2006/relationships/hyperlink" Target="http://db.duowan.com/lushi/card/detail/Alarm_o_Bot.html" TargetMode="External"/><Relationship Id="rId509" Type="http://schemas.openxmlformats.org/officeDocument/2006/relationships/hyperlink" Target="http://db.duowan.com/lushi/card/detail/Windspeaker.html" TargetMode="External"/><Relationship Id="rId106" Type="http://schemas.openxmlformats.org/officeDocument/2006/relationships/hyperlink" Target="http://db.duowan.com/lushi/card/detail/Dreadscale.html" TargetMode="External"/><Relationship Id="rId127" Type="http://schemas.openxmlformats.org/officeDocument/2006/relationships/hyperlink" Target="http://db.duowan.com/lushi/card/detail/Confessor_Paletress.html" TargetMode="External"/><Relationship Id="rId313" Type="http://schemas.openxmlformats.org/officeDocument/2006/relationships/hyperlink" Target="http://db.178.com/wow/cn/hscard/1017861.html" TargetMode="External"/><Relationship Id="rId495" Type="http://schemas.openxmlformats.org/officeDocument/2006/relationships/hyperlink" Target="http://db.duowan.com/lushi/card/detail/Sinister_Strike.html" TargetMode="External"/><Relationship Id="rId10" Type="http://schemas.openxmlformats.org/officeDocument/2006/relationships/hyperlink" Target="http://db.duowan.com/lushi/card/detail/Goblin_Auto_Barber.html" TargetMode="External"/><Relationship Id="rId31" Type="http://schemas.openxmlformats.org/officeDocument/2006/relationships/hyperlink" Target="http://db.duowan.com/lushi/card/detail/Demonheart.html" TargetMode="External"/><Relationship Id="rId52" Type="http://schemas.openxmlformats.org/officeDocument/2006/relationships/hyperlink" Target="http://db.duowan.com/lushi/card/detail/Mechanical_Yeti.html" TargetMode="External"/><Relationship Id="rId73" Type="http://schemas.openxmlformats.org/officeDocument/2006/relationships/hyperlink" Target="http://db.duowan.com/lushi/card/detail/Arcane_Nullifier_X-21.html" TargetMode="External"/><Relationship Id="rId94" Type="http://schemas.openxmlformats.org/officeDocument/2006/relationships/hyperlink" Target="http://db.duowan.com/lushi/card/detail/Druid_of_the_Saber.html" TargetMode="External"/><Relationship Id="rId148" Type="http://schemas.openxmlformats.org/officeDocument/2006/relationships/hyperlink" Target="http://db.duowan.com/lushi/card/detail/Demonfuse.html" TargetMode="External"/><Relationship Id="rId169" Type="http://schemas.openxmlformats.org/officeDocument/2006/relationships/hyperlink" Target="http://db.duowan.com/lushi/card/detail/Frigid_Snobold.html" TargetMode="External"/><Relationship Id="rId334" Type="http://schemas.openxmlformats.org/officeDocument/2006/relationships/hyperlink" Target="http://db.178.com/wow/cn/hscard/3225556.html" TargetMode="External"/><Relationship Id="rId355" Type="http://schemas.openxmlformats.org/officeDocument/2006/relationships/hyperlink" Target="http://db.duowan.com/lushi/card/detail/Equality.html" TargetMode="External"/><Relationship Id="rId376" Type="http://schemas.openxmlformats.org/officeDocument/2006/relationships/hyperlink" Target="http://db.duowan.com/lushi/card/detail/Dust_Devil.html" TargetMode="External"/><Relationship Id="rId397" Type="http://schemas.openxmlformats.org/officeDocument/2006/relationships/hyperlink" Target="http://db.duowan.com/lushi/card/detail/Pit_Lord.html" TargetMode="External"/><Relationship Id="rId520" Type="http://schemas.openxmlformats.org/officeDocument/2006/relationships/hyperlink" Target="http://db.duowan.com/lushi/card/detail/Mortal_Coil.html" TargetMode="External"/><Relationship Id="rId541" Type="http://schemas.openxmlformats.org/officeDocument/2006/relationships/hyperlink" Target="http://db.duowan.com/lushi/card/detail/Nightblade.html" TargetMode="External"/><Relationship Id="rId562" Type="http://schemas.openxmlformats.org/officeDocument/2006/relationships/hyperlink" Target="http://db.duowan.com/lushi/card/detail/Darkscale_Healer.html" TargetMode="External"/><Relationship Id="rId4" Type="http://schemas.openxmlformats.org/officeDocument/2006/relationships/hyperlink" Target="http://db.duowan.com/lushi/card/detail/Cobalt_Guardian.html" TargetMode="External"/><Relationship Id="rId180" Type="http://schemas.openxmlformats.org/officeDocument/2006/relationships/hyperlink" Target="http://db.duowan.com/lushi/card/detail/Mukla_s_Champion.html" TargetMode="External"/><Relationship Id="rId215" Type="http://schemas.openxmlformats.org/officeDocument/2006/relationships/hyperlink" Target="http://db.duowan.com/lushi/card/detail/Lava_Shock.html" TargetMode="External"/><Relationship Id="rId236" Type="http://schemas.openxmlformats.org/officeDocument/2006/relationships/hyperlink" Target="http://db.duowan.com/lushi/card/detail/Pit_Snake.html" TargetMode="External"/><Relationship Id="rId257" Type="http://schemas.openxmlformats.org/officeDocument/2006/relationships/hyperlink" Target="http://db.duowan.com/lushi/card/detail/Feugen.html" TargetMode="External"/><Relationship Id="rId278" Type="http://schemas.openxmlformats.org/officeDocument/2006/relationships/hyperlink" Target="http://db.duowan.com/lushi/card/detail/Dark_Peddler.html" TargetMode="External"/><Relationship Id="rId401" Type="http://schemas.openxmlformats.org/officeDocument/2006/relationships/hyperlink" Target="http://db.duowan.com/lushi/card/detail/Inner_Rage.html" TargetMode="External"/><Relationship Id="rId422" Type="http://schemas.openxmlformats.org/officeDocument/2006/relationships/hyperlink" Target="http://db.duowan.com/lushi/card/detail/Southsea_Deckhand.html" TargetMode="External"/><Relationship Id="rId443" Type="http://schemas.openxmlformats.org/officeDocument/2006/relationships/hyperlink" Target="http://db.duowan.com/lushi/card/detail/Dark_Iron_Dwarf.html" TargetMode="External"/><Relationship Id="rId464" Type="http://schemas.openxmlformats.org/officeDocument/2006/relationships/hyperlink" Target="http://db.duowan.com/lushi/card/detail/Imp_Master.html" TargetMode="External"/><Relationship Id="rId303" Type="http://schemas.openxmlformats.org/officeDocument/2006/relationships/hyperlink" Target="http://db.duowan.com/lushi/card/detail/Gelbin_Mekkatorque.html" TargetMode="External"/><Relationship Id="rId485" Type="http://schemas.openxmlformats.org/officeDocument/2006/relationships/hyperlink" Target="http://db.duowan.com/lushi/card/detail/Cruel_Taskmaster.html" TargetMode="External"/><Relationship Id="rId42" Type="http://schemas.openxmlformats.org/officeDocument/2006/relationships/hyperlink" Target="http://db.duowan.com/lushi/card/detail/Tinkertown_Technician.html" TargetMode="External"/><Relationship Id="rId84" Type="http://schemas.openxmlformats.org/officeDocument/2006/relationships/hyperlink" Target="http://db.duowan.com/lushi/card/detail/Sneed_s_Old_Shredder.html" TargetMode="External"/><Relationship Id="rId138" Type="http://schemas.openxmlformats.org/officeDocument/2006/relationships/hyperlink" Target="http://db.duowan.com/lushi/card/detail/Poisoned_Blade.html" TargetMode="External"/><Relationship Id="rId345" Type="http://schemas.openxmlformats.org/officeDocument/2006/relationships/hyperlink" Target="http://db.178.com/wow/cn/hscard/1345870.html" TargetMode="External"/><Relationship Id="rId387" Type="http://schemas.openxmlformats.org/officeDocument/2006/relationships/hyperlink" Target="http://db.duowan.com/lushi/card/detail/Power_Overwhelming.html" TargetMode="External"/><Relationship Id="rId510" Type="http://schemas.openxmlformats.org/officeDocument/2006/relationships/hyperlink" Target="http://db.duowan.com/lushi/card/detail/Flametongue_Totem.html" TargetMode="External"/><Relationship Id="rId552" Type="http://schemas.openxmlformats.org/officeDocument/2006/relationships/hyperlink" Target="http://db.duowan.com/lushi/card/detail/Lord_of_the_Arena.html" TargetMode="External"/><Relationship Id="rId191" Type="http://schemas.openxmlformats.org/officeDocument/2006/relationships/hyperlink" Target="http://db.duowan.com/lushi/card/detail/Recruiter.html" TargetMode="External"/><Relationship Id="rId205" Type="http://schemas.openxmlformats.org/officeDocument/2006/relationships/hyperlink" Target="http://db.duowan.com/lushi/card/detail/Justicar_Trueheart.html" TargetMode="External"/><Relationship Id="rId247" Type="http://schemas.openxmlformats.org/officeDocument/2006/relationships/hyperlink" Target="http://db.duowan.com/lushi/card/detail/Mad_Scientist.html" TargetMode="External"/><Relationship Id="rId412" Type="http://schemas.openxmlformats.org/officeDocument/2006/relationships/hyperlink" Target="http://db.duowan.com/lushi/card/detail/Youthful_Brewmaster.html" TargetMode="External"/><Relationship Id="rId107" Type="http://schemas.openxmlformats.org/officeDocument/2006/relationships/hyperlink" Target="http://db.duowan.com/lushi/card/detail/Acidmaw.html" TargetMode="External"/><Relationship Id="rId289" Type="http://schemas.openxmlformats.org/officeDocument/2006/relationships/hyperlink" Target="http://db.duowan.com/lushi/card/detail/Anubisath_Sentinel.html" TargetMode="External"/><Relationship Id="rId454" Type="http://schemas.openxmlformats.org/officeDocument/2006/relationships/hyperlink" Target="http://db.duowan.com/lushi/card/detail/Sunfury_Protector.html" TargetMode="External"/><Relationship Id="rId496" Type="http://schemas.openxmlformats.org/officeDocument/2006/relationships/hyperlink" Target="http://db.duowan.com/lushi/card/detail/Sap.html" TargetMode="External"/><Relationship Id="rId11" Type="http://schemas.openxmlformats.org/officeDocument/2006/relationships/hyperlink" Target="http://db.duowan.com/lushi/card/detail/One_eyed_Cheat.html" TargetMode="External"/><Relationship Id="rId53" Type="http://schemas.openxmlformats.org/officeDocument/2006/relationships/hyperlink" Target="http://db.duowan.com/lushi/card/detail/Lost_Tallstrider.html" TargetMode="External"/><Relationship Id="rId149" Type="http://schemas.openxmlformats.org/officeDocument/2006/relationships/hyperlink" Target="http://db.duowan.com/lushi/card/detail/Fearsome_Doomguard.html" TargetMode="External"/><Relationship Id="rId314" Type="http://schemas.openxmlformats.org/officeDocument/2006/relationships/hyperlink" Target="http://db.178.com/wow/cn/hscard/6142290.html" TargetMode="External"/><Relationship Id="rId356" Type="http://schemas.openxmlformats.org/officeDocument/2006/relationships/hyperlink" Target="http://db.duowan.com/lushi/card/detail/Divine_Favor.html" TargetMode="External"/><Relationship Id="rId398" Type="http://schemas.openxmlformats.org/officeDocument/2006/relationships/hyperlink" Target="http://db.duowan.com/lushi/card/detail/Bane_of_Doom.html" TargetMode="External"/><Relationship Id="rId521" Type="http://schemas.openxmlformats.org/officeDocument/2006/relationships/hyperlink" Target="http://db.duowan.com/lushi/card/detail/Dread_Infernal.html" TargetMode="External"/><Relationship Id="rId563" Type="http://schemas.openxmlformats.org/officeDocument/2006/relationships/hyperlink" Target="http://db.duowan.com/lushi/card/detail/Dalaran_Mage.html" TargetMode="External"/><Relationship Id="rId95" Type="http://schemas.openxmlformats.org/officeDocument/2006/relationships/hyperlink" Target="http://db.duowan.com/lushi/card/detail/Wildwalker.html" TargetMode="External"/><Relationship Id="rId160" Type="http://schemas.openxmlformats.org/officeDocument/2006/relationships/hyperlink" Target="http://db.duowan.com/lushi/card/detail/King_s_Defender.html" TargetMode="External"/><Relationship Id="rId216" Type="http://schemas.openxmlformats.org/officeDocument/2006/relationships/hyperlink" Target="http://db.duowan.com/lushi/card/detail/Imp_Gang_Boss.html" TargetMode="External"/><Relationship Id="rId423" Type="http://schemas.openxmlformats.org/officeDocument/2006/relationships/hyperlink" Target="http://db.duowan.com/lushi/card/detail/Silvermoon_Guardian.html" TargetMode="External"/><Relationship Id="rId258" Type="http://schemas.openxmlformats.org/officeDocument/2006/relationships/hyperlink" Target="http://db.duowan.com/lushi/card/detail/Stalagg.html" TargetMode="External"/><Relationship Id="rId465" Type="http://schemas.openxmlformats.org/officeDocument/2006/relationships/hyperlink" Target="http://db.duowan.com/lushi/card/detail/Emperor_Cobra.html" TargetMode="External"/><Relationship Id="rId22" Type="http://schemas.openxmlformats.org/officeDocument/2006/relationships/hyperlink" Target="http://db.duowan.com/lushi/card/detail/Siltfin_Spiritwalker.html" TargetMode="External"/><Relationship Id="rId64" Type="http://schemas.openxmlformats.org/officeDocument/2006/relationships/hyperlink" Target="http://db.duowan.com/lushi/card/detail/Target_Dummy.html" TargetMode="External"/><Relationship Id="rId118" Type="http://schemas.openxmlformats.org/officeDocument/2006/relationships/hyperlink" Target="http://db.duowan.com/lushi/card/detail/Murloc_Knight.html" TargetMode="External"/><Relationship Id="rId325" Type="http://schemas.openxmlformats.org/officeDocument/2006/relationships/hyperlink" Target="http://db.178.com/wow/cn/hscard/5396385.html" TargetMode="External"/><Relationship Id="rId367" Type="http://schemas.openxmlformats.org/officeDocument/2006/relationships/hyperlink" Target="http://db.duowan.com/lushi/card/detail/Headcrack.html" TargetMode="External"/><Relationship Id="rId532" Type="http://schemas.openxmlformats.org/officeDocument/2006/relationships/hyperlink" Target="http://db.duowan.com/lushi/card/detail/Wolfrider.html" TargetMode="External"/><Relationship Id="rId171" Type="http://schemas.openxmlformats.org/officeDocument/2006/relationships/hyperlink" Target="http://db.duowan.com/lushi/card/detail/Kvaldir_Raider.html" TargetMode="External"/><Relationship Id="rId227" Type="http://schemas.openxmlformats.org/officeDocument/2006/relationships/hyperlink" Target="http://db.duowan.com/lushi/card/detail/Dragon_Egg.html" TargetMode="External"/><Relationship Id="rId269" Type="http://schemas.openxmlformats.org/officeDocument/2006/relationships/hyperlink" Target="http://db.duowan.com/lushi/card/detail/Sacred_Trial.html" TargetMode="External"/><Relationship Id="rId434" Type="http://schemas.openxmlformats.org/officeDocument/2006/relationships/hyperlink" Target="http://db.duowan.com/lushi/card/detail/Leper_Gnome.html" TargetMode="External"/><Relationship Id="rId476" Type="http://schemas.openxmlformats.org/officeDocument/2006/relationships/hyperlink" Target="http://db.duowan.com/lushi/card/detail/Hungry_Crab.html" TargetMode="External"/><Relationship Id="rId33" Type="http://schemas.openxmlformats.org/officeDocument/2006/relationships/hyperlink" Target="http://db.duowan.com/lushi/card/detail/Mal_Ganis.html" TargetMode="External"/><Relationship Id="rId129" Type="http://schemas.openxmlformats.org/officeDocument/2006/relationships/hyperlink" Target="http://db.duowan.com/lushi/card/detail/Convert.html" TargetMode="External"/><Relationship Id="rId280" Type="http://schemas.openxmlformats.org/officeDocument/2006/relationships/hyperlink" Target="http://db.duowan.com/lushi/card/detail/Reliquary_Seeker.html" TargetMode="External"/><Relationship Id="rId336" Type="http://schemas.openxmlformats.org/officeDocument/2006/relationships/hyperlink" Target="http://db.178.com/wow/cn/hscard/4075729.html" TargetMode="External"/><Relationship Id="rId501" Type="http://schemas.openxmlformats.org/officeDocument/2006/relationships/hyperlink" Target="http://db.duowan.com/lushi/card/detail/Sprint.html" TargetMode="External"/><Relationship Id="rId543" Type="http://schemas.openxmlformats.org/officeDocument/2006/relationships/hyperlink" Target="http://db.duowan.com/lushi/card/detail/Magma_Rager.html" TargetMode="External"/><Relationship Id="rId75" Type="http://schemas.openxmlformats.org/officeDocument/2006/relationships/hyperlink" Target="http://db.duowan.com/lushi/card/detail/Piloted_Sky_Golem.html" TargetMode="External"/><Relationship Id="rId140" Type="http://schemas.openxmlformats.org/officeDocument/2006/relationships/hyperlink" Target="http://db.duowan.com/lushi/card/detail/Ancestral_Knowledge.html" TargetMode="External"/><Relationship Id="rId182" Type="http://schemas.openxmlformats.org/officeDocument/2006/relationships/hyperlink" Target="http://db.duowan.com/lushi/card/detail/Silver_Hand_Regent.html" TargetMode="External"/><Relationship Id="rId378" Type="http://schemas.openxmlformats.org/officeDocument/2006/relationships/hyperlink" Target="http://db.duowan.com/lushi/card/detail/Lightning_Storm.html" TargetMode="External"/><Relationship Id="rId403" Type="http://schemas.openxmlformats.org/officeDocument/2006/relationships/hyperlink" Target="http://db.duowan.com/lushi/card/detail/Arathi_Weaponsmith.html" TargetMode="External"/><Relationship Id="rId6" Type="http://schemas.openxmlformats.org/officeDocument/2006/relationships/hyperlink" Target="http://db.duowan.com/lushi/card/detail/Quartermaster.html" TargetMode="External"/><Relationship Id="rId238" Type="http://schemas.openxmlformats.org/officeDocument/2006/relationships/hyperlink" Target="http://db.duowan.com/lushi/card/detail/Tomb_Pillager.html" TargetMode="External"/><Relationship Id="rId445" Type="http://schemas.openxmlformats.org/officeDocument/2006/relationships/hyperlink" Target="http://db.duowan.com/lushi/card/detail/Argent_Squire.html" TargetMode="External"/><Relationship Id="rId487" Type="http://schemas.openxmlformats.org/officeDocument/2006/relationships/hyperlink" Target="http://db.duowan.com/lushi/card/detail/Light_s_Justice.html" TargetMode="External"/><Relationship Id="rId291" Type="http://schemas.openxmlformats.org/officeDocument/2006/relationships/hyperlink" Target="http://db.duowan.com/lushi/card/detail/Fossilized_Devilsaur.html" TargetMode="External"/><Relationship Id="rId305" Type="http://schemas.openxmlformats.org/officeDocument/2006/relationships/hyperlink" Target="http://db.178.com/wow/cn/hscard/3114137.html" TargetMode="External"/><Relationship Id="rId347" Type="http://schemas.openxmlformats.org/officeDocument/2006/relationships/hyperlink" Target="http://db.duowan.com/lushi/card/detail/Molten_Giant.html" TargetMode="External"/><Relationship Id="rId512" Type="http://schemas.openxmlformats.org/officeDocument/2006/relationships/hyperlink" Target="http://db.duowan.com/lushi/card/detail/Bloodlust.html" TargetMode="External"/><Relationship Id="rId44" Type="http://schemas.openxmlformats.org/officeDocument/2006/relationships/hyperlink" Target="http://db.duowan.com/lushi/card/detail/Spider_Tank.html" TargetMode="External"/><Relationship Id="rId86" Type="http://schemas.openxmlformats.org/officeDocument/2006/relationships/hyperlink" Target="http://db.duowan.com/lushi/card/detail/Mimiron_s_Head.html" TargetMode="External"/><Relationship Id="rId151" Type="http://schemas.openxmlformats.org/officeDocument/2006/relationships/hyperlink" Target="http://db.duowan.com/lushi/card/detail/Tiny_Knight_of_Evil.html" TargetMode="External"/><Relationship Id="rId389" Type="http://schemas.openxmlformats.org/officeDocument/2006/relationships/hyperlink" Target="http://db.duowan.com/lushi/card/detail/Demonfire.html" TargetMode="External"/><Relationship Id="rId554" Type="http://schemas.openxmlformats.org/officeDocument/2006/relationships/hyperlink" Target="http://db.duowan.com/lushi/card/detail/Ironfur_Grizzly.html" TargetMode="External"/><Relationship Id="rId193" Type="http://schemas.openxmlformats.org/officeDocument/2006/relationships/hyperlink" Target="http://db.duowan.com/lushi/card/detail/Master_of_Ceremonies.html" TargetMode="External"/><Relationship Id="rId207" Type="http://schemas.openxmlformats.org/officeDocument/2006/relationships/hyperlink" Target="http://db.duowan.com/lushi/card/detail/Skycap_n_Kragg.html" TargetMode="External"/><Relationship Id="rId249" Type="http://schemas.openxmlformats.org/officeDocument/2006/relationships/hyperlink" Target="http://db.duowan.com/lushi/card/detail/Dancing_Swords.html" TargetMode="External"/><Relationship Id="rId414" Type="http://schemas.openxmlformats.org/officeDocument/2006/relationships/hyperlink" Target="http://db.duowan.com/lushi/card/detail/Worgen_Infiltrator.html" TargetMode="External"/><Relationship Id="rId456" Type="http://schemas.openxmlformats.org/officeDocument/2006/relationships/hyperlink" Target="http://db.duowan.com/lushi/card/detail/Ravenholdt_Assassin.html" TargetMode="External"/><Relationship Id="rId498" Type="http://schemas.openxmlformats.org/officeDocument/2006/relationships/hyperlink" Target="http://db.duowan.com/lushi/card/detail/Backstab.html" TargetMode="External"/><Relationship Id="rId13" Type="http://schemas.openxmlformats.org/officeDocument/2006/relationships/hyperlink" Target="http://db.duowan.com/lushi/card/detail/Iron_Sensei.html" TargetMode="External"/><Relationship Id="rId109" Type="http://schemas.openxmlformats.org/officeDocument/2006/relationships/hyperlink" Target="http://db.duowan.com/lushi/card/detail/Arcane_Blast.html" TargetMode="External"/><Relationship Id="rId260" Type="http://schemas.openxmlformats.org/officeDocument/2006/relationships/hyperlink" Target="http://db.duowan.com/lushi/card/detail/Loatheb.html" TargetMode="External"/><Relationship Id="rId316" Type="http://schemas.openxmlformats.org/officeDocument/2006/relationships/hyperlink" Target="http://db.178.com/wow/cn/hscard/3323113.html" TargetMode="External"/><Relationship Id="rId523" Type="http://schemas.openxmlformats.org/officeDocument/2006/relationships/hyperlink" Target="http://db.duowan.com/lushi/card/detail/Warsong_Commander.html" TargetMode="External"/><Relationship Id="rId55" Type="http://schemas.openxmlformats.org/officeDocument/2006/relationships/hyperlink" Target="http://db.duowan.com/lushi/card/detail/Gilblin_Stalker.html" TargetMode="External"/><Relationship Id="rId97" Type="http://schemas.openxmlformats.org/officeDocument/2006/relationships/hyperlink" Target="http://db.duowan.com/lushi/card/detail/Savage_Combatant.html" TargetMode="External"/><Relationship Id="rId120" Type="http://schemas.openxmlformats.org/officeDocument/2006/relationships/hyperlink" Target="http://db.duowan.com/lushi/card/detail/Argent_Lance.html" TargetMode="External"/><Relationship Id="rId358" Type="http://schemas.openxmlformats.org/officeDocument/2006/relationships/hyperlink" Target="http://db.duowan.com/lushi/card/detail/Sword_of_Justice.html" TargetMode="External"/><Relationship Id="rId565" Type="http://schemas.openxmlformats.org/officeDocument/2006/relationships/hyperlink" Target="http://db.duowan.com/lushi/card/detail/Chillwind_Yeti.html" TargetMode="External"/><Relationship Id="rId162" Type="http://schemas.openxmlformats.org/officeDocument/2006/relationships/hyperlink" Target="http://db.duowan.com/lushi/card/detail/Sea_Reaver.html" TargetMode="External"/><Relationship Id="rId218" Type="http://schemas.openxmlformats.org/officeDocument/2006/relationships/hyperlink" Target="http://db.duowan.com/lushi/card/detail/Axe_Flinger.html" TargetMode="External"/><Relationship Id="rId425" Type="http://schemas.openxmlformats.org/officeDocument/2006/relationships/hyperlink" Target="http://db.duowan.com/lushi/card/detail/Ancient_Brewmaster.html" TargetMode="External"/><Relationship Id="rId467" Type="http://schemas.openxmlformats.org/officeDocument/2006/relationships/hyperlink" Target="http://db.duowan.com/lushi/card/detail/Defender_of_Argus.html" TargetMode="External"/><Relationship Id="rId271" Type="http://schemas.openxmlformats.org/officeDocument/2006/relationships/hyperlink" Target="http://db.duowan.com/lushi/card/detail/Anyfin_Can_Happen.html" TargetMode="External"/><Relationship Id="rId24" Type="http://schemas.openxmlformats.org/officeDocument/2006/relationships/hyperlink" Target="http://db.duowan.com/lushi/card/detail/Neptulon.html" TargetMode="External"/><Relationship Id="rId66" Type="http://schemas.openxmlformats.org/officeDocument/2006/relationships/hyperlink" Target="http://db.duowan.com/lushi/card/detail/Lil_Exorcist.html" TargetMode="External"/><Relationship Id="rId131" Type="http://schemas.openxmlformats.org/officeDocument/2006/relationships/hyperlink" Target="http://db.duowan.com/lushi/card/detail/Sacred_Warrior.html" TargetMode="External"/><Relationship Id="rId327" Type="http://schemas.openxmlformats.org/officeDocument/2006/relationships/hyperlink" Target="http://db.178.com/wow/cn/hscard/2230613.html" TargetMode="External"/><Relationship Id="rId369" Type="http://schemas.openxmlformats.org/officeDocument/2006/relationships/hyperlink" Target="http://db.duowan.com/lushi/card/detail/Patient_Assassin.html" TargetMode="External"/><Relationship Id="rId534" Type="http://schemas.openxmlformats.org/officeDocument/2006/relationships/hyperlink" Target="http://db.duowan.com/lushi/card/detail/Stonetusk_Boar.html" TargetMode="External"/><Relationship Id="rId173" Type="http://schemas.openxmlformats.org/officeDocument/2006/relationships/hyperlink" Target="http://db.duowan.com/lushi/card/detail/Gadgetzan_Jouster.html" TargetMode="External"/><Relationship Id="rId229" Type="http://schemas.openxmlformats.org/officeDocument/2006/relationships/hyperlink" Target="http://db.duowan.com/lushi/card/detail/Rend_Blackhand.html" TargetMode="External"/><Relationship Id="rId380" Type="http://schemas.openxmlformats.org/officeDocument/2006/relationships/hyperlink" Target="http://db.duowan.com/lushi/card/detail/Feral_Spirit.html" TargetMode="External"/><Relationship Id="rId436" Type="http://schemas.openxmlformats.org/officeDocument/2006/relationships/hyperlink" Target="http://db.duowan.com/lushi/card/detail/Harvest_Golem.html" TargetMode="External"/><Relationship Id="rId240" Type="http://schemas.openxmlformats.org/officeDocument/2006/relationships/hyperlink" Target="http://db.duowan.com/lushi/card/detail/Death_s_Bite.html" TargetMode="External"/><Relationship Id="rId478" Type="http://schemas.openxmlformats.org/officeDocument/2006/relationships/hyperlink" Target="http://db.duowan.com/lushi/card/detail/Captain_s_Parrot.html" TargetMode="External"/><Relationship Id="rId35" Type="http://schemas.openxmlformats.org/officeDocument/2006/relationships/hyperlink" Target="http://db.duowan.com/lushi/card/detail/Ogre_Warmaul.html" TargetMode="External"/><Relationship Id="rId77" Type="http://schemas.openxmlformats.org/officeDocument/2006/relationships/hyperlink" Target="http://db.duowan.com/lushi/card/detail/Junkbot.html" TargetMode="External"/><Relationship Id="rId100" Type="http://schemas.openxmlformats.org/officeDocument/2006/relationships/hyperlink" Target="http://db.duowan.com/lushi/card/detail/Bear_Trap.html" TargetMode="External"/><Relationship Id="rId282" Type="http://schemas.openxmlformats.org/officeDocument/2006/relationships/hyperlink" Target="http://db.duowan.com/lushi/card/detail/Obsidian_Destroyer.html" TargetMode="External"/><Relationship Id="rId338" Type="http://schemas.openxmlformats.org/officeDocument/2006/relationships/hyperlink" Target="http://db.178.com/wow/cn/hscard/7828785.html" TargetMode="External"/><Relationship Id="rId503" Type="http://schemas.openxmlformats.org/officeDocument/2006/relationships/hyperlink" Target="http://db.duowan.com/lushi/card/detail/Fan_of_Knives.html" TargetMode="External"/><Relationship Id="rId545" Type="http://schemas.openxmlformats.org/officeDocument/2006/relationships/hyperlink" Target="http://db.duowan.com/lushi/card/detail/Bloodfen_Raptor.html" TargetMode="External"/><Relationship Id="rId8" Type="http://schemas.openxmlformats.org/officeDocument/2006/relationships/hyperlink" Target="http://db.duowan.com/lushi/card/detail/Bolvar_Fordragon.html" TargetMode="External"/><Relationship Id="rId142" Type="http://schemas.openxmlformats.org/officeDocument/2006/relationships/hyperlink" Target="http://db.duowan.com/lushi/card/detail/Totem_Golem.html" TargetMode="External"/><Relationship Id="rId184" Type="http://schemas.openxmlformats.org/officeDocument/2006/relationships/hyperlink" Target="http://db.duowan.com/lushi/card/detail/North_Sea_Kraken.html" TargetMode="External"/><Relationship Id="rId391" Type="http://schemas.openxmlformats.org/officeDocument/2006/relationships/hyperlink" Target="http://db.duowan.com/lushi/card/detail/Void_Terror.html" TargetMode="External"/><Relationship Id="rId405" Type="http://schemas.openxmlformats.org/officeDocument/2006/relationships/hyperlink" Target="http://db.duowan.com/lushi/card/detail/Frothing_Berserker.html" TargetMode="External"/><Relationship Id="rId447" Type="http://schemas.openxmlformats.org/officeDocument/2006/relationships/hyperlink" Target="http://db.duowan.com/lushi/card/detail/Flesheating_Ghoul.html" TargetMode="External"/><Relationship Id="rId251" Type="http://schemas.openxmlformats.org/officeDocument/2006/relationships/hyperlink" Target="http://db.duowan.com/lushi/card/detail/Waiking_Soul.html" TargetMode="External"/><Relationship Id="rId489" Type="http://schemas.openxmlformats.org/officeDocument/2006/relationships/hyperlink" Target="http://db.duowan.com/lushi/card/detail/Blessing_of_Might.html" TargetMode="External"/><Relationship Id="rId46" Type="http://schemas.openxmlformats.org/officeDocument/2006/relationships/hyperlink" Target="http://db.duowan.com/lushi/card/detail/Salty_Dog.html" TargetMode="External"/><Relationship Id="rId293" Type="http://schemas.openxmlformats.org/officeDocument/2006/relationships/hyperlink" Target="http://db.duowan.com/lushi/card/detail/Eerie_Statue.html" TargetMode="External"/><Relationship Id="rId307" Type="http://schemas.openxmlformats.org/officeDocument/2006/relationships/hyperlink" Target="http://db.178.com/wow/cn/hscard/1925571.html" TargetMode="External"/><Relationship Id="rId349" Type="http://schemas.openxmlformats.org/officeDocument/2006/relationships/hyperlink" Target="http://db.duowan.com/lushi/card/detail/Redemption.html" TargetMode="External"/><Relationship Id="rId514" Type="http://schemas.openxmlformats.org/officeDocument/2006/relationships/hyperlink" Target="http://db.duowan.com/lushi/card/detail/Succubus.html" TargetMode="External"/><Relationship Id="rId556" Type="http://schemas.openxmlformats.org/officeDocument/2006/relationships/hyperlink" Target="http://db.duowan.com/lushi/card/detail/Gurubashi_Berserker.html" TargetMode="External"/><Relationship Id="rId88" Type="http://schemas.openxmlformats.org/officeDocument/2006/relationships/hyperlink" Target="http://db.duowan.com/lushi/card/detail/Hemet_Nesingwary.html" TargetMode="External"/><Relationship Id="rId111" Type="http://schemas.openxmlformats.org/officeDocument/2006/relationships/hyperlink" Target="http://db.duowan.com/lushi/card/detail/Polymorph_Boar.html" TargetMode="External"/><Relationship Id="rId153" Type="http://schemas.openxmlformats.org/officeDocument/2006/relationships/hyperlink" Target="http://db.duowan.com/lushi/card/detail/Dark_Bargain.html" TargetMode="External"/><Relationship Id="rId195" Type="http://schemas.openxmlformats.org/officeDocument/2006/relationships/hyperlink" Target="http://db.duowan.com/lushi/card/detail/Grand_Crusader.html" TargetMode="External"/><Relationship Id="rId209" Type="http://schemas.openxmlformats.org/officeDocument/2006/relationships/hyperlink" Target="http://db.duowan.com/lushi/card/detail/Dragon_Consort.html" TargetMode="External"/><Relationship Id="rId360" Type="http://schemas.openxmlformats.org/officeDocument/2006/relationships/hyperlink" Target="http://db.duowan.com/lushi/card/detail/Eviscerate.html" TargetMode="External"/><Relationship Id="rId416" Type="http://schemas.openxmlformats.org/officeDocument/2006/relationships/hyperlink" Target="http://db.duowan.com/lushi/card/detail/Windfury_Harpy.html" TargetMode="External"/><Relationship Id="rId220" Type="http://schemas.openxmlformats.org/officeDocument/2006/relationships/hyperlink" Target="http://db.duowan.com/lushi/card/detail/Volcanic_Drake.html" TargetMode="External"/><Relationship Id="rId458" Type="http://schemas.openxmlformats.org/officeDocument/2006/relationships/hyperlink" Target="http://db.duowan.com/lushi/card/detail/Murloc_Tidecaller.html" TargetMode="External"/><Relationship Id="rId15" Type="http://schemas.openxmlformats.org/officeDocument/2006/relationships/hyperlink" Target="http://db.duowan.com/lushi/card/detail/Cogmaster_s_Wrench.html" TargetMode="External"/><Relationship Id="rId57" Type="http://schemas.openxmlformats.org/officeDocument/2006/relationships/hyperlink" Target="http://db.duowan.com/lushi/card/detail/Flying_Machine.html" TargetMode="External"/><Relationship Id="rId262" Type="http://schemas.openxmlformats.org/officeDocument/2006/relationships/hyperlink" Target="http://db.duowan.com/lushi/card/detail/Mounted_Raptor.html" TargetMode="External"/><Relationship Id="rId318" Type="http://schemas.openxmlformats.org/officeDocument/2006/relationships/hyperlink" Target="http://db.178.com/wow/cn/hscard/4170316.html" TargetMode="External"/><Relationship Id="rId525" Type="http://schemas.openxmlformats.org/officeDocument/2006/relationships/hyperlink" Target="http://db.duowan.com/lushi/card/detail/Fiery_War_Axe.html" TargetMode="External"/><Relationship Id="rId567" Type="http://schemas.openxmlformats.org/officeDocument/2006/relationships/hyperlink" Target="http://db.duowan.com/lushi/card/detail/Silver_Hand_Knight.html" TargetMode="External"/><Relationship Id="rId99" Type="http://schemas.openxmlformats.org/officeDocument/2006/relationships/hyperlink" Target="http://db.duowan.com/lushi/card/detail/Mulch.html" TargetMode="External"/><Relationship Id="rId122" Type="http://schemas.openxmlformats.org/officeDocument/2006/relationships/hyperlink" Target="http://db.duowan.com/lushi/card/detail/Mysterious_Challenger.html" TargetMode="External"/><Relationship Id="rId164" Type="http://schemas.openxmlformats.org/officeDocument/2006/relationships/hyperlink" Target="http://db.duowan.com/lushi/card/detail/Boneguard_Lieutenant.html" TargetMode="External"/><Relationship Id="rId371" Type="http://schemas.openxmlformats.org/officeDocument/2006/relationships/hyperlink" Target="http://db.duowan.com/lushi/card/detail/Unbound_Elemental.html" TargetMode="External"/><Relationship Id="rId427" Type="http://schemas.openxmlformats.org/officeDocument/2006/relationships/hyperlink" Target="http://db.duowan.com/lushi/card/detail/Acolyte_of_Pain.html" TargetMode="External"/><Relationship Id="rId469" Type="http://schemas.openxmlformats.org/officeDocument/2006/relationships/hyperlink" Target="http://db.duowan.com/lushi/card/detail/Azure_Drake.html"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12" Type="http://schemas.openxmlformats.org/officeDocument/2006/relationships/hyperlink" Target="mailto:chenzhilong315315@163.com"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11" Type="http://schemas.openxmlformats.org/officeDocument/2006/relationships/hyperlink" Target="mailto:czl315315@sina.com" TargetMode="External"/><Relationship Id="rId5" Type="http://schemas.openxmlformats.org/officeDocument/2006/relationships/hyperlink" Target="javascript:;" TargetMode="External"/><Relationship Id="rId10"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czl201@126.com" TargetMode="External"/><Relationship Id="rId2" Type="http://schemas.openxmlformats.org/officeDocument/2006/relationships/hyperlink" Target="mailto:czl315@163.com" TargetMode="External"/><Relationship Id="rId1" Type="http://schemas.openxmlformats.org/officeDocument/2006/relationships/hyperlink" Target="mailto:444279218@qq.com" TargetMode="External"/><Relationship Id="rId4"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8.bin"/><Relationship Id="rId1" Type="http://schemas.openxmlformats.org/officeDocument/2006/relationships/hyperlink" Target="https://detail.zol.com.cn/vga/s257/"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dimension ref="A1:Y32"/>
  <sheetViews>
    <sheetView workbookViewId="0">
      <selection activeCell="R18" sqref="R18"/>
    </sheetView>
  </sheetViews>
  <sheetFormatPr defaultColWidth="9" defaultRowHeight="13"/>
  <cols>
    <col min="1" max="1" width="12" style="422" customWidth="1"/>
    <col min="2" max="3" width="3.453125" style="422" customWidth="1"/>
    <col min="4" max="4" width="4.453125" style="422" bestFit="1" customWidth="1"/>
    <col min="5" max="5" width="3.453125" style="422" customWidth="1"/>
    <col min="6" max="6" width="4.08984375" style="422" customWidth="1"/>
    <col min="7" max="11" width="4" style="422" hidden="1" customWidth="1"/>
    <col min="12" max="12" width="1.7265625" style="422" customWidth="1"/>
    <col min="13" max="13" width="19.453125" style="429" customWidth="1"/>
    <col min="14" max="14" width="23.08984375" style="429" customWidth="1"/>
    <col min="15" max="15" width="21.26953125" style="429" customWidth="1"/>
    <col min="16" max="16" width="3.7265625" style="429" customWidth="1"/>
    <col min="17" max="17" width="19.08984375" style="429" customWidth="1"/>
    <col min="18" max="18" width="22.6328125" style="429" customWidth="1"/>
    <col min="19" max="19" width="25.26953125" style="429" customWidth="1"/>
    <col min="20" max="20" width="3.453125" style="429" customWidth="1"/>
    <col min="21" max="22" width="5.26953125" style="422" customWidth="1"/>
    <col min="23" max="23" width="15.453125" style="422" customWidth="1"/>
    <col min="24" max="25" width="16.6328125" style="429" customWidth="1"/>
    <col min="26" max="26" width="9" style="422"/>
    <col min="27" max="27" width="10.453125" style="422" customWidth="1"/>
    <col min="28" max="16384" width="9" style="422"/>
  </cols>
  <sheetData>
    <row r="1" spans="1:15" ht="14">
      <c r="B1" s="437" t="s">
        <v>2</v>
      </c>
      <c r="C1" s="437">
        <v>314</v>
      </c>
      <c r="D1" s="437">
        <v>444</v>
      </c>
      <c r="E1" s="437">
        <v>315</v>
      </c>
      <c r="F1" s="437">
        <v>201</v>
      </c>
    </row>
    <row r="2" spans="1:15" ht="14">
      <c r="B2" s="437"/>
      <c r="C2" s="437"/>
      <c r="D2" s="437"/>
      <c r="E2" s="437"/>
      <c r="F2" s="437"/>
      <c r="M2" s="429" t="s">
        <v>9919</v>
      </c>
      <c r="N2" s="429" t="s">
        <v>9913</v>
      </c>
      <c r="O2" s="429" t="s">
        <v>9917</v>
      </c>
    </row>
    <row r="3" spans="1:15">
      <c r="M3" s="429" t="s">
        <v>9902</v>
      </c>
      <c r="N3" s="429" t="s">
        <v>9902</v>
      </c>
      <c r="O3" s="429" t="s">
        <v>9902</v>
      </c>
    </row>
    <row r="4" spans="1:15">
      <c r="M4" s="429" t="s">
        <v>61</v>
      </c>
      <c r="N4" s="429" t="s">
        <v>61</v>
      </c>
      <c r="O4" s="429" t="s">
        <v>61</v>
      </c>
    </row>
    <row r="5" spans="1:15">
      <c r="M5" s="429" t="s">
        <v>3</v>
      </c>
      <c r="N5" s="429" t="s">
        <v>3</v>
      </c>
      <c r="O5" s="429" t="s">
        <v>3</v>
      </c>
    </row>
    <row r="6" spans="1:15">
      <c r="M6" s="429" t="s">
        <v>8166</v>
      </c>
      <c r="N6" s="429" t="s">
        <v>8166</v>
      </c>
      <c r="O6" s="429" t="s">
        <v>8166</v>
      </c>
    </row>
    <row r="7" spans="1:15">
      <c r="M7" s="429" t="s">
        <v>0</v>
      </c>
      <c r="N7" s="429" t="s">
        <v>0</v>
      </c>
      <c r="O7" s="429" t="s">
        <v>0</v>
      </c>
    </row>
    <row r="8" spans="1:15">
      <c r="A8" s="429" t="s">
        <v>6010</v>
      </c>
      <c r="M8" s="429" t="s">
        <v>8345</v>
      </c>
      <c r="N8" s="429" t="s">
        <v>8345</v>
      </c>
      <c r="O8" s="429" t="s">
        <v>8345</v>
      </c>
    </row>
    <row r="9" spans="1:15">
      <c r="A9" s="429" t="s">
        <v>83</v>
      </c>
      <c r="M9" s="429" t="s">
        <v>7742</v>
      </c>
      <c r="N9" s="429" t="s">
        <v>7742</v>
      </c>
      <c r="O9" s="429" t="s">
        <v>7742</v>
      </c>
    </row>
    <row r="10" spans="1:15">
      <c r="A10" s="429" t="s">
        <v>9028</v>
      </c>
      <c r="M10" s="429" t="s">
        <v>9903</v>
      </c>
      <c r="N10" s="429" t="s">
        <v>9903</v>
      </c>
      <c r="O10" s="429" t="s">
        <v>9903</v>
      </c>
    </row>
    <row r="11" spans="1:15">
      <c r="A11" s="429" t="s">
        <v>9609</v>
      </c>
      <c r="M11" s="429" t="s">
        <v>9904</v>
      </c>
      <c r="N11" s="429" t="s">
        <v>9904</v>
      </c>
      <c r="O11" s="429" t="s">
        <v>9904</v>
      </c>
    </row>
    <row r="12" spans="1:15">
      <c r="A12" s="429" t="s">
        <v>7671</v>
      </c>
      <c r="M12" s="429" t="s">
        <v>8346</v>
      </c>
      <c r="O12" s="429" t="s">
        <v>8346</v>
      </c>
    </row>
    <row r="13" spans="1:15">
      <c r="A13" s="429" t="s">
        <v>9920</v>
      </c>
      <c r="M13" s="429" t="s">
        <v>9906</v>
      </c>
      <c r="N13" s="429" t="s">
        <v>9906</v>
      </c>
      <c r="O13" s="429" t="s">
        <v>9906</v>
      </c>
    </row>
    <row r="14" spans="1:15">
      <c r="A14" s="429" t="s">
        <v>8056</v>
      </c>
      <c r="M14" s="429" t="s">
        <v>8293</v>
      </c>
      <c r="N14" s="429" t="s">
        <v>8293</v>
      </c>
    </row>
    <row r="15" spans="1:15">
      <c r="A15" s="429" t="s">
        <v>9825</v>
      </c>
      <c r="M15" s="429" t="s">
        <v>9907</v>
      </c>
      <c r="N15" s="429" t="s">
        <v>9907</v>
      </c>
      <c r="O15" s="429" t="s">
        <v>9907</v>
      </c>
    </row>
    <row r="16" spans="1:15">
      <c r="A16" s="429" t="s">
        <v>7188</v>
      </c>
      <c r="M16" s="429" t="s">
        <v>7570</v>
      </c>
      <c r="N16" s="429" t="s">
        <v>7570</v>
      </c>
      <c r="O16" s="429" t="s">
        <v>7570</v>
      </c>
    </row>
    <row r="17" spans="1:15">
      <c r="A17" s="429" t="s">
        <v>6660</v>
      </c>
      <c r="M17" s="429" t="s">
        <v>7007</v>
      </c>
      <c r="N17" s="429" t="s">
        <v>7007</v>
      </c>
      <c r="O17" s="429" t="s">
        <v>7007</v>
      </c>
    </row>
    <row r="18" spans="1:15">
      <c r="A18" s="429" t="s">
        <v>9921</v>
      </c>
      <c r="M18" s="429" t="s">
        <v>9909</v>
      </c>
      <c r="N18" s="429" t="s">
        <v>9909</v>
      </c>
      <c r="O18" s="429" t="s">
        <v>9909</v>
      </c>
    </row>
    <row r="19" spans="1:15">
      <c r="A19" s="429" t="s">
        <v>9922</v>
      </c>
      <c r="M19" s="429" t="s">
        <v>8347</v>
      </c>
      <c r="N19" s="429" t="s">
        <v>8347</v>
      </c>
      <c r="O19" s="429" t="s">
        <v>8347</v>
      </c>
    </row>
    <row r="20" spans="1:15">
      <c r="A20" s="429" t="s">
        <v>6172</v>
      </c>
      <c r="M20" s="429" t="s">
        <v>9914</v>
      </c>
      <c r="O20" s="429" t="s">
        <v>9914</v>
      </c>
    </row>
    <row r="21" spans="1:15">
      <c r="A21" s="429" t="s">
        <v>9023</v>
      </c>
      <c r="M21" s="429" t="s">
        <v>9910</v>
      </c>
      <c r="N21" s="429" t="s">
        <v>9910</v>
      </c>
      <c r="O21" s="429" t="s">
        <v>9910</v>
      </c>
    </row>
    <row r="22" spans="1:15">
      <c r="A22" s="429" t="s">
        <v>9589</v>
      </c>
      <c r="M22" s="429" t="s">
        <v>9915</v>
      </c>
      <c r="O22" s="429" t="s">
        <v>9915</v>
      </c>
    </row>
    <row r="23" spans="1:15">
      <c r="A23" s="429" t="s">
        <v>9923</v>
      </c>
      <c r="M23" s="429" t="s">
        <v>9911</v>
      </c>
      <c r="N23" s="429" t="s">
        <v>9911</v>
      </c>
      <c r="O23" s="429" t="s">
        <v>9911</v>
      </c>
    </row>
    <row r="24" spans="1:15">
      <c r="A24" s="429" t="s">
        <v>8646</v>
      </c>
      <c r="M24" s="429" t="s">
        <v>8348</v>
      </c>
      <c r="N24" s="429" t="s">
        <v>8348</v>
      </c>
      <c r="O24" s="429" t="s">
        <v>8348</v>
      </c>
    </row>
    <row r="25" spans="1:15">
      <c r="M25" s="429" t="s">
        <v>6446</v>
      </c>
      <c r="N25" s="429" t="s">
        <v>9912</v>
      </c>
      <c r="O25" s="429" t="s">
        <v>6446</v>
      </c>
    </row>
    <row r="26" spans="1:15">
      <c r="M26" s="429" t="s">
        <v>9918</v>
      </c>
      <c r="N26" s="429" t="s">
        <v>6446</v>
      </c>
      <c r="O26" s="429" t="s">
        <v>9916</v>
      </c>
    </row>
    <row r="27" spans="1:15">
      <c r="M27" s="429" t="s">
        <v>6446</v>
      </c>
      <c r="N27" s="429" t="s">
        <v>6447</v>
      </c>
      <c r="O27" s="429" t="s">
        <v>6446</v>
      </c>
    </row>
    <row r="28" spans="1:15">
      <c r="M28" s="429" t="s">
        <v>6447</v>
      </c>
      <c r="O28" s="429" t="s">
        <v>6447</v>
      </c>
    </row>
    <row r="30" spans="1:15">
      <c r="N30" s="429" t="s">
        <v>9905</v>
      </c>
    </row>
    <row r="31" spans="1:15">
      <c r="N31" s="429" t="s">
        <v>9908</v>
      </c>
      <c r="O31" s="429" t="s">
        <v>9908</v>
      </c>
    </row>
    <row r="32" spans="1:15">
      <c r="N32" s="429" t="s">
        <v>8294</v>
      </c>
    </row>
  </sheetData>
  <phoneticPr fontId="13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sheetPr filterMode="1"/>
  <dimension ref="A1:DD979"/>
  <sheetViews>
    <sheetView workbookViewId="0">
      <pane ySplit="1" topLeftCell="A2" activePane="bottomLeft" state="frozen"/>
      <selection pane="bottomLeft" activeCell="M5" sqref="M5"/>
    </sheetView>
  </sheetViews>
  <sheetFormatPr defaultColWidth="8.7265625" defaultRowHeight="15" customHeight="1"/>
  <cols>
    <col min="1" max="1" width="2.26953125" style="260" customWidth="1"/>
    <col min="2" max="2" width="17.1796875" style="260" customWidth="1"/>
    <col min="3" max="3" width="21.81640625" style="260" customWidth="1"/>
    <col min="4" max="4" width="31" style="649" customWidth="1"/>
    <col min="5" max="5" width="5.7265625" style="260" customWidth="1"/>
    <col min="6" max="6" width="4.36328125" style="260" customWidth="1"/>
    <col min="7" max="7" width="2.90625" style="260" customWidth="1"/>
    <col min="8" max="8" width="2.81640625" style="260" customWidth="1"/>
    <col min="9" max="9" width="9.6328125" style="309" customWidth="1"/>
    <col min="10" max="10" width="4.08984375" style="260" bestFit="1" customWidth="1"/>
    <col min="11" max="11" width="4.36328125" style="260" customWidth="1"/>
    <col min="12" max="12" width="10" style="260" customWidth="1"/>
    <col min="13" max="16" width="4.26953125" style="260" bestFit="1" customWidth="1"/>
    <col min="17" max="17" width="3.90625" style="260" customWidth="1"/>
    <col min="18" max="24" width="5.26953125" style="260" customWidth="1"/>
    <col min="25" max="29" width="4.1796875" style="260" customWidth="1"/>
    <col min="30" max="30" width="6" style="260" customWidth="1"/>
    <col min="31" max="36" width="5.26953125" style="260" customWidth="1"/>
    <col min="37" max="41" width="4.453125" style="260" customWidth="1"/>
    <col min="42" max="42" width="5" style="260" customWidth="1"/>
    <col min="43" max="47" width="4.26953125" style="260" customWidth="1"/>
    <col min="48" max="48" width="5.08984375" style="260" customWidth="1"/>
    <col min="49" max="53" width="4.26953125" style="260" customWidth="1"/>
    <col min="54" max="54" width="4.90625" style="260" customWidth="1"/>
    <col min="55" max="56" width="4.26953125" style="260" customWidth="1"/>
    <col min="57" max="59" width="3.7265625" style="260" customWidth="1"/>
    <col min="60" max="60" width="4.6328125" style="260" customWidth="1"/>
    <col min="61" max="65" width="4.08984375" style="260" customWidth="1"/>
    <col min="66" max="66" width="5.453125" style="260" bestFit="1" customWidth="1"/>
    <col min="67" max="16384" width="8.7265625" style="260"/>
  </cols>
  <sheetData>
    <row r="1" spans="1:108" ht="15" customHeight="1">
      <c r="A1" s="30"/>
      <c r="B1" s="31" t="s">
        <v>237</v>
      </c>
      <c r="C1" s="169" t="s">
        <v>3441</v>
      </c>
      <c r="D1" s="646" t="s">
        <v>238</v>
      </c>
      <c r="E1" s="275" t="s">
        <v>239</v>
      </c>
      <c r="F1" s="276" t="s">
        <v>240</v>
      </c>
      <c r="G1" s="275" t="s">
        <v>3206</v>
      </c>
      <c r="H1" s="277" t="s">
        <v>241</v>
      </c>
      <c r="I1" s="677" t="s">
        <v>242</v>
      </c>
      <c r="J1" s="277" t="s">
        <v>243</v>
      </c>
      <c r="K1" s="278" t="s">
        <v>3181</v>
      </c>
      <c r="L1" s="278" t="s">
        <v>244</v>
      </c>
      <c r="M1" s="56" t="s">
        <v>2</v>
      </c>
      <c r="N1" s="56">
        <v>314</v>
      </c>
      <c r="O1" s="56">
        <v>444</v>
      </c>
      <c r="P1" s="56">
        <v>315</v>
      </c>
      <c r="Q1" s="56">
        <v>201</v>
      </c>
      <c r="R1" s="278"/>
      <c r="S1" s="278"/>
      <c r="T1" s="278"/>
      <c r="U1" s="278"/>
      <c r="V1" s="278"/>
      <c r="W1" s="278"/>
      <c r="X1" s="278"/>
      <c r="AD1" s="146"/>
      <c r="AE1" s="56" t="s">
        <v>2</v>
      </c>
      <c r="AF1" s="56">
        <v>314</v>
      </c>
      <c r="AG1" s="56">
        <v>444</v>
      </c>
      <c r="AH1" s="56">
        <v>315</v>
      </c>
      <c r="AI1" s="56">
        <v>201</v>
      </c>
      <c r="AJ1" s="278"/>
      <c r="AK1" s="146"/>
      <c r="AL1" s="146"/>
      <c r="AM1" s="146"/>
      <c r="AN1" s="146"/>
      <c r="AO1" s="146"/>
      <c r="AP1" s="146"/>
      <c r="AQ1" s="146"/>
    </row>
    <row r="2" spans="1:108" s="146" customFormat="1" ht="15" customHeight="1">
      <c r="B2" s="237"/>
      <c r="C2" s="237"/>
      <c r="D2" s="646"/>
      <c r="I2" s="238"/>
      <c r="L2" s="146">
        <v>1</v>
      </c>
      <c r="M2" s="146">
        <v>58</v>
      </c>
      <c r="N2" s="146">
        <v>57</v>
      </c>
      <c r="O2" s="146">
        <v>58</v>
      </c>
      <c r="P2" s="146">
        <v>56</v>
      </c>
      <c r="Q2" s="146">
        <v>57</v>
      </c>
      <c r="S2" s="146">
        <v>69</v>
      </c>
      <c r="T2" s="146">
        <v>65</v>
      </c>
      <c r="U2" s="146">
        <v>65</v>
      </c>
      <c r="V2" s="146">
        <v>64</v>
      </c>
      <c r="W2" s="146">
        <v>65</v>
      </c>
      <c r="X2" s="583" t="s">
        <v>9875</v>
      </c>
      <c r="Y2" s="146">
        <v>67</v>
      </c>
      <c r="Z2" s="146">
        <v>61</v>
      </c>
      <c r="AA2" s="146">
        <v>61</v>
      </c>
      <c r="AB2" s="146">
        <v>62</v>
      </c>
      <c r="AC2" s="146">
        <v>62</v>
      </c>
      <c r="AD2" s="583" t="s">
        <v>8144</v>
      </c>
      <c r="AE2" s="146">
        <v>74</v>
      </c>
      <c r="AF2" s="146">
        <v>67</v>
      </c>
      <c r="AG2" s="146">
        <v>73</v>
      </c>
      <c r="AH2" s="146">
        <v>76</v>
      </c>
      <c r="AI2" s="146">
        <v>68</v>
      </c>
      <c r="AJ2" s="465" t="s">
        <v>7546</v>
      </c>
      <c r="AK2" s="146">
        <v>65</v>
      </c>
      <c r="AL2" s="146">
        <v>63</v>
      </c>
      <c r="AM2" s="146">
        <v>65</v>
      </c>
      <c r="AN2" s="146">
        <v>66</v>
      </c>
      <c r="AO2" s="146">
        <v>65</v>
      </c>
      <c r="AP2" s="583" t="s">
        <v>6824</v>
      </c>
      <c r="AQ2" s="146">
        <v>62</v>
      </c>
      <c r="AR2" s="146">
        <v>58</v>
      </c>
      <c r="AS2" s="146">
        <v>57</v>
      </c>
      <c r="AT2" s="146">
        <v>57</v>
      </c>
      <c r="AU2" s="146">
        <v>60</v>
      </c>
      <c r="AV2" s="583" t="s">
        <v>6296</v>
      </c>
      <c r="AW2" s="146">
        <v>20</v>
      </c>
      <c r="AX2" s="146">
        <v>19</v>
      </c>
      <c r="AY2" s="146">
        <v>18</v>
      </c>
      <c r="AZ2" s="146">
        <v>18</v>
      </c>
      <c r="BA2" s="146">
        <v>19</v>
      </c>
      <c r="BB2" s="146" t="s">
        <v>6279</v>
      </c>
      <c r="BC2" s="146">
        <v>2</v>
      </c>
      <c r="BD2" s="146">
        <v>1</v>
      </c>
      <c r="BE2" s="146">
        <v>2</v>
      </c>
      <c r="BF2" s="146">
        <v>1</v>
      </c>
      <c r="BG2" s="146">
        <v>1</v>
      </c>
      <c r="BH2" s="583" t="s">
        <v>5424</v>
      </c>
      <c r="BI2" s="192">
        <v>17</v>
      </c>
      <c r="BJ2" s="192">
        <v>21</v>
      </c>
      <c r="BK2" s="192">
        <v>20</v>
      </c>
      <c r="BL2" s="192">
        <v>21</v>
      </c>
      <c r="BM2" s="192">
        <v>21</v>
      </c>
      <c r="BN2" s="581" t="s">
        <v>3185</v>
      </c>
      <c r="BO2" s="146">
        <v>0</v>
      </c>
      <c r="BP2" s="146">
        <v>1</v>
      </c>
      <c r="BQ2" s="146">
        <v>1</v>
      </c>
      <c r="BR2" s="146">
        <v>1</v>
      </c>
      <c r="BS2" s="146">
        <v>1</v>
      </c>
      <c r="BT2" s="581" t="s">
        <v>4971</v>
      </c>
      <c r="BU2" s="146">
        <v>1</v>
      </c>
      <c r="BV2" s="146">
        <v>1</v>
      </c>
      <c r="BW2" s="146">
        <v>1</v>
      </c>
      <c r="BX2" s="146">
        <v>1</v>
      </c>
      <c r="BY2" s="146">
        <v>1</v>
      </c>
      <c r="BZ2" s="491" t="s">
        <v>4626</v>
      </c>
      <c r="CA2" s="146">
        <v>3</v>
      </c>
      <c r="CB2" s="146">
        <v>3</v>
      </c>
      <c r="CC2" s="146">
        <v>3</v>
      </c>
      <c r="CD2" s="146">
        <v>3</v>
      </c>
      <c r="CE2" s="146">
        <v>3</v>
      </c>
      <c r="CF2" s="491" t="s">
        <v>4554</v>
      </c>
      <c r="CG2" s="146">
        <v>4</v>
      </c>
      <c r="CH2" s="146">
        <v>3</v>
      </c>
      <c r="CI2" s="146">
        <v>3</v>
      </c>
      <c r="CJ2" s="146">
        <v>5</v>
      </c>
      <c r="CK2" s="146">
        <v>5</v>
      </c>
      <c r="CL2" s="491" t="s">
        <v>4026</v>
      </c>
      <c r="CM2" s="146">
        <v>6</v>
      </c>
      <c r="CN2" s="146">
        <v>5</v>
      </c>
      <c r="CO2" s="146">
        <v>4</v>
      </c>
      <c r="CP2" s="146">
        <v>9</v>
      </c>
      <c r="CQ2" s="146">
        <v>9</v>
      </c>
      <c r="CR2" s="491" t="s">
        <v>4004</v>
      </c>
      <c r="CS2" s="146">
        <v>6</v>
      </c>
      <c r="CT2" s="146">
        <v>10</v>
      </c>
      <c r="CU2" s="146">
        <v>6</v>
      </c>
      <c r="CV2" s="146">
        <v>5</v>
      </c>
      <c r="CW2" s="146">
        <v>6</v>
      </c>
      <c r="CX2" s="491" t="s">
        <v>3666</v>
      </c>
      <c r="CY2" s="146">
        <v>3</v>
      </c>
      <c r="CZ2" s="146">
        <v>5</v>
      </c>
      <c r="DA2" s="146">
        <v>5</v>
      </c>
      <c r="DB2" s="146">
        <v>5</v>
      </c>
      <c r="DC2" s="146">
        <v>5</v>
      </c>
      <c r="DD2" s="491" t="s">
        <v>3187</v>
      </c>
    </row>
    <row r="3" spans="1:108" s="146" customFormat="1" ht="15" customHeight="1">
      <c r="B3" s="237"/>
      <c r="C3" s="237"/>
      <c r="D3" s="646"/>
      <c r="I3" s="238"/>
      <c r="L3" s="146">
        <v>1</v>
      </c>
      <c r="AD3" s="583" t="s">
        <v>8144</v>
      </c>
      <c r="AF3" s="146">
        <v>1</v>
      </c>
      <c r="AJ3" s="465" t="s">
        <v>7546</v>
      </c>
      <c r="AK3" s="146">
        <v>34</v>
      </c>
      <c r="AL3" s="146">
        <v>36</v>
      </c>
      <c r="AM3" s="146">
        <v>33</v>
      </c>
      <c r="AN3" s="146">
        <v>28</v>
      </c>
      <c r="AO3" s="146">
        <v>41</v>
      </c>
      <c r="AP3" s="583" t="s">
        <v>6824</v>
      </c>
      <c r="AQ3" s="146">
        <v>1</v>
      </c>
      <c r="AR3" s="146">
        <v>3</v>
      </c>
      <c r="AS3" s="146">
        <v>2</v>
      </c>
      <c r="AT3" s="146">
        <v>3</v>
      </c>
      <c r="AU3" s="146">
        <v>2</v>
      </c>
      <c r="AV3" s="146" t="s">
        <v>6278</v>
      </c>
      <c r="AW3" s="146">
        <v>77</v>
      </c>
      <c r="AX3" s="146">
        <v>83</v>
      </c>
      <c r="AY3" s="146">
        <v>77</v>
      </c>
      <c r="AZ3" s="146">
        <v>73</v>
      </c>
      <c r="BA3" s="146">
        <v>74</v>
      </c>
      <c r="BB3" s="146" t="s">
        <v>6279</v>
      </c>
      <c r="BC3" s="146">
        <v>74</v>
      </c>
      <c r="BD3" s="146">
        <v>80</v>
      </c>
      <c r="BE3" s="583">
        <v>89</v>
      </c>
      <c r="BF3" s="146">
        <v>80</v>
      </c>
      <c r="BG3" s="146">
        <v>79</v>
      </c>
      <c r="BH3" s="583" t="s">
        <v>5424</v>
      </c>
      <c r="BI3" s="260">
        <v>207</v>
      </c>
      <c r="BJ3" s="260">
        <v>203</v>
      </c>
      <c r="BK3" s="260">
        <v>193</v>
      </c>
      <c r="BL3" s="260">
        <v>211</v>
      </c>
      <c r="BM3" s="260">
        <v>200</v>
      </c>
      <c r="BN3" s="418" t="s">
        <v>1561</v>
      </c>
      <c r="BO3" s="146">
        <v>63</v>
      </c>
      <c r="BP3" s="146">
        <v>61</v>
      </c>
      <c r="BQ3" s="146">
        <v>61</v>
      </c>
      <c r="BR3" s="146">
        <v>56</v>
      </c>
      <c r="BS3" s="146">
        <v>64</v>
      </c>
      <c r="BT3" s="581" t="s">
        <v>4971</v>
      </c>
      <c r="BU3" s="146">
        <v>76</v>
      </c>
      <c r="BV3" s="146">
        <v>80</v>
      </c>
      <c r="BW3" s="146">
        <v>78</v>
      </c>
      <c r="BX3" s="146">
        <v>71</v>
      </c>
      <c r="BY3" s="146">
        <v>76</v>
      </c>
      <c r="BZ3" s="491" t="s">
        <v>4626</v>
      </c>
      <c r="CA3" s="146">
        <v>93</v>
      </c>
      <c r="CB3" s="146">
        <v>79</v>
      </c>
      <c r="CC3" s="146">
        <v>66</v>
      </c>
      <c r="CD3" s="146">
        <v>73</v>
      </c>
      <c r="CE3" s="146">
        <v>82</v>
      </c>
      <c r="CF3" s="491" t="s">
        <v>4554</v>
      </c>
      <c r="CG3" s="146">
        <v>121</v>
      </c>
      <c r="CH3" s="146">
        <v>100</v>
      </c>
      <c r="CI3" s="146">
        <v>102</v>
      </c>
      <c r="CJ3" s="583">
        <v>99</v>
      </c>
      <c r="CK3" s="146">
        <v>90</v>
      </c>
      <c r="CL3" s="491" t="s">
        <v>4026</v>
      </c>
      <c r="CM3" s="146">
        <v>95</v>
      </c>
      <c r="CN3" s="146">
        <v>84</v>
      </c>
      <c r="CO3" s="146">
        <v>78</v>
      </c>
      <c r="CP3" s="146">
        <v>78</v>
      </c>
      <c r="CQ3" s="146">
        <v>78</v>
      </c>
      <c r="CR3" s="491" t="s">
        <v>4004</v>
      </c>
      <c r="CS3" s="146">
        <v>131</v>
      </c>
      <c r="CT3" s="146">
        <v>96</v>
      </c>
      <c r="CU3" s="146">
        <v>101</v>
      </c>
      <c r="CV3" s="146">
        <v>101</v>
      </c>
      <c r="CW3" s="146">
        <v>101</v>
      </c>
      <c r="CX3" s="491" t="s">
        <v>3666</v>
      </c>
      <c r="CY3" s="146">
        <v>88</v>
      </c>
      <c r="CZ3" s="146">
        <v>80</v>
      </c>
      <c r="DA3" s="146">
        <v>80</v>
      </c>
      <c r="DB3" s="146">
        <v>61</v>
      </c>
      <c r="DC3" s="146">
        <v>80</v>
      </c>
      <c r="DD3" s="491" t="s">
        <v>3188</v>
      </c>
    </row>
    <row r="4" spans="1:108" s="146" customFormat="1" ht="15" customHeight="1">
      <c r="B4" s="237"/>
      <c r="C4" s="237"/>
      <c r="D4" s="646"/>
      <c r="I4" s="238"/>
      <c r="L4" s="146">
        <v>1</v>
      </c>
      <c r="M4" s="146">
        <v>12</v>
      </c>
      <c r="N4" s="146">
        <v>7</v>
      </c>
      <c r="O4" s="146">
        <v>11</v>
      </c>
      <c r="P4" s="146">
        <v>3</v>
      </c>
      <c r="Q4" s="146">
        <v>11</v>
      </c>
      <c r="S4" s="146">
        <v>2</v>
      </c>
      <c r="T4" s="146">
        <v>2</v>
      </c>
      <c r="U4" s="146">
        <v>2</v>
      </c>
      <c r="V4" s="146">
        <v>2</v>
      </c>
      <c r="W4" s="146">
        <v>2</v>
      </c>
      <c r="Y4" s="146">
        <v>0</v>
      </c>
      <c r="Z4" s="146">
        <v>0</v>
      </c>
      <c r="AA4" s="146">
        <v>0</v>
      </c>
      <c r="AB4" s="146">
        <v>0</v>
      </c>
      <c r="AC4" s="146">
        <v>0</v>
      </c>
      <c r="AE4" s="146">
        <v>0</v>
      </c>
      <c r="AF4" s="146">
        <v>0</v>
      </c>
      <c r="AG4" s="146">
        <v>0</v>
      </c>
      <c r="AH4" s="146">
        <v>0</v>
      </c>
      <c r="AI4" s="146">
        <v>0</v>
      </c>
      <c r="AJ4" s="465" t="s">
        <v>7547</v>
      </c>
      <c r="AK4" s="146">
        <v>0</v>
      </c>
      <c r="AL4" s="146">
        <v>0</v>
      </c>
      <c r="AM4" s="146">
        <v>0</v>
      </c>
      <c r="AN4" s="146">
        <v>0</v>
      </c>
      <c r="AO4" s="146">
        <v>0</v>
      </c>
      <c r="AP4" s="583" t="s">
        <v>6824</v>
      </c>
      <c r="AQ4" s="146">
        <f>SUBTOTAL(9,AQ2:AQ3)</f>
        <v>63</v>
      </c>
      <c r="AR4" s="146">
        <f>SUBTOTAL(9,AR2:AR3)</f>
        <v>61</v>
      </c>
      <c r="AS4" s="146">
        <f>SUBTOTAL(9,AS2:AS3)</f>
        <v>59</v>
      </c>
      <c r="AT4" s="146">
        <f>SUBTOTAL(9,AT2:AT3)</f>
        <v>60</v>
      </c>
      <c r="AU4" s="146">
        <f>SUBTOTAL(9,AU2:AU3)</f>
        <v>62</v>
      </c>
      <c r="AV4" s="146" t="s">
        <v>6278</v>
      </c>
      <c r="AW4" s="146">
        <f>SUM(AW2,AW3)</f>
        <v>97</v>
      </c>
      <c r="AX4" s="146">
        <f>SUM(AX2,AX3)</f>
        <v>102</v>
      </c>
      <c r="AY4" s="146">
        <f>SUM(AY2,AY3)</f>
        <v>95</v>
      </c>
      <c r="AZ4" s="146">
        <f>SUM(AZ2,AZ3)</f>
        <v>91</v>
      </c>
      <c r="BA4" s="146">
        <f>SUM(BA2,BA3)</f>
        <v>93</v>
      </c>
      <c r="BB4" s="146" t="s">
        <v>6279</v>
      </c>
      <c r="BC4" s="146">
        <f>SUBTOTAL(9,BC2:BC3)</f>
        <v>76</v>
      </c>
      <c r="BD4" s="146">
        <f>SUBTOTAL(9,BD2:BD3)</f>
        <v>81</v>
      </c>
      <c r="BE4" s="146">
        <f>SUBTOTAL(9,BE2:BE3)</f>
        <v>91</v>
      </c>
      <c r="BF4" s="146">
        <f>SUBTOTAL(9,BF2:BF3)</f>
        <v>81</v>
      </c>
      <c r="BG4" s="146">
        <f>SUBTOTAL(9,BG2:BG3)</f>
        <v>80</v>
      </c>
      <c r="BH4" s="583" t="s">
        <v>5424</v>
      </c>
      <c r="BI4" s="146">
        <f>SUBTOTAL(9,BI2:BI3)</f>
        <v>224</v>
      </c>
      <c r="BJ4" s="146">
        <f>SUBTOTAL(9,BJ2:BJ3)</f>
        <v>224</v>
      </c>
      <c r="BK4" s="146">
        <f>SUBTOTAL(9,BK2:BK3)</f>
        <v>213</v>
      </c>
      <c r="BL4" s="146">
        <f>SUBTOTAL(9,BL2:BL3)</f>
        <v>232</v>
      </c>
      <c r="BM4" s="146">
        <f>SUBTOTAL(9,BM2:BM3)</f>
        <v>221</v>
      </c>
      <c r="BN4" s="583" t="s">
        <v>3186</v>
      </c>
      <c r="BO4" s="146">
        <f>SUBTOTAL(9,BO2:BO3)</f>
        <v>63</v>
      </c>
      <c r="BP4" s="146">
        <f>SUBTOTAL(9,BP2:BP3)</f>
        <v>62</v>
      </c>
      <c r="BQ4" s="146">
        <f>SUBTOTAL(9,BQ2:BQ3)</f>
        <v>62</v>
      </c>
      <c r="BR4" s="146">
        <f>SUBTOTAL(9,BR2:BR3)</f>
        <v>57</v>
      </c>
      <c r="BS4" s="146">
        <f>SUBTOTAL(9,BS2:BS3)</f>
        <v>65</v>
      </c>
      <c r="BT4" s="581" t="s">
        <v>4971</v>
      </c>
      <c r="BU4" s="417">
        <f>BU2+BU3</f>
        <v>77</v>
      </c>
      <c r="BV4" s="417">
        <f>BV2+BV3</f>
        <v>81</v>
      </c>
      <c r="BW4" s="417">
        <f>BW2+BW3</f>
        <v>79</v>
      </c>
      <c r="BX4" s="417">
        <f>BX2+BX3</f>
        <v>72</v>
      </c>
      <c r="BY4" s="417">
        <f>BY2+BY3</f>
        <v>77</v>
      </c>
      <c r="BZ4" s="491" t="s">
        <v>4626</v>
      </c>
      <c r="CA4" s="417">
        <f>CA2+CA3</f>
        <v>96</v>
      </c>
      <c r="CB4" s="417">
        <f>CB2+CB3</f>
        <v>82</v>
      </c>
      <c r="CC4" s="417">
        <f>CC2+CC3</f>
        <v>69</v>
      </c>
      <c r="CD4" s="417">
        <f>CD2+CD3</f>
        <v>76</v>
      </c>
      <c r="CE4" s="417">
        <f>CE2+CE3</f>
        <v>85</v>
      </c>
      <c r="CF4" s="491" t="s">
        <v>4554</v>
      </c>
      <c r="CG4" s="417">
        <f>CG2+CG3</f>
        <v>125</v>
      </c>
      <c r="CH4" s="582">
        <f>CH2+CH3</f>
        <v>103</v>
      </c>
      <c r="CI4" s="417">
        <f>CI2+CI3</f>
        <v>105</v>
      </c>
      <c r="CJ4" s="582">
        <f>CJ2+CJ3</f>
        <v>104</v>
      </c>
      <c r="CK4" s="417">
        <f>CK2+CK3</f>
        <v>95</v>
      </c>
      <c r="CL4" s="491" t="s">
        <v>4026</v>
      </c>
      <c r="CM4" s="582">
        <f>CM2+CM3</f>
        <v>101</v>
      </c>
      <c r="CN4" s="582">
        <f>CN2+CN3</f>
        <v>89</v>
      </c>
      <c r="CO4" s="582">
        <f>CO2+CO3</f>
        <v>82</v>
      </c>
      <c r="CP4" s="582">
        <f>CP2+CP3</f>
        <v>87</v>
      </c>
      <c r="CQ4" s="582">
        <f>CQ2+CQ3</f>
        <v>87</v>
      </c>
      <c r="CR4" s="491" t="s">
        <v>4004</v>
      </c>
      <c r="CS4" s="417">
        <f>CS2+CS3</f>
        <v>137</v>
      </c>
      <c r="CT4" s="417">
        <f>CT2+CT3</f>
        <v>106</v>
      </c>
      <c r="CU4" s="417">
        <f>CU2+CU3</f>
        <v>107</v>
      </c>
      <c r="CV4" s="417">
        <f>CV2+CV3</f>
        <v>106</v>
      </c>
      <c r="CW4" s="417">
        <f>CW2+CW3</f>
        <v>107</v>
      </c>
      <c r="CX4" s="491" t="s">
        <v>3666</v>
      </c>
      <c r="CY4" s="249">
        <f>CY2+CY3</f>
        <v>91</v>
      </c>
      <c r="CZ4" s="249">
        <f>CZ2+CZ3</f>
        <v>85</v>
      </c>
      <c r="DA4" s="417">
        <f>DA2+DA3</f>
        <v>85</v>
      </c>
      <c r="DB4" s="417">
        <f>DB2+DB3</f>
        <v>66</v>
      </c>
      <c r="DC4" s="417">
        <f>DC2+DC3</f>
        <v>85</v>
      </c>
      <c r="DD4" s="491" t="s">
        <v>3188</v>
      </c>
    </row>
    <row r="5" spans="1:108" s="146" customFormat="1" ht="15" customHeight="1">
      <c r="B5" s="237"/>
      <c r="C5" s="237"/>
      <c r="D5" s="646"/>
      <c r="I5" s="238"/>
      <c r="L5" s="146">
        <v>1</v>
      </c>
      <c r="M5" s="146">
        <f>SUMIFS(M$1:M$976,K$1:K$976,"传说",L$1:L$976,"2212巫妖王")</f>
        <v>19</v>
      </c>
      <c r="N5" s="146">
        <f>SUMIFS(N$1:N$976,K$1:K$976,"传说",L$1:L$976,"2212巫妖王")</f>
        <v>19</v>
      </c>
      <c r="O5" s="146">
        <f>SUMIFS(O$1:O$976,K$1:K$976,"传说",L$1:L$976,"2212巫妖王")</f>
        <v>16</v>
      </c>
      <c r="P5" s="146">
        <f>SUMIFS(P$1:P$976,K$1:K$976,"传说",L$1:L$976,"2212巫妖王")</f>
        <v>20</v>
      </c>
      <c r="Q5" s="146">
        <f>SUMIFS(Q$1:Q$976,K$1:K$976,"传说",L$1:L$976,"2212巫妖王")</f>
        <v>19</v>
      </c>
      <c r="R5" s="146">
        <v>27</v>
      </c>
      <c r="S5" s="146">
        <f>SUMIFS(M$1:M$976,K$1:K$976,"传说",L$1:L$976,"2208纳堡悬案")</f>
        <v>13</v>
      </c>
      <c r="T5" s="146">
        <f>SUMIFS(N$1:N$976,K$1:K$976,"传说",L$1:L$976,"2208纳堡悬案")</f>
        <v>16</v>
      </c>
      <c r="U5" s="146">
        <f>SUMIFS(O$1:O$976,K$1:K$976,"传说",L$1:L$976,"2208纳堡悬案")</f>
        <v>14</v>
      </c>
      <c r="V5" s="146">
        <f>SUMIFS(P$1:P$976,K$1:K$976,"传说",L$1:L$976,"2208纳堡悬案")</f>
        <v>15</v>
      </c>
      <c r="W5" s="146">
        <f>SUMIFS(Q$1:Q$976,K$1:K$976,"传说",L$1:L$976,"2208纳堡悬案")</f>
        <v>15</v>
      </c>
      <c r="X5" s="146">
        <v>25</v>
      </c>
      <c r="Y5" s="146">
        <f>SUMIFS(M$1:M$976,K$1:K$976,"传说",L$1:L$976,"0沉没之城")</f>
        <v>13</v>
      </c>
      <c r="Z5" s="146">
        <f>SUMIFS(N$1:N$976,K$1:K$976,"传说",L$1:L$976,"0沉没之城")</f>
        <v>14</v>
      </c>
      <c r="AA5" s="146">
        <f>SUMIFS(O$1:O$976,K$1:K$976,"传说",L$1:L$976,"0沉没之城")</f>
        <v>16</v>
      </c>
      <c r="AB5" s="146">
        <f>SUMIFS(P$1:P$976,K$1:K$976,"传说",L$1:L$976,"0沉没之城")</f>
        <v>18</v>
      </c>
      <c r="AC5" s="146">
        <f>SUMIFS(Q$1:Q$976,K$1:K$976,"传说",L$1:L$976,"0沉没之城")</f>
        <v>15</v>
      </c>
      <c r="AD5" s="146">
        <v>25</v>
      </c>
      <c r="AE5" s="146">
        <f>SUMIFS(M$1:M$976,K$1:K$976,"传说",L$1:L$976,"0奥特兰克")</f>
        <v>9</v>
      </c>
      <c r="AF5" s="146">
        <f>SUMIFS(N$1:N$976,K$1:K$976,"传说",L$1:L$976,"0奥特兰克")</f>
        <v>10</v>
      </c>
      <c r="AG5" s="146">
        <f>SUMIFS(O$1:O$976,K$1:K$976,"传说",L$1:L$976,"0奥特兰克")</f>
        <v>14</v>
      </c>
      <c r="AH5" s="146">
        <f>SUMIFS(P$1:P$976,K$1:K$976,"传说",L$1:L$976,"0奥特兰克")</f>
        <v>16</v>
      </c>
      <c r="AI5" s="146">
        <f>SUMIFS(Q$1:Q$976,K$1:K$976,"传说",L$1:L$976,"0奥特兰克")</f>
        <v>12</v>
      </c>
      <c r="AJ5" s="146">
        <v>25</v>
      </c>
      <c r="AK5" s="146">
        <f>SUMIFS(M$1:M$976,K$1:K$976,"传说",L$1:L$976,"1210暴风城")</f>
        <v>14</v>
      </c>
      <c r="AL5" s="146">
        <f>SUMIFS(N$1:N$976,K$1:K$976,"传说",L$1:L$976,"1210暴风城")</f>
        <v>15</v>
      </c>
      <c r="AM5" s="146">
        <f>SUMIFS(O$1:O$976,K$1:K$976,"传说",L$1:L$976,"1210暴风城")</f>
        <v>14</v>
      </c>
      <c r="AN5" s="146">
        <f>SUMIFS(P$1:P$976,K$1:K$976,"传说",L$1:L$976,"1210暴风城")</f>
        <v>11</v>
      </c>
      <c r="AO5" s="146">
        <f>SUMIFS(Q$1:Q$976,K$1:K$976,"传说",L$1:L$976,"1210暴风城")</f>
        <v>13</v>
      </c>
      <c r="AP5" s="146">
        <v>25</v>
      </c>
      <c r="AQ5" s="146">
        <f>SUMIFS(M$1:M$976,K$1:K$976,"传说",L$1:L$976,"1211贫瘠")</f>
        <v>13</v>
      </c>
      <c r="AR5" s="146">
        <f>SUMIFS(N$1:N$976,K$1:K$976,"传说",L$1:L$976,"1211贫瘠")</f>
        <v>15</v>
      </c>
      <c r="AS5" s="146">
        <f>SUMIFS(O$1:O$976,K$1:K$976,"传说",L$1:L$976,"1211贫瘠")</f>
        <v>18</v>
      </c>
      <c r="AT5" s="146">
        <f>SUMIFS(P$1:P$976,K$1:K$976,"传说",L$1:L$976,"1211贫瘠")</f>
        <v>14</v>
      </c>
      <c r="AU5" s="146">
        <f>SUMIFS(Q$1:Q$976,K$1:K$976,"传说",L$1:L$976,"1211贫瘠")</f>
        <v>12</v>
      </c>
      <c r="AV5" s="146">
        <v>25</v>
      </c>
      <c r="AW5" s="146">
        <f>SUMIFS(M:M,K:K,"传说",L:L,"1A暗月马戏团")</f>
        <v>0</v>
      </c>
      <c r="AX5" s="146">
        <f>SUMIFS(N:N,K:K,"传说",L:L,"1A暗月马戏团")</f>
        <v>0</v>
      </c>
      <c r="AY5" s="146">
        <f>SUMIFS(O:O,K:K,"传说",L:L,"1A暗月马戏团")</f>
        <v>0</v>
      </c>
      <c r="AZ5" s="146">
        <f>SUMIFS(P:P,K:K,"传说",L:L,"1A暗月马戏团")</f>
        <v>0</v>
      </c>
      <c r="BA5" s="146">
        <f>SUMIFS(Q:Q,K:K,"传说",L:L,"1A暗月马戏团")</f>
        <v>0</v>
      </c>
      <c r="BB5" s="146">
        <v>25</v>
      </c>
      <c r="BC5" s="146">
        <f>SUMIFS(M$1:M$976,K$1:K$976,"传说",L$1:L$976,"1a通灵学院")</f>
        <v>0</v>
      </c>
      <c r="BD5" s="146">
        <f>SUMIFS(N$1:N$976,K$1:K$976,"传说",L$1:L$976,"1a通灵学院")</f>
        <v>0</v>
      </c>
      <c r="BE5" s="146">
        <f>SUMIFS(O$1:O$976,K$1:K$976,"传说",L$1:L$976,"1a通灵学院")</f>
        <v>0</v>
      </c>
      <c r="BF5" s="146">
        <f>SUMIFS(P$1:P$976,K$1:K$976,"传说",L$1:L$976,"1a通灵学院")</f>
        <v>0</v>
      </c>
      <c r="BG5" s="146">
        <f>SUMIFS(Q$1:Q$976,K$1:K$976,"传说",L$1:L$976,"1a通灵学院")</f>
        <v>0</v>
      </c>
      <c r="BH5" s="146">
        <v>25</v>
      </c>
      <c r="BI5" s="192">
        <f>SUMIFS(M$1:M$976,K$1:K$976,"传说",L$1:L$976,"1B经典")</f>
        <v>0</v>
      </c>
      <c r="BJ5" s="192">
        <f>SUMIFS(N$1:N$976,K$1:K$976,"传说",L$1:L$976,"1B经典")</f>
        <v>0</v>
      </c>
      <c r="BK5" s="192">
        <f>SUMIFS(O$1:O$976,K$1:K$976,"传说",L$1:L$976,"1B经典")</f>
        <v>0</v>
      </c>
      <c r="BL5" s="192">
        <f>SUMIFS(P$1:P$976,K$1:K$976,"传说",L$1:L$976,"1B经典")</f>
        <v>0</v>
      </c>
      <c r="BM5" s="192">
        <f>SUMIFS(Q$1:Q$976,K$1:K$976,"传说",L$1:L$976,"1B经典")</f>
        <v>0</v>
      </c>
      <c r="BN5" s="192">
        <f>SUBTOTAL(9,BI5:BM5)</f>
        <v>0</v>
      </c>
      <c r="BO5" s="192">
        <f>SUMIFS(M$1:M$976,K$1:K$976,"传说",L$1:L$976,"1C.外域")</f>
        <v>0</v>
      </c>
      <c r="BP5" s="192">
        <f>SUMIFS(N$1:N$976,K$1:K$976,"传说",L$1:L$976,"1C.外域")</f>
        <v>0</v>
      </c>
      <c r="BQ5" s="192">
        <f>SUMIFS(O$1:O$976,K$1:K$976,"传说",L$1:L$976,"1C.外域")</f>
        <v>0</v>
      </c>
      <c r="BR5" s="192">
        <f>SUMIFS(P$1:P$976,K$1:K$976,"传说",L$1:L$976,"1C.外域")</f>
        <v>0</v>
      </c>
      <c r="BS5" s="192">
        <f>SUMIFS(Q$1:Q$976,K$1:K$976,"传说",L$1:L$976,"1C.外域")</f>
        <v>0</v>
      </c>
      <c r="BT5" s="146">
        <v>25</v>
      </c>
      <c r="BU5" s="192">
        <f>SUMIFS(M$1:M$976,K$1:K$976,"传说",L$1:L$976,"21A.巨龙")</f>
        <v>0</v>
      </c>
      <c r="BV5" s="192">
        <f>SUMIFS(N$1:N$976,K$1:K$976,"传说",L$1:L$976,"21A.巨龙")</f>
        <v>0</v>
      </c>
      <c r="BW5" s="192">
        <f>SUMIFS(O$1:O$976,K$1:K$976,"传说",L$1:L$976,"21A.巨龙")</f>
        <v>0</v>
      </c>
      <c r="BX5" s="192">
        <f>SUMIFS(P$1:P$976,K$1:K$976,"传说",L$1:L$976,"21A.巨龙")</f>
        <v>0</v>
      </c>
      <c r="BY5" s="192">
        <f>SUMIFS(Q$1:Q$976,K$1:K$976,"传说",L$1:L$976,"21A.巨龙")</f>
        <v>0</v>
      </c>
      <c r="BZ5" s="146">
        <v>28</v>
      </c>
      <c r="CA5" s="192">
        <f>SUMIFS(M:M,K:K,"传说",L:L,"1R.奥丹姆奇兵")</f>
        <v>0</v>
      </c>
      <c r="CB5" s="192">
        <f>SUMIFS(N:N,K:K,"传说",L:L,"1R.奥丹姆奇兵")</f>
        <v>0</v>
      </c>
      <c r="CC5" s="192">
        <f>SUMIFS(O:O,K:K,"传说",L:L,"1R.奥丹姆奇兵")</f>
        <v>0</v>
      </c>
      <c r="CD5" s="192">
        <f>SUMIFS(P:P,K:K,"传说",L:L,"1R.奥丹姆奇兵")</f>
        <v>0</v>
      </c>
      <c r="CE5" s="192">
        <f>SUMIFS(Q:Q,K:K,"传说",L:L,"1R.奥丹姆奇兵")</f>
        <v>0</v>
      </c>
      <c r="CF5" s="146">
        <v>23</v>
      </c>
      <c r="CG5" s="192">
        <f>SUMIFS(M:M,K:K,"传说",L:L,"2Q.暗影崛起")</f>
        <v>0</v>
      </c>
      <c r="CH5" s="192">
        <f>SUMIFS(N:N,K:K,"传说",L:L,"2Q.暗影崛起")</f>
        <v>0</v>
      </c>
      <c r="CI5" s="192">
        <f>SUMIFS(O:O,K:K,"传说",L:L,"2Q.暗影崛起")</f>
        <v>0</v>
      </c>
      <c r="CJ5" s="192">
        <f>SUMIFS(P:P,K:K,"传说",L:L,"2Q.暗影崛起")</f>
        <v>0</v>
      </c>
      <c r="CK5" s="192">
        <f>SUMIFS(Q:Q,K:K,"传说",L:L,"2Q.暗影崛起")</f>
        <v>0</v>
      </c>
      <c r="CL5" s="146">
        <v>23</v>
      </c>
      <c r="CM5" s="192">
        <f>SUMIFS(M:M,K:K,"传说",L:L,"P.拉斯塔哈的大乱斗")</f>
        <v>0</v>
      </c>
      <c r="CN5" s="192">
        <f>SUMIFS(N:N,K:K,"传说",L:L,"P.拉斯塔哈的大乱斗")</f>
        <v>0</v>
      </c>
      <c r="CO5" s="192">
        <f>SUMIFS(O:O,K:K,"传说",L:L,"P.拉斯塔哈的大乱斗")</f>
        <v>0</v>
      </c>
      <c r="CP5" s="192">
        <f>SUMIFS(P:P,K:K,"传说",L:L,"P.拉斯塔哈的大乱斗")</f>
        <v>0</v>
      </c>
      <c r="CQ5" s="192">
        <f>SUMIFS(Q:Q,K:K,"传说",L:L,"P.拉斯塔哈的大乱斗")</f>
        <v>0</v>
      </c>
      <c r="CR5" s="146">
        <v>23</v>
      </c>
      <c r="CS5" s="192">
        <f>SUMIFS(M:M,K:K,"传说",L:L,"O.砰砰计划")</f>
        <v>0</v>
      </c>
      <c r="CT5" s="192">
        <f>SUMIFS(N:N,K:K,"传说",L:L,"O.砰砰计划")</f>
        <v>0</v>
      </c>
      <c r="CU5" s="192">
        <f>SUMIFS(O:O,K:K,"传说",L:L,"O.砰砰计划")</f>
        <v>0</v>
      </c>
      <c r="CV5" s="192">
        <f>SUMIFS(P:P,K:K,"传说",L:L,"O.砰砰计划")</f>
        <v>0</v>
      </c>
      <c r="CW5" s="192">
        <f>SUMIFS(Q:Q,K:K,"传说",L:L,"O.砰砰计划")</f>
        <v>0</v>
      </c>
      <c r="CX5" s="146">
        <v>23</v>
      </c>
      <c r="CY5" s="192">
        <f>SUMIFS(M:M,K:K,"传说",L:L,"N.女巫森林")</f>
        <v>0</v>
      </c>
      <c r="CZ5" s="192">
        <f>SUMIFS(N:N,K:K,"传说",L:L,"N.女巫森林")</f>
        <v>0</v>
      </c>
      <c r="DA5" s="192">
        <f>SUMIFS(O:O,K:K,"传说",L:L,"N.女巫森林")</f>
        <v>0</v>
      </c>
      <c r="DB5" s="192">
        <f>SUMIFS(P:P,K:K,"传说",L:L,"N.女巫森林")</f>
        <v>0</v>
      </c>
      <c r="DC5" s="192">
        <f>SUMIFS(Q:Q,K:K,"传说",L:L,"N.女巫森林")</f>
        <v>0</v>
      </c>
      <c r="DD5" s="146">
        <v>23</v>
      </c>
    </row>
    <row r="6" spans="1:108" s="146" customFormat="1" ht="15" customHeight="1">
      <c r="B6" s="237"/>
      <c r="C6" s="237"/>
      <c r="D6" s="646"/>
      <c r="I6" s="238"/>
      <c r="L6" s="146">
        <v>1</v>
      </c>
      <c r="M6" s="146">
        <f>SUMIFS(M$1:M$976,K$1:K$976,"史诗",L$1:L$976,"2212巫妖王")</f>
        <v>40</v>
      </c>
      <c r="N6" s="146">
        <f>SUMIFS(N$1:N$976,K$1:K$976,"史诗",L$1:L$976,"2212巫妖王")</f>
        <v>38</v>
      </c>
      <c r="O6" s="146">
        <f>SUMIFS(O$1:O$976,K$1:K$976,"史诗",L$1:L$976,"2212巫妖王")</f>
        <v>37</v>
      </c>
      <c r="P6" s="146">
        <f>SUMIFS(P$1:P$976,K$1:K$976,"史诗",L$1:L$976,"2212巫妖王")</f>
        <v>42</v>
      </c>
      <c r="Q6" s="146">
        <f>SUMIFS(Q$1:Q$976,K$1:K$976,"史诗",L$1:L$976,"2212巫妖王")</f>
        <v>39</v>
      </c>
      <c r="R6" s="146">
        <v>54</v>
      </c>
      <c r="S6" s="146">
        <f>SUMIFS(M$1:M$976,K$1:K$976,"史诗",L$1:L$976,"2208纳堡悬案")</f>
        <v>24</v>
      </c>
      <c r="T6" s="146">
        <f>SUMIFS(N$1:N$976,K$1:K$976,"史诗",L$1:L$976,"2208纳堡悬案")</f>
        <v>29</v>
      </c>
      <c r="U6" s="146">
        <f>SUMIFS(O$1:O$976,K$1:K$976,"史诗",L$1:L$976,"2208纳堡悬案")</f>
        <v>30</v>
      </c>
      <c r="V6" s="146">
        <f>SUMIFS(P$1:P$976,K$1:K$976,"史诗",L$1:L$976,"2208纳堡悬案")</f>
        <v>35</v>
      </c>
      <c r="W6" s="146">
        <f>SUMIFS(Q$1:Q$976,K$1:K$976,"史诗",L$1:L$976,"2208纳堡悬案")</f>
        <v>34</v>
      </c>
      <c r="X6" s="146">
        <v>50</v>
      </c>
      <c r="Y6" s="146">
        <f>SUMIFS(M$1:M$976,K$1:K$976,"史诗",L$1:L$976,"0沉没之城")</f>
        <v>20</v>
      </c>
      <c r="Z6" s="146">
        <f>SUMIFS(N$1:N$976,K$1:K$976,"史诗",L$1:L$976,"0沉没之城")</f>
        <v>25</v>
      </c>
      <c r="AA6" s="146">
        <f>SUMIFS(O$1:O$976,K$1:K$976,"史诗",L$1:L$976,"0沉没之城")</f>
        <v>28</v>
      </c>
      <c r="AB6" s="146">
        <f>SUMIFS(P$1:P$976,K$1:K$976,"史诗",L$1:L$976,"0沉没之城")</f>
        <v>27</v>
      </c>
      <c r="AC6" s="146">
        <f>SUMIFS(Q$1:Q$976,K$1:K$976,"史诗",L$1:L$976,"0沉没之城")</f>
        <v>32</v>
      </c>
      <c r="AD6" s="146">
        <v>50</v>
      </c>
      <c r="AE6" s="146">
        <f>SUMIFS(M$1:M$976,K$1:K$976,"史诗",L$1:L$976,"0奥特兰克")</f>
        <v>23</v>
      </c>
      <c r="AF6" s="146">
        <f>SUMIFS(N$1:N$976,K$1:K$976,"史诗",L$1:L$976,"0奥特兰克")</f>
        <v>32</v>
      </c>
      <c r="AG6" s="146">
        <f>SUMIFS(O$1:O$976,K$1:K$976,"史诗",L$1:L$976,"0奥特兰克")</f>
        <v>29</v>
      </c>
      <c r="AH6" s="146">
        <f>SUMIFS(P$1:P$976,K$1:K$976,"史诗",L$1:L$976,"0奥特兰克")</f>
        <v>25</v>
      </c>
      <c r="AI6" s="146">
        <f>SUMIFS(Q$1:Q$976,K$1:K$976,"史诗",L$1:L$976,"0奥特兰克")</f>
        <v>32</v>
      </c>
      <c r="AJ6" s="146">
        <v>50</v>
      </c>
      <c r="AK6" s="146">
        <f>SUMIFS(M$1:M$976,K$1:K$976,"史诗",L$1:L$976,"1210暴风城")</f>
        <v>22</v>
      </c>
      <c r="AL6" s="146">
        <f>SUMIFS(N$1:N$976,K$1:K$976,"史诗",L$1:L$976,"1210暴风城")</f>
        <v>20</v>
      </c>
      <c r="AM6" s="146">
        <f>SUMIFS(O$1:O$976,K$1:K$976,"史诗",L$1:L$976,"1210暴风城")</f>
        <v>22</v>
      </c>
      <c r="AN6" s="146">
        <f>SUMIFS(P$1:P$976,K$1:K$976,"史诗",L$1:L$976,"1210暴风城")</f>
        <v>24</v>
      </c>
      <c r="AO6" s="146">
        <f>SUMIFS(Q$1:Q$976,K$1:K$976,"史诗",L$1:L$976,"1210暴风城")</f>
        <v>27</v>
      </c>
      <c r="AP6" s="146">
        <v>50</v>
      </c>
      <c r="AQ6" s="146">
        <f>SUMIFS(M$1:M$976,K$1:K$976,"史诗",L$1:L$976,"1211贫瘠")</f>
        <v>31</v>
      </c>
      <c r="AR6" s="146">
        <f>SUMIFS(N$1:N$976,K$1:K$976,"史诗",L$1:L$976,"1211贫瘠")</f>
        <v>31</v>
      </c>
      <c r="AS6" s="146">
        <f>SUMIFS(O$1:O$976,K$1:K$976,"史诗",L$1:L$976,"1211贫瘠")</f>
        <v>31</v>
      </c>
      <c r="AT6" s="146">
        <f>SUMIFS(P$1:P$976,K$1:K$976,"史诗",L$1:L$976,"1211贫瘠")</f>
        <v>32</v>
      </c>
      <c r="AU6" s="146">
        <f>SUMIFS(Q$1:Q$976,K$1:K$976,"史诗",L$1:L$976,"1211贫瘠")</f>
        <v>30</v>
      </c>
      <c r="AV6" s="146">
        <v>50</v>
      </c>
      <c r="AW6" s="146">
        <f>SUMIFS(M:M,K:K,"史诗",L:L,"1A暗月马戏团")</f>
        <v>0</v>
      </c>
      <c r="AX6" s="146">
        <f>SUMIFS(N:N,K:K,"史诗",L:L,"1A暗月马戏团")</f>
        <v>0</v>
      </c>
      <c r="AY6" s="146">
        <f>SUMIFS(O:O,K:K,"史诗",L:L,"1A暗月马戏团")</f>
        <v>0</v>
      </c>
      <c r="AZ6" s="146">
        <f>SUMIFS(P:P,K:K,"史诗",L:L,"1A暗月马戏团")</f>
        <v>0</v>
      </c>
      <c r="BA6" s="146">
        <f>SUMIFS(Q:Q,K:K,"史诗",L:L,"1A暗月马戏团")</f>
        <v>0</v>
      </c>
      <c r="BB6" s="146">
        <v>48</v>
      </c>
      <c r="BC6" s="146">
        <f>SUMIFS(M$1:M$976,K$1:K$976,"史诗",L$1:L$976,"1a通灵学院")</f>
        <v>0</v>
      </c>
      <c r="BD6" s="146">
        <f>SUMIFS(N$1:N$976,K$1:K$976,"史诗",L$1:L$976,"1a通灵学院")</f>
        <v>0</v>
      </c>
      <c r="BE6" s="146">
        <f>SUMIFS(O$1:O$976,K$1:K$976,"史诗",L$1:L$976,"1a通灵学院")</f>
        <v>0</v>
      </c>
      <c r="BF6" s="146">
        <f>SUMIFS(P$1:P$976,K$1:K$976,"史诗",L$1:L$976,"1a通灵学院")</f>
        <v>0</v>
      </c>
      <c r="BG6" s="146">
        <f>SUMIFS(Q$1:Q$976,K$1:K$976,"史诗",L$1:L$976,"1a通灵学院")</f>
        <v>0</v>
      </c>
      <c r="BH6" s="146">
        <v>46</v>
      </c>
      <c r="BI6" s="192">
        <f>SUMIFS(M$1:M$976,K$1:K$976,"史诗",L$1:L$976,"1B经典")</f>
        <v>0</v>
      </c>
      <c r="BJ6" s="192">
        <f>SUMIFS(N$1:N$976,K$1:K$976,"史诗",L$1:L$976,"1B经典")</f>
        <v>0</v>
      </c>
      <c r="BK6" s="192">
        <f>SUMIFS(O$1:O$976,K$1:K$976,"史诗",L$1:L$976,"1B经典")</f>
        <v>0</v>
      </c>
      <c r="BL6" s="192">
        <f>SUMIFS(P$1:P$976,K$1:K$976,"史诗",L$1:L$976,"1B经典")</f>
        <v>0</v>
      </c>
      <c r="BM6" s="192">
        <f>SUMIFS(Q$1:Q$976,K$1:K$976,"史诗",L$1:L$976,"1B经典")</f>
        <v>0</v>
      </c>
      <c r="BN6" s="192">
        <f>SUBTOTAL(9,BI6:BM6)</f>
        <v>0</v>
      </c>
      <c r="BO6" s="192">
        <f>SUMIFS(M$1:M$976,K$1:K$976,"史诗",L$1:L$976,"1C.外域")</f>
        <v>0</v>
      </c>
      <c r="BP6" s="192">
        <f>SUMIFS(N$1:N$976,K$1:K$976,"史诗",L$1:L$976,"1C.外域")</f>
        <v>0</v>
      </c>
      <c r="BQ6" s="192">
        <f>SUMIFS(O$1:O$976,K$1:K$976,"史诗",L$1:L$976,"1C.外域")</f>
        <v>0</v>
      </c>
      <c r="BR6" s="192">
        <f>SUMIFS(P$1:P$976,K$1:K$976,"史诗",L$1:L$976,"1C.外域")</f>
        <v>0</v>
      </c>
      <c r="BS6" s="192">
        <f>SUMIFS(Q$1:Q$976,K$1:K$976,"史诗",L$1:L$976,"1C.外域")</f>
        <v>0</v>
      </c>
      <c r="BT6" s="146">
        <v>46</v>
      </c>
      <c r="BU6" s="192">
        <f>SUMIFS(M$1:M$976,K$1:K$976,"史诗",L$1:L$976,"21A.巨龙")</f>
        <v>0</v>
      </c>
      <c r="BV6" s="192">
        <f>SUMIFS(N$1:N$976,K$1:K$976,"史诗",L$1:L$976,"21A.巨龙")</f>
        <v>0</v>
      </c>
      <c r="BW6" s="192">
        <f>SUMIFS(O$1:O$976,K$1:K$976,"史诗",L$1:L$976,"21A.巨龙")</f>
        <v>0</v>
      </c>
      <c r="BX6" s="192">
        <f>SUMIFS(P$1:P$976,K$1:K$976,"史诗",L$1:L$976,"21A.巨龙")</f>
        <v>0</v>
      </c>
      <c r="BY6" s="192">
        <f>SUMIFS(Q$1:Q$976,K$1:K$976,"史诗",L$1:L$976,"21A.巨龙")</f>
        <v>0</v>
      </c>
      <c r="BZ6" s="146">
        <v>54</v>
      </c>
      <c r="CA6" s="192">
        <f>SUMIFS(M:M,K:K,"史诗",L:L,"1R.奥丹姆奇兵")</f>
        <v>0</v>
      </c>
      <c r="CB6" s="192">
        <f>SUMIFS(N:N,K:K,"史诗",L:L,"1R.奥丹姆奇兵")</f>
        <v>0</v>
      </c>
      <c r="CC6" s="192">
        <f>SUMIFS(O:O,K:K,"史诗",L:L,"1R.奥丹姆奇兵")</f>
        <v>0</v>
      </c>
      <c r="CD6" s="192">
        <f>SUMIFS(P:P,K:K,"史诗",L:L,"1R.奥丹姆奇兵")</f>
        <v>0</v>
      </c>
      <c r="CE6" s="192">
        <f>SUMIFS(Q:Q,K:K,"史诗",L:L,"1R.奥丹姆奇兵")</f>
        <v>0</v>
      </c>
      <c r="CF6" s="146">
        <v>54</v>
      </c>
      <c r="CG6" s="192">
        <f>SUMIFS(M:M,K:K,"史诗",L:L,"2Q.暗影崛起")</f>
        <v>0</v>
      </c>
      <c r="CH6" s="192">
        <f>SUMIFS(N:N,K:K,"史诗",L:L,"2Q.暗影崛起")</f>
        <v>0</v>
      </c>
      <c r="CI6" s="192">
        <f>SUMIFS(O:O,K:K,"史诗",L:L,"2Q.暗影崛起")</f>
        <v>0</v>
      </c>
      <c r="CJ6" s="192">
        <f>SUMIFS(P:P,K:K,"史诗",L:L,"2Q.暗影崛起")</f>
        <v>0</v>
      </c>
      <c r="CK6" s="192">
        <f>SUMIFS(Q:Q,K:K,"史诗",L:L,"2Q.暗影崛起")</f>
        <v>0</v>
      </c>
      <c r="CL6" s="146">
        <v>52</v>
      </c>
      <c r="CM6" s="192">
        <f>SUMIFS(M:M,K:K,"史诗",L:L,"P.拉斯塔哈的大乱斗")</f>
        <v>0</v>
      </c>
      <c r="CN6" s="192">
        <f>SUMIFS(N:N,K:K,"史诗",L:L,"P.拉斯塔哈的大乱斗")</f>
        <v>0</v>
      </c>
      <c r="CO6" s="192">
        <f>SUMIFS(O:O,K:K,"史诗",L:L,"P.拉斯塔哈的大乱斗")</f>
        <v>0</v>
      </c>
      <c r="CP6" s="192">
        <f>SUMIFS(P:P,K:K,"史诗",L:L,"P.拉斯塔哈的大乱斗")</f>
        <v>0</v>
      </c>
      <c r="CQ6" s="192">
        <f>SUMIFS(Q:Q,K:K,"史诗",L:L,"P.拉斯塔哈的大乱斗")</f>
        <v>0</v>
      </c>
      <c r="CR6" s="146">
        <v>54</v>
      </c>
      <c r="CS6" s="192">
        <f>SUMIFS(M:M,K:K,"史诗",L:L,"O.砰砰计划")</f>
        <v>0</v>
      </c>
      <c r="CT6" s="192">
        <f>SUMIFS(N:N,K:K,"史诗",L:L,"O.砰砰计划")</f>
        <v>0</v>
      </c>
      <c r="CU6" s="192">
        <f>SUMIFS(O:O,K:K,"史诗",L:L,"O.砰砰计划")</f>
        <v>0</v>
      </c>
      <c r="CV6" s="192">
        <f>SUMIFS(P:P,K:K,"史诗",L:L,"O.砰砰计划")</f>
        <v>0</v>
      </c>
      <c r="CW6" s="192">
        <f>SUMIFS(Q:Q,K:K,"史诗",L:L,"O.砰砰计划")</f>
        <v>0</v>
      </c>
      <c r="CX6" s="146">
        <v>54</v>
      </c>
      <c r="CY6" s="192">
        <f>SUMIFS(M:M,K:K,"史诗",L:L,"N.女巫森林")</f>
        <v>0</v>
      </c>
      <c r="CZ6" s="192">
        <f>SUMIFS(N$1:N$976,K$1:K$976,"史诗",L$1:L$976,"N.女巫森林")</f>
        <v>0</v>
      </c>
      <c r="DA6" s="146">
        <f>SUMIFS(O$1:O$976,K$1:K$976,"史诗",L$1:L$976,"N.女巫森林")</f>
        <v>0</v>
      </c>
      <c r="DB6" s="146">
        <f>SUMIFS(狂野!P2095:P2667,狂野!K2095:K2667,"史诗",狂野!L2095:L2667,"N.女巫森林")</f>
        <v>0</v>
      </c>
      <c r="DC6" s="146">
        <f>SUMIFS(Q$1:Q$976,K$1:K$976,"史诗",L$1:L$976,"N.女巫森林")</f>
        <v>0</v>
      </c>
      <c r="DD6" s="146">
        <v>54</v>
      </c>
    </row>
    <row r="7" spans="1:108" ht="15" customHeight="1">
      <c r="D7" s="646"/>
      <c r="L7" s="146">
        <v>1</v>
      </c>
      <c r="M7" s="146">
        <f>SUMIFS(M$1:M$976,K$1:K$976,"稀有",L$1:L$976,"2212巫妖王")</f>
        <v>2</v>
      </c>
      <c r="N7" s="146">
        <f>SUMIFS(N$1:N$976,K$1:K$976,"稀有",L$1:L$976,"2212巫妖王")</f>
        <v>2</v>
      </c>
      <c r="O7" s="146">
        <f>SUMIFS(O$1:O$976,K$1:K$976,"稀有",L$1:L$976,"2212巫妖王")</f>
        <v>2</v>
      </c>
      <c r="P7" s="146">
        <f>SUMIFS(P$1:P$976,K$1:K$976,"稀有",L$1:L$976,"2212巫妖王")</f>
        <v>2</v>
      </c>
      <c r="Q7" s="146">
        <f>SUMIFS(Q$1:Q$976,K$1:K$976,"稀有",L$1:L$976,"2212巫妖王")</f>
        <v>2</v>
      </c>
      <c r="R7" s="146">
        <v>76</v>
      </c>
      <c r="S7" s="146">
        <f>SUMIFS(M$1:M$976,K$1:K$976,"稀有",L$1:L$976,"2208纳堡悬案")</f>
        <v>0</v>
      </c>
      <c r="T7" s="146">
        <f>SUMIFS(N$1:N$976,K$1:K$976,"稀有",L$1:L$976,"2208纳堡悬案")</f>
        <v>0</v>
      </c>
      <c r="U7" s="146">
        <f>SUMIFS(O$1:O$976,K$1:K$976,"稀有",L$1:L$976,"2208纳堡悬案")</f>
        <v>0</v>
      </c>
      <c r="V7" s="146">
        <f>SUMIFS(P$1:P$976,K$1:K$976,"稀有",L$1:L$976,"2208纳堡悬案")</f>
        <v>0</v>
      </c>
      <c r="W7" s="146">
        <f>SUMIFS(Q$1:Q$976,K$1:K$976,"稀有",L$1:L$976,"2208纳堡悬案")</f>
        <v>0</v>
      </c>
      <c r="X7" s="146">
        <v>70</v>
      </c>
      <c r="Y7" s="146">
        <f>SUMIFS(M$1:M$976,K$1:K$976,"稀有",L$1:L$976,"0沉没之城")</f>
        <v>0</v>
      </c>
      <c r="Z7" s="146">
        <f>SUMIFS(N$1:N$976,K$1:K$976,"稀有",L$1:L$976,"0沉没之城")</f>
        <v>0</v>
      </c>
      <c r="AA7" s="146">
        <f>SUMIFS(O$1:O$976,K$1:K$976,"稀有",L$1:L$976,"0沉没之城")</f>
        <v>0</v>
      </c>
      <c r="AB7" s="146">
        <f>SUMIFS(P$1:P$976,K$1:K$976,"稀有",L$1:L$976,"0沉没之城")</f>
        <v>0</v>
      </c>
      <c r="AC7" s="146">
        <f>SUMIFS(Q$1:Q$976,K$1:K$976,"稀有",L$1:L$976,"0沉没之城")</f>
        <v>0</v>
      </c>
      <c r="AD7" s="146">
        <v>70</v>
      </c>
      <c r="AE7" s="146">
        <f>SUMIFS(M$1:M$976,K$1:K$976,"稀有",L$1:L$976,"0奥特兰克")</f>
        <v>0</v>
      </c>
      <c r="AF7" s="146">
        <f>SUMIFS(N$1:N$976,K$1:K$976,"稀有",L$1:L$976,"0奥特兰克")</f>
        <v>0</v>
      </c>
      <c r="AG7" s="146">
        <f>SUMIFS(O$1:O$976,K$1:K$976,"稀有",L$1:L$976,"0奥特兰克")</f>
        <v>0</v>
      </c>
      <c r="AH7" s="146">
        <f>SUMIFS(P$1:P$976,K$1:K$976,"稀有",L$1:L$976,"0奥特兰克")</f>
        <v>0</v>
      </c>
      <c r="AI7" s="146">
        <f>SUMIFS(Q$1:Q$976,K$1:K$976,"稀有",L$1:L$976,"0奥特兰克")</f>
        <v>0</v>
      </c>
      <c r="AJ7" s="146">
        <v>70</v>
      </c>
      <c r="AK7" s="146">
        <f>SUMIFS(M$1:M$976,K$1:K$976,"稀有",L$1:L$976,"1210暴风城")</f>
        <v>0</v>
      </c>
      <c r="AL7" s="146">
        <f>SUMIFS(N$1:N$976,K$1:K$976,"稀有",L$1:L$976,"1210暴风城")</f>
        <v>0</v>
      </c>
      <c r="AM7" s="146">
        <f>SUMIFS(O$1:O$976,K$1:K$976,"稀有",L$1:L$976,"1210暴风城")</f>
        <v>0</v>
      </c>
      <c r="AN7" s="146">
        <f>SUMIFS(P$1:P$976,K$1:K$976,"稀有",L$1:L$976,"1210暴风城")</f>
        <v>0</v>
      </c>
      <c r="AO7" s="146">
        <f>SUMIFS(Q$1:Q$976,K$1:K$976,"稀有",L$1:L$976,"1210暴风城")</f>
        <v>0</v>
      </c>
      <c r="AP7" s="146">
        <v>70</v>
      </c>
      <c r="AQ7" s="146">
        <f>SUMIFS(M$1:M$976,K$1:K$976,"稀有",L$1:L$976,"1211贫瘠")</f>
        <v>0</v>
      </c>
      <c r="AR7" s="146">
        <f>SUMIFS(N$1:N$976,K$1:K$976,"稀有",L$1:L$976,"1211贫瘠")</f>
        <v>2</v>
      </c>
      <c r="AS7" s="146">
        <f>SUMIFS(O$1:O$976,K$1:K$976,"稀有",L$1:L$976,"1211贫瘠")</f>
        <v>1</v>
      </c>
      <c r="AT7" s="146">
        <f>SUMIFS(P$1:P$976,K$1:K$976,"稀有",L$1:L$976,"1211贫瘠")</f>
        <v>4</v>
      </c>
      <c r="AU7" s="146">
        <f>SUMIFS(Q$1:Q$976,K$1:K$976,"稀有",L$1:L$976,"1211贫瘠")</f>
        <v>4</v>
      </c>
      <c r="AV7" s="146">
        <v>70</v>
      </c>
      <c r="AW7" s="146">
        <f>SUMIFS(M:M,K:K,"稀有",L:L,"1A暗月马戏团")</f>
        <v>0</v>
      </c>
      <c r="AX7" s="146">
        <f>SUMIFS(N:N,K:K,"稀有",L:L,"1A暗月马戏团")</f>
        <v>0</v>
      </c>
      <c r="AY7" s="146">
        <f>SUMIFS(O:O,K:K,"稀有",L:L,"1A暗月马戏团")</f>
        <v>0</v>
      </c>
      <c r="AZ7" s="146">
        <f>SUMIFS(P:P,K:K,"稀有",L:L,"1A暗月马戏团")</f>
        <v>0</v>
      </c>
      <c r="BA7" s="146">
        <f>SUMIFS(Q:Q,K:K,"稀有",L:L,"1A暗月马戏团")</f>
        <v>0</v>
      </c>
      <c r="BB7" s="146">
        <v>64</v>
      </c>
      <c r="BC7" s="146">
        <f>SUMIFS(M$1:M$976,K$1:K$976,"稀有",L$1:L$976,"1a通灵学院")</f>
        <v>0</v>
      </c>
      <c r="BD7" s="146">
        <f>SUMIFS(N$1:N$976,K$1:K$976,"稀有",L$1:L$976,"1a通灵学院")</f>
        <v>0</v>
      </c>
      <c r="BE7" s="146">
        <f>SUMIFS(O$1:O$976,K$1:K$976,"稀有",L$1:L$976,"1a通灵学院")</f>
        <v>0</v>
      </c>
      <c r="BF7" s="146">
        <f>SUMIFS(P$1:P$976,K$1:K$976,"稀有",L$1:L$976,"1a通灵学院")</f>
        <v>0</v>
      </c>
      <c r="BG7" s="146">
        <f>SUMIFS(Q$1:Q$976,K$1:K$976,"稀有",L$1:L$976,"1a通灵学院")</f>
        <v>0</v>
      </c>
      <c r="BH7" s="260">
        <v>70</v>
      </c>
      <c r="BI7" s="192">
        <f>SUMIFS(M$1:M$976,K$1:K$976,"稀有",L$1:L$976,"1B经典")</f>
        <v>0</v>
      </c>
      <c r="BJ7" s="192">
        <f>SUMIFS(N$1:N$976,K$1:K$976,"稀有",L$1:L$976,"1B经典")</f>
        <v>0</v>
      </c>
      <c r="BK7" s="192">
        <f>SUMIFS(O$1:O$976,K$1:K$976,"稀有",L$1:L$976,"1B经典")</f>
        <v>0</v>
      </c>
      <c r="BL7" s="192">
        <f>SUMIFS(P$1:P$976,K$1:K$976,"稀有",L$1:L$976,"1B经典")</f>
        <v>0</v>
      </c>
      <c r="BM7" s="192">
        <f>SUMIFS(Q$1:Q$976,K$1:K$976,"稀有",L$1:L$976,"1B经典")</f>
        <v>0</v>
      </c>
      <c r="BN7" s="192">
        <f>SUBTOTAL(9,BI7:BM7)</f>
        <v>0</v>
      </c>
      <c r="BO7" s="192">
        <f>SUMIFS(M$1:M$976,K$1:K$976,"稀有",L$1:L$976,"1C.外域")</f>
        <v>0</v>
      </c>
      <c r="BP7" s="192">
        <f>SUMIFS(N$1:N$976,K$1:K$976,"稀有",L$1:L$976,"1C.外域")</f>
        <v>0</v>
      </c>
      <c r="BQ7" s="192">
        <f>SUMIFS(O$1:O$976,K$1:K$976,"稀有",L$1:L$976,"1C.外域")</f>
        <v>0</v>
      </c>
      <c r="BR7" s="192">
        <f>SUMIFS(P$1:P$976,K$1:K$976,"稀有",L$1:L$976,"1C.外域")</f>
        <v>0</v>
      </c>
      <c r="BS7" s="192">
        <f>SUMIFS(Q$1:Q$976,K$1:K$976,"稀有",L$1:L$976,"1C.外域")</f>
        <v>0</v>
      </c>
      <c r="BT7" s="260">
        <v>70</v>
      </c>
      <c r="BU7" s="192">
        <f>SUMIFS(M$1:M$976,K$1:K$976,"稀有",L$1:L$976,"21A.巨龙")</f>
        <v>0</v>
      </c>
      <c r="BV7" s="192">
        <f>SUMIFS(N$1:N$976,K$1:K$976,"稀有",L$1:L$976,"21A.巨龙")</f>
        <v>0</v>
      </c>
      <c r="BW7" s="192">
        <f>SUMIFS(O$1:O$976,K$1:K$976,"稀有",L$1:L$976,"21A.巨龙")</f>
        <v>0</v>
      </c>
      <c r="BX7" s="192">
        <f>SUMIFS(P$1:P$976,K$1:K$976,"稀有",L$1:L$976,"21A.巨龙")</f>
        <v>0</v>
      </c>
      <c r="BY7" s="192">
        <f>SUMIFS(Q$1:Q$976,K$1:K$976,"稀有",L$1:L$976,"21A.巨龙")</f>
        <v>0</v>
      </c>
      <c r="BZ7" s="260">
        <v>72</v>
      </c>
      <c r="CA7" s="192">
        <f>SUMIFS(M:M,K:K,"稀有",L:L,"1R.奥丹姆奇兵")</f>
        <v>0</v>
      </c>
      <c r="CB7" s="192">
        <f>SUMIFS(N:N,K:K,"稀有",L:L,"1R.奥丹姆奇兵")</f>
        <v>0</v>
      </c>
      <c r="CC7" s="192">
        <f>SUMIFS(O:O,K:K,"稀有",L:L,"1R.奥丹姆奇兵")</f>
        <v>0</v>
      </c>
      <c r="CD7" s="192">
        <f>SUMIFS(P:P,K:K,"稀有",L:L,"1R.奥丹姆奇兵")</f>
        <v>0</v>
      </c>
      <c r="CE7" s="192">
        <f>SUMIFS(Q:Q,K:K,"稀有",L:L,"1R.奥丹姆奇兵")</f>
        <v>0</v>
      </c>
      <c r="CF7" s="260">
        <v>72</v>
      </c>
      <c r="CG7" s="192">
        <f>SUMIFS(M:M,K:K,"稀有",L:L,"2Q.暗影崛起")</f>
        <v>0</v>
      </c>
      <c r="CH7" s="192">
        <f>SUMIFS(N:N,K:K,"稀有",L:L,"2Q.暗影崛起")</f>
        <v>0</v>
      </c>
      <c r="CI7" s="192">
        <f>SUMIFS(O:O,K:K,"稀有",L:L,"2Q.暗影崛起")</f>
        <v>0</v>
      </c>
      <c r="CJ7" s="192">
        <f>SUMIFS(P:P,K:K,"稀有",L:L,"2Q.暗影崛起")</f>
        <v>0</v>
      </c>
      <c r="CK7" s="192">
        <f>SUMIFS(Q:Q,K:K,"稀有",L:L,"2Q.暗影崛起")</f>
        <v>0</v>
      </c>
      <c r="CL7" s="260">
        <v>72</v>
      </c>
      <c r="CM7" s="192">
        <f>SUMIFS(M:M,K:K,"稀有",L:L,"P.拉斯塔哈的大乱斗")</f>
        <v>0</v>
      </c>
      <c r="CN7" s="192">
        <f>SUMIFS(N:N,K:K,"稀有",L:L,"P.拉斯塔哈的大乱斗")</f>
        <v>0</v>
      </c>
      <c r="CO7" s="192">
        <f>SUMIFS(O:O,K:K,"稀有",L:L,"P.拉斯塔哈的大乱斗")</f>
        <v>0</v>
      </c>
      <c r="CP7" s="192">
        <f>SUMIFS(P:P,K:K,"稀有",L:L,"P.拉斯塔哈的大乱斗")</f>
        <v>0</v>
      </c>
      <c r="CQ7" s="192">
        <f>SUMIFS(Q:Q,K:K,"稀有",L:L,"P.拉斯塔哈的大乱斗")</f>
        <v>0</v>
      </c>
      <c r="CR7" s="260">
        <v>72</v>
      </c>
      <c r="CS7" s="192">
        <f>SUMIFS(M:M,K:K,"稀有",L:L,"O.砰砰计划")</f>
        <v>0</v>
      </c>
      <c r="CT7" s="192">
        <f>SUMIFS(N:N,K:K,"稀有",L:L,"O.砰砰计划")</f>
        <v>0</v>
      </c>
      <c r="CU7" s="192">
        <f>SUMIFS(O:O,K:K,"稀有",L:L,"O.砰砰计划")</f>
        <v>0</v>
      </c>
      <c r="CV7" s="192">
        <f>SUMIFS(P:P,K:K,"稀有",L:L,"O.砰砰计划")</f>
        <v>0</v>
      </c>
      <c r="CW7" s="192">
        <f>SUMIFS(Q:Q,K:K,"稀有",L:L,"O.砰砰计划")</f>
        <v>0</v>
      </c>
      <c r="CX7" s="260">
        <v>72</v>
      </c>
      <c r="CY7" s="192">
        <f>SUMIFS(M:M,K:K,"稀有",L:L,"N.女巫森林")</f>
        <v>0</v>
      </c>
      <c r="CZ7" s="192">
        <f>SUMIFS(N$1:N$976,K$1:K$976,"稀有",L$1:L$976,"N.女巫森林")</f>
        <v>0</v>
      </c>
      <c r="DA7" s="192">
        <f>SUMIFS(O$1:O$976,K$1:K$976,"稀有",L$1:L$976,"N.女巫森林")</f>
        <v>0</v>
      </c>
      <c r="DB7" s="192">
        <f>SUMIFS(P$1:P$976,K$1:K$976,"稀有",L$1:L$976,"N.女巫森林")</f>
        <v>0</v>
      </c>
      <c r="DC7" s="192">
        <f>SUMIFS(Q$1:Q$976,K$1:K$976,"稀有",L$1:L$976,"N.女巫森林")</f>
        <v>0</v>
      </c>
      <c r="DD7" s="260">
        <v>72</v>
      </c>
    </row>
    <row r="8" spans="1:108" ht="15" customHeight="1">
      <c r="D8" s="646"/>
      <c r="L8" s="146">
        <v>1</v>
      </c>
      <c r="M8" s="146">
        <f>SUMIFS(M$1:M$976,K$1:K$976,"普通",L$1:L$976,"2212巫妖王")</f>
        <v>0</v>
      </c>
      <c r="N8" s="146">
        <f>SUMIFS(N$1:N$976,K$1:K$976,"普通",L$1:L$976,"2212巫妖王")</f>
        <v>0</v>
      </c>
      <c r="O8" s="146">
        <f>SUMIFS(O$1:O$976,K$1:K$976,"普通",L$1:L$976,"2212巫妖王")</f>
        <v>0</v>
      </c>
      <c r="P8" s="146">
        <f>SUMIFS(P$1:P$976,K$1:K$976,"普通",L$1:L$976,"2212巫妖王")</f>
        <v>0</v>
      </c>
      <c r="Q8" s="146">
        <f>SUMIFS(Q$1:Q$976,K$1:K$976,"普通",L$1:L$976,"2212巫妖王")</f>
        <v>0</v>
      </c>
      <c r="R8" s="146">
        <v>106</v>
      </c>
      <c r="S8" s="146">
        <f>SUMIFS(M$1:M$976,K$1:K$976,"普通",L$1:L$976,"2208纳堡悬案")</f>
        <v>0</v>
      </c>
      <c r="T8" s="146">
        <f>SUMIFS(N$1:N$976,K$1:K$976,"普通",L$1:L$976,"2208纳堡悬案")</f>
        <v>0</v>
      </c>
      <c r="U8" s="146">
        <f>SUMIFS(O$1:O$976,K$1:K$976,"普通",L$1:L$976,"2208纳堡悬案")</f>
        <v>0</v>
      </c>
      <c r="V8" s="146">
        <f>SUMIFS(P$1:P$976,K$1:K$976,"普通",L$1:L$976,"2208纳堡悬案")</f>
        <v>0</v>
      </c>
      <c r="W8" s="146">
        <f>SUMIFS(Q$1:Q$976,K$1:K$976,"普通",L$1:L$976,"2208纳堡悬案")</f>
        <v>0</v>
      </c>
      <c r="X8" s="146">
        <v>100</v>
      </c>
      <c r="Y8" s="146">
        <f>SUMIFS(M$1:M$976,K$1:K$976,"普通",L$1:L$976,"0沉没之城")</f>
        <v>0</v>
      </c>
      <c r="Z8" s="146">
        <f>SUMIFS(N$1:N$976,K$1:K$976,"普通",L$1:L$976,"0沉没之城")</f>
        <v>0</v>
      </c>
      <c r="AA8" s="146">
        <f>SUMIFS(O$1:O$976,K$1:K$976,"普通",L$1:L$976,"0沉没之城")</f>
        <v>0</v>
      </c>
      <c r="AB8" s="146">
        <f>SUMIFS(P$1:P$976,K$1:K$976,"普通",L$1:L$976,"0沉没之城")</f>
        <v>0</v>
      </c>
      <c r="AC8" s="146">
        <f>SUMIFS(Q$1:Q$976,K$1:K$976,"普通",L$1:L$976,"0沉没之城")</f>
        <v>0</v>
      </c>
      <c r="AD8" s="146">
        <v>100</v>
      </c>
      <c r="AE8" s="146">
        <f>SUMIFS(M$1:M$976,K$1:K$976,"普通",L$1:L$976,"0奥特兰克")</f>
        <v>0</v>
      </c>
      <c r="AF8" s="146">
        <f>SUMIFS(N$1:N$976,K$1:K$976,"普通",L$1:L$976,"0奥特兰克")</f>
        <v>0</v>
      </c>
      <c r="AG8" s="146">
        <f>SUMIFS(O$1:O$976,K$1:K$976,"普通",L$1:L$976,"0奥特兰克")</f>
        <v>0</v>
      </c>
      <c r="AH8" s="146">
        <f>SUMIFS(P$1:P$976,K$1:K$976,"普通",L$1:L$976,"0奥特兰克")</f>
        <v>0</v>
      </c>
      <c r="AI8" s="146">
        <f>SUMIFS(Q$1:Q$976,K$1:K$976,"普通",L$1:L$976,"0奥特兰克")</f>
        <v>0</v>
      </c>
      <c r="AJ8" s="146">
        <v>100</v>
      </c>
      <c r="AK8" s="146">
        <f>SUMIFS(M$1:M$976,K$1:K$976,"普通",L$1:L$976,"1210暴风城")</f>
        <v>0</v>
      </c>
      <c r="AL8" s="146">
        <f>SUMIFS(N$1:N$976,K$1:K$976,"普通",L$1:L$976,"1210暴风城")</f>
        <v>0</v>
      </c>
      <c r="AM8" s="146">
        <f>SUMIFS(O$1:O$976,K$1:K$976,"普通",L$1:L$976,"1210暴风城")</f>
        <v>0</v>
      </c>
      <c r="AN8" s="146">
        <f>SUMIFS(P$1:P$976,K$1:K$976,"普通",L$1:L$976,"1210暴风城")</f>
        <v>0</v>
      </c>
      <c r="AO8" s="146">
        <f>SUMIFS(Q$1:Q$976,K$1:K$976,"普通",L$1:L$976,"1210暴风城")</f>
        <v>0</v>
      </c>
      <c r="AP8" s="146">
        <v>100</v>
      </c>
      <c r="AQ8" s="146">
        <f>SUMIFS(M$1:M$976,K$1:K$976,"普通",L$1:L$976,"1211贫瘠")</f>
        <v>0</v>
      </c>
      <c r="AR8" s="146">
        <f>SUMIFS(N$1:N$976,K$1:K$976,"普通",L$1:L$976,"1211贫瘠")</f>
        <v>0</v>
      </c>
      <c r="AS8" s="146">
        <f>SUMIFS(O$1:O$976,K$1:K$976,"普通",L$1:L$976,"1211贫瘠")</f>
        <v>0</v>
      </c>
      <c r="AT8" s="146">
        <f>SUMIFS(P$1:P$976,K$1:K$976,"普通",L$1:L$976,"1211贫瘠")</f>
        <v>0</v>
      </c>
      <c r="AU8" s="146">
        <f>SUMIFS(Q$1:Q$976,K$1:K$976,"普通",L$1:L$976,"1211贫瘠")</f>
        <v>0</v>
      </c>
      <c r="AV8" s="146">
        <v>100</v>
      </c>
      <c r="AW8" s="146">
        <f>SUMIFS(M:M,K:K,"普通",L:L,"1A暗月马戏团")</f>
        <v>0</v>
      </c>
      <c r="AX8" s="146">
        <f>SUMIFS(N:N,K:K,"普通",L:L,"1A暗月马戏团")</f>
        <v>0</v>
      </c>
      <c r="AY8" s="146">
        <f>SUMIFS(O:O,K:K,"普通",L:L,"1A暗月马戏团")</f>
        <v>0</v>
      </c>
      <c r="AZ8" s="146">
        <f>SUMIFS(P:P,K:K,"普通",L:L,"1A暗月马戏团")</f>
        <v>0</v>
      </c>
      <c r="BA8" s="146">
        <f>SUMIFS(Q:Q,K:K,"普通",L:L,"1A暗月马戏团")</f>
        <v>0</v>
      </c>
      <c r="BB8" s="146">
        <v>108</v>
      </c>
      <c r="BC8" s="146">
        <f>SUMIFS(M$1:M$976,K$1:K$976,"普通",L$1:L$976,"1a通灵学院")</f>
        <v>0</v>
      </c>
      <c r="BD8" s="146">
        <f>SUMIFS(N$1:N$976,K$1:K$976,"普通",L$1:L$976,"1a通灵学院")</f>
        <v>0</v>
      </c>
      <c r="BE8" s="146">
        <f>SUMIFS(O$1:O$976,K$1:K$976,"普通",L$1:L$976,"1a通灵学院")</f>
        <v>0</v>
      </c>
      <c r="BF8" s="146">
        <f>SUMIFS(P$1:P$976,K$1:K$976,"普通",L$1:L$976,"1a通灵学院")</f>
        <v>0</v>
      </c>
      <c r="BG8" s="146">
        <f>SUMIFS(Q$1:Q$976,K$1:K$976,"普通",L$1:L$976,"1a通灵学院")</f>
        <v>0</v>
      </c>
      <c r="BH8" s="260">
        <v>104</v>
      </c>
      <c r="BI8" s="192">
        <f>SUMIFS(M$1:M$976,K$1:K$976,"普通",L$1:L$976,"1B经典")</f>
        <v>0</v>
      </c>
      <c r="BJ8" s="192">
        <f>SUMIFS(N$1:N$976,K$1:K$976,"普通",L$1:L$976,"1B经典")</f>
        <v>0</v>
      </c>
      <c r="BK8" s="192">
        <f>SUMIFS(O$1:O$976,K$1:K$976,"普通",L$1:L$976,"1B经典")</f>
        <v>0</v>
      </c>
      <c r="BL8" s="192">
        <f>SUMIFS(P$1:P$976,K$1:K$976,"普通",L$1:L$976,"1B经典")</f>
        <v>0</v>
      </c>
      <c r="BM8" s="192">
        <f>SUMIFS(Q$1:Q$976,K$1:K$976,"普通",L$1:L$976,"1B经典")</f>
        <v>0</v>
      </c>
      <c r="BN8" s="192">
        <f>SUBTOTAL(9,BI8:BM8)</f>
        <v>0</v>
      </c>
      <c r="BO8" s="192">
        <f>SUMIFS(M$1:M$976,K$1:K$976,"普通",L$1:L$976,"1C.外域")</f>
        <v>0</v>
      </c>
      <c r="BP8" s="192">
        <f>SUMIFS(N$1:N$976,K$1:K$976,"普通",L$1:L$976,"1C.外域")</f>
        <v>0</v>
      </c>
      <c r="BQ8" s="192">
        <f>SUMIFS(O$1:O$976,K$1:K$976,"普通",L$1:L$976,"1C.外域")</f>
        <v>0</v>
      </c>
      <c r="BR8" s="192">
        <f>SUMIFS(P$1:P$976,K$1:K$976,"普通",L$1:L$976,"1C.外域")</f>
        <v>0</v>
      </c>
      <c r="BS8" s="192">
        <f>SUMIFS(Q$1:Q$976,K$1:K$976,"普通",L$1:L$976,"1C.外域")</f>
        <v>0</v>
      </c>
      <c r="BT8" s="260">
        <v>120</v>
      </c>
      <c r="BU8" s="192">
        <f>SUMIFS(M$1:M$976,K$1:K$976,"普通",L$1:L$976,"21A.巨龙")</f>
        <v>0</v>
      </c>
      <c r="BV8" s="192">
        <f>SUMIFS(N$1:N$976,K$1:K$976,"普通",L$1:L$976,"21A.巨龙")</f>
        <v>0</v>
      </c>
      <c r="BW8" s="192">
        <f>SUMIFS(O$1:O$976,K$1:K$976,"普通",L$1:L$976,"21A.巨龙")</f>
        <v>0</v>
      </c>
      <c r="BX8" s="192">
        <f>SUMIFS(P$1:P$976,K$1:K$976,"普通",L$1:L$976,"21A.巨龙")</f>
        <v>0</v>
      </c>
      <c r="BY8" s="192">
        <f>SUMIFS(Q$1:Q$976,K$1:K$976,"普通",L$1:L$976,"21A.巨龙")</f>
        <v>0</v>
      </c>
      <c r="BZ8" s="260">
        <v>98</v>
      </c>
      <c r="CA8" s="192">
        <f>SUMIFS(M:M,K:K,"普通",L:L,"1R.奥丹姆奇兵")</f>
        <v>0</v>
      </c>
      <c r="CB8" s="192">
        <f>SUMIFS(N:N,K:K,"普通",L:L,"1R.奥丹姆奇兵")</f>
        <v>0</v>
      </c>
      <c r="CC8" s="192">
        <f>SUMIFS(O:O,K:K,"普通",L:L,"1R.奥丹姆奇兵")</f>
        <v>0</v>
      </c>
      <c r="CD8" s="192">
        <f>SUMIFS(P:P,K:K,"普通",L:L,"1R.奥丹姆奇兵")</f>
        <v>0</v>
      </c>
      <c r="CE8" s="192">
        <f>SUMIFS(Q:Q,K:K,"普通",L:L,"1R.奥丹姆奇兵")</f>
        <v>0</v>
      </c>
      <c r="CF8" s="260">
        <v>98</v>
      </c>
      <c r="CG8" s="192">
        <f>SUMIFS(M:M,K:K,"普通",L:L,"2Q.暗影崛起")</f>
        <v>0</v>
      </c>
      <c r="CH8" s="192">
        <f>SUMIFS(N:N,K:K,"普通",L:L,"2Q.暗影崛起")</f>
        <v>0</v>
      </c>
      <c r="CI8" s="192">
        <f>SUMIFS(O:O,K:K,"普通",L:L,"2Q.暗影崛起")</f>
        <v>0</v>
      </c>
      <c r="CJ8" s="192">
        <f>SUMIFS(P:P,K:K,"普通",L:L,"2Q.暗影崛起")</f>
        <v>0</v>
      </c>
      <c r="CK8" s="192">
        <f>SUMIFS(Q:Q,K:K,"普通",L:L,"2Q.暗影崛起")</f>
        <v>0</v>
      </c>
      <c r="CL8" s="260">
        <v>98</v>
      </c>
      <c r="CM8" s="192">
        <f>SUMIFS(M:M,K:K,"普通",L:L,"P.拉斯塔哈的大乱斗")</f>
        <v>0</v>
      </c>
      <c r="CN8" s="192">
        <f>SUMIFS(N:N,K:K,"普通",L:L,"P.拉斯塔哈的大乱斗")</f>
        <v>0</v>
      </c>
      <c r="CO8" s="192">
        <f>SUMIFS(O:O,K:K,"普通",L:L,"P.拉斯塔哈的大乱斗")</f>
        <v>0</v>
      </c>
      <c r="CP8" s="192">
        <f>SUMIFS(P:P,K:K,"普通",L:L,"P.拉斯塔哈的大乱斗")</f>
        <v>0</v>
      </c>
      <c r="CQ8" s="192">
        <f>SUMIFS(Q:Q,K:K,"普通",L:L,"P.拉斯塔哈的大乱斗")</f>
        <v>0</v>
      </c>
      <c r="CR8" s="260">
        <v>98</v>
      </c>
      <c r="CS8" s="192">
        <f>SUMIFS(M:M,K:K,"普通",L:L,"O.砰砰计划")</f>
        <v>0</v>
      </c>
      <c r="CT8" s="192">
        <f>SUMIFS(N:N,K:K,"普通",L:L,"O.砰砰计划")</f>
        <v>0</v>
      </c>
      <c r="CU8" s="192">
        <f>SUMIFS(O:O,K:K,"普通",L:L,"O.砰砰计划")</f>
        <v>0</v>
      </c>
      <c r="CV8" s="192">
        <f>SUMIFS(P:P,K:K,"普通",L:L,"O.砰砰计划")</f>
        <v>0</v>
      </c>
      <c r="CW8" s="192">
        <f>SUMIFS(Q:Q,M:M,"普通",N:N,"O.砰砰计划")</f>
        <v>0</v>
      </c>
      <c r="CX8" s="260">
        <v>98</v>
      </c>
      <c r="CY8" s="192">
        <f>SUMIFS(M:M,K:K,"普通",L:L,"N.女巫森林")</f>
        <v>0</v>
      </c>
      <c r="CZ8" s="192">
        <f>SUMIFS(N$1:N$976,K$1:K$976,"普通",L$1:L$976,"N.女巫森林")</f>
        <v>0</v>
      </c>
      <c r="DA8" s="260">
        <f>SUMIFS(O$1:O$976,K$1:K$976,"普通",L$1:L$976,"N.女巫森林")</f>
        <v>0</v>
      </c>
      <c r="DB8" s="260">
        <f>SUMIFS(P$1:P$976,K$1:K$976,"普通",L$1:L$976,"N.女巫森林")</f>
        <v>0</v>
      </c>
      <c r="DC8" s="260">
        <f>SUMIFS(Q$1:Q$976,K$1:K$976,"普通",L$1:L$976,"N.女巫森林")</f>
        <v>0</v>
      </c>
      <c r="DD8" s="260">
        <v>98</v>
      </c>
    </row>
    <row r="9" spans="1:108" customFormat="1" ht="14" hidden="1">
      <c r="B9" t="s">
        <v>9858</v>
      </c>
      <c r="C9" t="s">
        <v>9859</v>
      </c>
      <c r="D9" t="s">
        <v>9860</v>
      </c>
      <c r="F9" t="s">
        <v>247</v>
      </c>
      <c r="I9" s="465" t="s">
        <v>9866</v>
      </c>
      <c r="J9">
        <v>2</v>
      </c>
      <c r="K9" t="s">
        <v>470</v>
      </c>
      <c r="L9" s="465" t="s">
        <v>9901</v>
      </c>
      <c r="M9">
        <v>0</v>
      </c>
      <c r="N9">
        <v>0</v>
      </c>
      <c r="O9">
        <v>0</v>
      </c>
      <c r="P9">
        <v>0</v>
      </c>
      <c r="Q9">
        <v>0</v>
      </c>
    </row>
    <row r="10" spans="1:108" customFormat="1" ht="14" hidden="1">
      <c r="B10" t="s">
        <v>9789</v>
      </c>
      <c r="C10" t="s">
        <v>9790</v>
      </c>
      <c r="D10" t="s">
        <v>9791</v>
      </c>
      <c r="F10" t="s">
        <v>266</v>
      </c>
      <c r="G10">
        <v>2</v>
      </c>
      <c r="H10">
        <v>3</v>
      </c>
      <c r="I10" s="465" t="s">
        <v>9866</v>
      </c>
      <c r="J10">
        <v>2</v>
      </c>
      <c r="K10" t="s">
        <v>451</v>
      </c>
      <c r="L10" t="s">
        <v>9431</v>
      </c>
      <c r="M10">
        <v>0</v>
      </c>
      <c r="N10">
        <v>0</v>
      </c>
      <c r="O10">
        <v>0</v>
      </c>
      <c r="P10">
        <v>0</v>
      </c>
      <c r="Q10">
        <v>0</v>
      </c>
    </row>
    <row r="11" spans="1:108" customFormat="1" ht="14">
      <c r="B11" s="465" t="s">
        <v>9876</v>
      </c>
      <c r="C11" t="s">
        <v>9499</v>
      </c>
      <c r="D11" t="s">
        <v>9500</v>
      </c>
      <c r="E11" t="s">
        <v>5160</v>
      </c>
      <c r="F11" t="s">
        <v>266</v>
      </c>
      <c r="G11">
        <v>3</v>
      </c>
      <c r="H11">
        <v>3</v>
      </c>
      <c r="I11" s="465" t="s">
        <v>9866</v>
      </c>
      <c r="J11">
        <v>3</v>
      </c>
      <c r="K11" t="s">
        <v>493</v>
      </c>
      <c r="L11" t="s">
        <v>9431</v>
      </c>
      <c r="M11">
        <v>1</v>
      </c>
      <c r="N11">
        <v>0</v>
      </c>
      <c r="O11">
        <v>0</v>
      </c>
      <c r="P11">
        <v>1</v>
      </c>
      <c r="Q11">
        <v>1</v>
      </c>
    </row>
    <row r="12" spans="1:108" customFormat="1" ht="14" hidden="1">
      <c r="B12" t="s">
        <v>9798</v>
      </c>
      <c r="C12" t="s">
        <v>9799</v>
      </c>
      <c r="D12" t="s">
        <v>9800</v>
      </c>
      <c r="F12" t="s">
        <v>5116</v>
      </c>
      <c r="G12">
        <v>3</v>
      </c>
      <c r="I12" s="465" t="s">
        <v>9866</v>
      </c>
      <c r="J12">
        <v>3</v>
      </c>
      <c r="K12" t="s">
        <v>451</v>
      </c>
      <c r="L12" t="s">
        <v>9431</v>
      </c>
      <c r="M12">
        <v>0</v>
      </c>
      <c r="N12">
        <v>0</v>
      </c>
      <c r="O12">
        <v>0</v>
      </c>
      <c r="P12">
        <v>0</v>
      </c>
      <c r="Q12">
        <v>0</v>
      </c>
    </row>
    <row r="13" spans="1:108" customFormat="1" ht="14" hidden="1">
      <c r="B13" t="s">
        <v>9849</v>
      </c>
      <c r="C13" t="s">
        <v>9850</v>
      </c>
      <c r="D13" t="s">
        <v>9851</v>
      </c>
      <c r="F13" t="s">
        <v>266</v>
      </c>
      <c r="G13">
        <v>3</v>
      </c>
      <c r="H13">
        <v>4</v>
      </c>
      <c r="I13" s="465" t="s">
        <v>9866</v>
      </c>
      <c r="J13">
        <v>3</v>
      </c>
      <c r="K13" t="s">
        <v>451</v>
      </c>
      <c r="L13" t="s">
        <v>9431</v>
      </c>
      <c r="M13">
        <v>0</v>
      </c>
      <c r="N13">
        <v>0</v>
      </c>
      <c r="O13">
        <v>0</v>
      </c>
      <c r="P13">
        <v>0</v>
      </c>
      <c r="Q13">
        <v>0</v>
      </c>
    </row>
    <row r="14" spans="1:108" customFormat="1" ht="14">
      <c r="B14" t="s">
        <v>9780</v>
      </c>
      <c r="C14" t="s">
        <v>9781</v>
      </c>
      <c r="D14" t="s">
        <v>9782</v>
      </c>
      <c r="E14" t="s">
        <v>5487</v>
      </c>
      <c r="F14" t="s">
        <v>266</v>
      </c>
      <c r="G14">
        <v>3</v>
      </c>
      <c r="H14">
        <v>4</v>
      </c>
      <c r="I14" s="465" t="s">
        <v>9866</v>
      </c>
      <c r="J14">
        <v>3</v>
      </c>
      <c r="K14" t="s">
        <v>487</v>
      </c>
      <c r="L14" t="s">
        <v>9431</v>
      </c>
      <c r="M14">
        <v>2</v>
      </c>
      <c r="N14">
        <v>0</v>
      </c>
      <c r="O14">
        <v>0</v>
      </c>
      <c r="P14">
        <v>2</v>
      </c>
      <c r="Q14">
        <v>1</v>
      </c>
    </row>
    <row r="15" spans="1:108" customFormat="1" ht="14" hidden="1">
      <c r="B15" t="s">
        <v>9861</v>
      </c>
      <c r="C15" t="s">
        <v>9862</v>
      </c>
      <c r="D15" t="s">
        <v>9863</v>
      </c>
      <c r="F15" t="s">
        <v>247</v>
      </c>
      <c r="I15" s="465" t="s">
        <v>9866</v>
      </c>
      <c r="J15">
        <v>5</v>
      </c>
      <c r="K15" t="s">
        <v>470</v>
      </c>
      <c r="L15" s="465" t="s">
        <v>9901</v>
      </c>
      <c r="M15">
        <v>0</v>
      </c>
      <c r="N15">
        <v>0</v>
      </c>
      <c r="O15">
        <v>0</v>
      </c>
      <c r="P15">
        <v>0</v>
      </c>
      <c r="Q15">
        <v>0</v>
      </c>
    </row>
    <row r="16" spans="1:108" customFormat="1" ht="14">
      <c r="B16" s="465" t="s">
        <v>9890</v>
      </c>
      <c r="C16" t="s">
        <v>9772</v>
      </c>
      <c r="D16" t="s">
        <v>9773</v>
      </c>
      <c r="E16" t="s">
        <v>9430</v>
      </c>
      <c r="F16" t="s">
        <v>266</v>
      </c>
      <c r="G16">
        <v>7</v>
      </c>
      <c r="H16">
        <v>7</v>
      </c>
      <c r="I16" s="465" t="s">
        <v>9866</v>
      </c>
      <c r="J16">
        <v>7</v>
      </c>
      <c r="K16" t="s">
        <v>493</v>
      </c>
      <c r="L16" t="s">
        <v>9431</v>
      </c>
      <c r="M16">
        <v>1</v>
      </c>
      <c r="N16">
        <v>1</v>
      </c>
      <c r="O16">
        <v>1</v>
      </c>
      <c r="P16">
        <v>0</v>
      </c>
      <c r="Q16">
        <v>1</v>
      </c>
    </row>
    <row r="17" spans="2:17" customFormat="1" ht="14" hidden="1">
      <c r="B17" t="s">
        <v>9768</v>
      </c>
      <c r="C17" t="s">
        <v>9769</v>
      </c>
      <c r="D17" t="s">
        <v>9770</v>
      </c>
      <c r="E17" t="s">
        <v>9430</v>
      </c>
      <c r="F17" t="s">
        <v>266</v>
      </c>
      <c r="G17">
        <v>8</v>
      </c>
      <c r="H17">
        <v>8</v>
      </c>
      <c r="I17" s="465" t="s">
        <v>9866</v>
      </c>
      <c r="J17">
        <v>8</v>
      </c>
      <c r="K17" t="s">
        <v>470</v>
      </c>
      <c r="L17" s="465" t="s">
        <v>9901</v>
      </c>
      <c r="M17">
        <v>0</v>
      </c>
      <c r="N17">
        <v>0</v>
      </c>
      <c r="O17">
        <v>0</v>
      </c>
      <c r="P17">
        <v>0</v>
      </c>
      <c r="Q17">
        <v>0</v>
      </c>
    </row>
    <row r="18" spans="2:17" customFormat="1" ht="14">
      <c r="B18" t="s">
        <v>9765</v>
      </c>
      <c r="C18" t="s">
        <v>9766</v>
      </c>
      <c r="D18" t="s">
        <v>9767</v>
      </c>
      <c r="E18" t="s">
        <v>9430</v>
      </c>
      <c r="F18" t="s">
        <v>266</v>
      </c>
      <c r="G18">
        <v>5</v>
      </c>
      <c r="H18">
        <v>5</v>
      </c>
      <c r="I18" s="465" t="s">
        <v>9866</v>
      </c>
      <c r="J18">
        <v>8</v>
      </c>
      <c r="K18" t="s">
        <v>487</v>
      </c>
      <c r="L18" t="s">
        <v>9431</v>
      </c>
      <c r="M18">
        <v>2</v>
      </c>
      <c r="N18">
        <v>2</v>
      </c>
      <c r="O18">
        <v>0</v>
      </c>
      <c r="P18">
        <v>2</v>
      </c>
      <c r="Q18">
        <v>2</v>
      </c>
    </row>
    <row r="19" spans="2:17" customFormat="1" ht="14" hidden="1">
      <c r="B19" t="s">
        <v>9726</v>
      </c>
      <c r="C19" t="s">
        <v>9727</v>
      </c>
      <c r="D19" t="s">
        <v>9728</v>
      </c>
      <c r="F19" t="s">
        <v>266</v>
      </c>
      <c r="G19">
        <v>2</v>
      </c>
      <c r="H19">
        <v>1</v>
      </c>
      <c r="I19" s="668" t="s">
        <v>5044</v>
      </c>
      <c r="J19">
        <v>1</v>
      </c>
      <c r="K19" t="s">
        <v>451</v>
      </c>
      <c r="L19" t="s">
        <v>9431</v>
      </c>
      <c r="M19">
        <v>0</v>
      </c>
      <c r="N19">
        <v>0</v>
      </c>
      <c r="O19">
        <v>0</v>
      </c>
      <c r="P19">
        <v>0</v>
      </c>
      <c r="Q19">
        <v>0</v>
      </c>
    </row>
    <row r="20" spans="2:17" customFormat="1" ht="14" hidden="1">
      <c r="B20" t="s">
        <v>9480</v>
      </c>
      <c r="C20" t="s">
        <v>9481</v>
      </c>
      <c r="D20" t="s">
        <v>9482</v>
      </c>
      <c r="F20" t="s">
        <v>247</v>
      </c>
      <c r="I20" s="668" t="s">
        <v>5044</v>
      </c>
      <c r="J20">
        <v>1</v>
      </c>
      <c r="K20" t="s">
        <v>470</v>
      </c>
      <c r="L20" t="s">
        <v>9431</v>
      </c>
      <c r="M20">
        <v>2</v>
      </c>
      <c r="N20">
        <v>2</v>
      </c>
      <c r="O20">
        <v>2</v>
      </c>
      <c r="P20">
        <v>2</v>
      </c>
      <c r="Q20">
        <v>2</v>
      </c>
    </row>
    <row r="21" spans="2:17" customFormat="1" ht="14">
      <c r="B21" t="s">
        <v>9717</v>
      </c>
      <c r="C21" t="s">
        <v>9718</v>
      </c>
      <c r="D21" t="s">
        <v>9719</v>
      </c>
      <c r="F21" t="s">
        <v>266</v>
      </c>
      <c r="G21">
        <v>2</v>
      </c>
      <c r="H21">
        <v>3</v>
      </c>
      <c r="I21" s="668" t="s">
        <v>5044</v>
      </c>
      <c r="J21">
        <v>2</v>
      </c>
      <c r="K21" t="s">
        <v>487</v>
      </c>
      <c r="L21" t="s">
        <v>9431</v>
      </c>
      <c r="M21">
        <v>2</v>
      </c>
      <c r="N21">
        <v>1</v>
      </c>
      <c r="O21">
        <v>2</v>
      </c>
      <c r="P21">
        <v>1</v>
      </c>
      <c r="Q21">
        <v>2</v>
      </c>
    </row>
    <row r="22" spans="2:17" customFormat="1" ht="14" hidden="1">
      <c r="B22" t="s">
        <v>9729</v>
      </c>
      <c r="C22" t="s">
        <v>9730</v>
      </c>
      <c r="D22" t="s">
        <v>9731</v>
      </c>
      <c r="F22" t="s">
        <v>247</v>
      </c>
      <c r="I22" s="668" t="s">
        <v>5044</v>
      </c>
      <c r="J22">
        <v>2</v>
      </c>
      <c r="K22" t="s">
        <v>451</v>
      </c>
      <c r="L22" t="s">
        <v>9431</v>
      </c>
      <c r="M22">
        <v>0</v>
      </c>
      <c r="N22">
        <v>0</v>
      </c>
      <c r="O22">
        <v>0</v>
      </c>
      <c r="P22">
        <v>0</v>
      </c>
      <c r="Q22">
        <v>0</v>
      </c>
    </row>
    <row r="23" spans="2:17" customFormat="1" ht="14">
      <c r="B23" s="465" t="s">
        <v>9869</v>
      </c>
      <c r="C23" t="s">
        <v>9703</v>
      </c>
      <c r="D23" t="s">
        <v>9704</v>
      </c>
      <c r="F23" t="s">
        <v>266</v>
      </c>
      <c r="G23">
        <v>3</v>
      </c>
      <c r="H23">
        <v>3</v>
      </c>
      <c r="I23" s="668" t="s">
        <v>5044</v>
      </c>
      <c r="J23">
        <v>4</v>
      </c>
      <c r="K23" t="s">
        <v>493</v>
      </c>
      <c r="L23" t="s">
        <v>9431</v>
      </c>
      <c r="M23">
        <v>0</v>
      </c>
      <c r="N23">
        <v>0</v>
      </c>
      <c r="O23">
        <v>1</v>
      </c>
      <c r="P23">
        <v>1</v>
      </c>
      <c r="Q23">
        <v>1</v>
      </c>
    </row>
    <row r="24" spans="2:17" customFormat="1" ht="14" hidden="1">
      <c r="B24" t="s">
        <v>9723</v>
      </c>
      <c r="C24" t="s">
        <v>9724</v>
      </c>
      <c r="D24" t="s">
        <v>9725</v>
      </c>
      <c r="F24" t="s">
        <v>247</v>
      </c>
      <c r="I24" s="668" t="s">
        <v>5044</v>
      </c>
      <c r="J24">
        <v>4</v>
      </c>
      <c r="K24" t="s">
        <v>451</v>
      </c>
      <c r="L24" t="s">
        <v>9431</v>
      </c>
      <c r="M24">
        <v>0</v>
      </c>
      <c r="N24">
        <v>0</v>
      </c>
      <c r="O24">
        <v>0</v>
      </c>
      <c r="P24">
        <v>0</v>
      </c>
      <c r="Q24">
        <v>0</v>
      </c>
    </row>
    <row r="25" spans="2:17" customFormat="1" ht="14">
      <c r="B25" t="s">
        <v>9708</v>
      </c>
      <c r="C25" t="s">
        <v>9709</v>
      </c>
      <c r="D25" t="s">
        <v>9710</v>
      </c>
      <c r="F25" t="s">
        <v>5116</v>
      </c>
      <c r="G25">
        <v>4</v>
      </c>
      <c r="I25" s="668" t="s">
        <v>5044</v>
      </c>
      <c r="J25">
        <v>4</v>
      </c>
      <c r="K25" t="s">
        <v>493</v>
      </c>
      <c r="L25" t="s">
        <v>9431</v>
      </c>
      <c r="M25">
        <v>1</v>
      </c>
      <c r="N25">
        <v>1</v>
      </c>
      <c r="O25">
        <v>1</v>
      </c>
      <c r="P25">
        <v>1</v>
      </c>
      <c r="Q25">
        <v>1</v>
      </c>
    </row>
    <row r="26" spans="2:17" customFormat="1" ht="14" hidden="1">
      <c r="B26" t="s">
        <v>9837</v>
      </c>
      <c r="C26" t="s">
        <v>9838</v>
      </c>
      <c r="D26" t="s">
        <v>9839</v>
      </c>
      <c r="F26" t="s">
        <v>247</v>
      </c>
      <c r="I26" s="668" t="s">
        <v>5044</v>
      </c>
      <c r="J26">
        <v>5</v>
      </c>
      <c r="K26" t="s">
        <v>470</v>
      </c>
      <c r="L26" s="465" t="s">
        <v>9901</v>
      </c>
      <c r="M26">
        <v>0</v>
      </c>
      <c r="N26">
        <v>0</v>
      </c>
      <c r="O26">
        <v>0</v>
      </c>
      <c r="P26">
        <v>0</v>
      </c>
      <c r="Q26">
        <v>0</v>
      </c>
    </row>
    <row r="27" spans="2:17" customFormat="1" ht="14" hidden="1">
      <c r="B27" t="s">
        <v>9711</v>
      </c>
      <c r="C27" t="s">
        <v>9712</v>
      </c>
      <c r="D27" t="s">
        <v>9713</v>
      </c>
      <c r="E27" t="s">
        <v>5095</v>
      </c>
      <c r="F27" t="s">
        <v>266</v>
      </c>
      <c r="G27">
        <v>5</v>
      </c>
      <c r="H27">
        <v>5</v>
      </c>
      <c r="I27" s="668" t="s">
        <v>5044</v>
      </c>
      <c r="J27">
        <v>7</v>
      </c>
      <c r="K27" t="s">
        <v>470</v>
      </c>
      <c r="L27" s="465" t="s">
        <v>9901</v>
      </c>
      <c r="M27">
        <v>0</v>
      </c>
      <c r="N27">
        <v>0</v>
      </c>
      <c r="O27">
        <v>0</v>
      </c>
      <c r="P27">
        <v>0</v>
      </c>
      <c r="Q27">
        <v>0</v>
      </c>
    </row>
    <row r="28" spans="2:17" customFormat="1" ht="14">
      <c r="B28" t="s">
        <v>9477</v>
      </c>
      <c r="C28" t="s">
        <v>9478</v>
      </c>
      <c r="D28" t="s">
        <v>9479</v>
      </c>
      <c r="E28" t="s">
        <v>5095</v>
      </c>
      <c r="F28" t="s">
        <v>266</v>
      </c>
      <c r="G28">
        <v>9</v>
      </c>
      <c r="H28">
        <v>9</v>
      </c>
      <c r="I28" s="668" t="s">
        <v>5044</v>
      </c>
      <c r="J28">
        <v>9</v>
      </c>
      <c r="K28" t="s">
        <v>487</v>
      </c>
      <c r="L28" t="s">
        <v>9431</v>
      </c>
      <c r="M28">
        <v>2</v>
      </c>
      <c r="N28">
        <v>2</v>
      </c>
      <c r="O28">
        <v>2</v>
      </c>
      <c r="P28">
        <v>2</v>
      </c>
      <c r="Q28">
        <v>2</v>
      </c>
    </row>
    <row r="29" spans="2:17" customFormat="1" ht="14" hidden="1">
      <c r="B29" t="s">
        <v>9580</v>
      </c>
      <c r="C29" t="s">
        <v>9581</v>
      </c>
      <c r="D29" t="s">
        <v>9582</v>
      </c>
      <c r="E29" t="s">
        <v>9430</v>
      </c>
      <c r="F29" t="s">
        <v>266</v>
      </c>
      <c r="G29">
        <v>1</v>
      </c>
      <c r="H29">
        <v>1</v>
      </c>
      <c r="I29" t="s">
        <v>248</v>
      </c>
      <c r="J29">
        <v>1</v>
      </c>
      <c r="K29" t="s">
        <v>451</v>
      </c>
      <c r="L29" t="s">
        <v>9431</v>
      </c>
      <c r="M29">
        <v>0</v>
      </c>
      <c r="N29">
        <v>0</v>
      </c>
      <c r="O29">
        <v>0</v>
      </c>
      <c r="P29">
        <v>0</v>
      </c>
      <c r="Q29">
        <v>0</v>
      </c>
    </row>
    <row r="30" spans="2:17" customFormat="1" ht="14" hidden="1">
      <c r="B30" t="s">
        <v>9562</v>
      </c>
      <c r="C30" t="s">
        <v>9563</v>
      </c>
      <c r="D30" t="s">
        <v>9564</v>
      </c>
      <c r="F30" t="s">
        <v>247</v>
      </c>
      <c r="I30" t="s">
        <v>248</v>
      </c>
      <c r="J30">
        <v>2</v>
      </c>
      <c r="K30" t="s">
        <v>470</v>
      </c>
      <c r="L30" s="465" t="s">
        <v>9901</v>
      </c>
      <c r="M30">
        <v>0</v>
      </c>
      <c r="N30">
        <v>0</v>
      </c>
      <c r="O30">
        <v>0</v>
      </c>
      <c r="P30">
        <v>0</v>
      </c>
      <c r="Q30">
        <v>0</v>
      </c>
    </row>
    <row r="31" spans="2:17" customFormat="1" ht="14">
      <c r="B31" t="s">
        <v>9565</v>
      </c>
      <c r="C31" t="s">
        <v>9566</v>
      </c>
      <c r="D31" t="s">
        <v>9567</v>
      </c>
      <c r="F31" t="s">
        <v>247</v>
      </c>
      <c r="I31" t="s">
        <v>248</v>
      </c>
      <c r="J31">
        <v>2</v>
      </c>
      <c r="K31" t="s">
        <v>487</v>
      </c>
      <c r="L31" t="s">
        <v>9431</v>
      </c>
      <c r="M31">
        <v>2</v>
      </c>
      <c r="N31">
        <v>1</v>
      </c>
      <c r="O31">
        <v>2</v>
      </c>
      <c r="P31">
        <v>2</v>
      </c>
      <c r="Q31">
        <v>1</v>
      </c>
    </row>
    <row r="32" spans="2:17" customFormat="1" ht="14" hidden="1">
      <c r="B32" t="s">
        <v>9822</v>
      </c>
      <c r="C32" t="s">
        <v>9823</v>
      </c>
      <c r="D32" t="s">
        <v>9824</v>
      </c>
      <c r="E32" t="s">
        <v>9430</v>
      </c>
      <c r="F32" t="s">
        <v>266</v>
      </c>
      <c r="G32">
        <v>2</v>
      </c>
      <c r="H32">
        <v>3</v>
      </c>
      <c r="I32" t="s">
        <v>248</v>
      </c>
      <c r="J32">
        <v>2</v>
      </c>
      <c r="K32" t="s">
        <v>451</v>
      </c>
      <c r="L32" t="s">
        <v>9431</v>
      </c>
      <c r="M32">
        <v>0</v>
      </c>
      <c r="N32">
        <v>0</v>
      </c>
      <c r="O32">
        <v>0</v>
      </c>
      <c r="P32">
        <v>0</v>
      </c>
      <c r="Q32">
        <v>0</v>
      </c>
    </row>
    <row r="33" spans="2:24" customFormat="1" ht="14" hidden="1">
      <c r="B33" t="s">
        <v>9568</v>
      </c>
      <c r="C33" t="s">
        <v>9569</v>
      </c>
      <c r="D33" t="s">
        <v>9570</v>
      </c>
      <c r="F33" t="s">
        <v>247</v>
      </c>
      <c r="I33" t="s">
        <v>248</v>
      </c>
      <c r="J33">
        <v>5</v>
      </c>
      <c r="K33" t="s">
        <v>470</v>
      </c>
      <c r="L33" s="465" t="s">
        <v>9901</v>
      </c>
      <c r="M33">
        <v>0</v>
      </c>
      <c r="N33">
        <v>0</v>
      </c>
      <c r="O33">
        <v>0</v>
      </c>
      <c r="P33">
        <v>0</v>
      </c>
      <c r="Q33">
        <v>0</v>
      </c>
    </row>
    <row r="34" spans="2:24" customFormat="1" ht="14">
      <c r="B34" s="465" t="s">
        <v>9899</v>
      </c>
      <c r="C34" t="s">
        <v>9557</v>
      </c>
      <c r="D34" t="s">
        <v>9558</v>
      </c>
      <c r="E34" t="s">
        <v>9430</v>
      </c>
      <c r="F34" t="s">
        <v>266</v>
      </c>
      <c r="G34">
        <v>5</v>
      </c>
      <c r="H34">
        <v>4</v>
      </c>
      <c r="I34" t="s">
        <v>248</v>
      </c>
      <c r="J34">
        <v>5</v>
      </c>
      <c r="K34" t="s">
        <v>493</v>
      </c>
      <c r="L34" t="s">
        <v>9431</v>
      </c>
      <c r="M34">
        <v>1</v>
      </c>
      <c r="N34">
        <v>0</v>
      </c>
      <c r="O34">
        <v>1</v>
      </c>
      <c r="P34">
        <v>1</v>
      </c>
      <c r="Q34">
        <v>1</v>
      </c>
    </row>
    <row r="35" spans="2:24" customFormat="1" ht="14" hidden="1">
      <c r="B35" t="s">
        <v>9574</v>
      </c>
      <c r="C35" t="s">
        <v>9575</v>
      </c>
      <c r="D35" t="s">
        <v>9576</v>
      </c>
      <c r="F35" t="s">
        <v>247</v>
      </c>
      <c r="I35" t="s">
        <v>248</v>
      </c>
      <c r="J35">
        <v>6</v>
      </c>
      <c r="K35" t="s">
        <v>451</v>
      </c>
      <c r="L35" t="s">
        <v>9431</v>
      </c>
      <c r="M35">
        <v>0</v>
      </c>
      <c r="N35">
        <v>0</v>
      </c>
      <c r="O35">
        <v>0</v>
      </c>
      <c r="P35">
        <v>0</v>
      </c>
      <c r="Q35">
        <v>0</v>
      </c>
    </row>
    <row r="36" spans="2:24" customFormat="1" ht="14">
      <c r="B36" t="s">
        <v>9559</v>
      </c>
      <c r="C36" t="s">
        <v>9560</v>
      </c>
      <c r="D36" t="s">
        <v>9561</v>
      </c>
      <c r="E36" t="s">
        <v>9430</v>
      </c>
      <c r="F36" t="s">
        <v>266</v>
      </c>
      <c r="G36">
        <v>6</v>
      </c>
      <c r="H36">
        <v>6</v>
      </c>
      <c r="I36" t="s">
        <v>248</v>
      </c>
      <c r="J36">
        <v>7</v>
      </c>
      <c r="K36" t="s">
        <v>487</v>
      </c>
      <c r="L36" t="s">
        <v>9431</v>
      </c>
      <c r="M36">
        <v>2</v>
      </c>
      <c r="N36">
        <v>0</v>
      </c>
      <c r="O36">
        <v>0</v>
      </c>
      <c r="P36">
        <v>2</v>
      </c>
      <c r="Q36">
        <v>0</v>
      </c>
    </row>
    <row r="37" spans="2:24" customFormat="1" ht="14" hidden="1">
      <c r="B37" t="s">
        <v>9577</v>
      </c>
      <c r="C37" t="s">
        <v>9578</v>
      </c>
      <c r="D37" t="s">
        <v>9579</v>
      </c>
      <c r="E37" t="s">
        <v>9430</v>
      </c>
      <c r="F37" t="s">
        <v>266</v>
      </c>
      <c r="G37">
        <v>4</v>
      </c>
      <c r="H37">
        <v>6</v>
      </c>
      <c r="I37" t="s">
        <v>248</v>
      </c>
      <c r="J37">
        <v>8</v>
      </c>
      <c r="K37" t="s">
        <v>451</v>
      </c>
      <c r="L37" t="s">
        <v>9431</v>
      </c>
      <c r="M37">
        <v>0</v>
      </c>
      <c r="N37">
        <v>0</v>
      </c>
      <c r="O37">
        <v>0</v>
      </c>
      <c r="P37">
        <v>0</v>
      </c>
      <c r="Q37">
        <v>0</v>
      </c>
    </row>
    <row r="38" spans="2:24" customFormat="1" ht="14">
      <c r="B38" s="465" t="s">
        <v>9900</v>
      </c>
      <c r="C38" t="s">
        <v>9554</v>
      </c>
      <c r="D38" t="s">
        <v>9555</v>
      </c>
      <c r="E38" t="s">
        <v>9430</v>
      </c>
      <c r="F38" t="s">
        <v>266</v>
      </c>
      <c r="G38">
        <v>7</v>
      </c>
      <c r="H38">
        <v>7</v>
      </c>
      <c r="I38" t="s">
        <v>248</v>
      </c>
      <c r="J38">
        <v>8</v>
      </c>
      <c r="K38" t="s">
        <v>493</v>
      </c>
      <c r="L38" t="s">
        <v>9431</v>
      </c>
      <c r="M38">
        <v>1</v>
      </c>
      <c r="N38">
        <v>1</v>
      </c>
      <c r="O38">
        <v>1</v>
      </c>
      <c r="P38">
        <v>1</v>
      </c>
      <c r="Q38">
        <v>1</v>
      </c>
      <c r="X38" s="465"/>
    </row>
    <row r="39" spans="2:24" customFormat="1" ht="14" hidden="1">
      <c r="B39" t="s">
        <v>9453</v>
      </c>
      <c r="C39" t="s">
        <v>9454</v>
      </c>
      <c r="D39" t="s">
        <v>9455</v>
      </c>
      <c r="F39" t="s">
        <v>247</v>
      </c>
      <c r="I39" t="s">
        <v>290</v>
      </c>
      <c r="J39">
        <v>1</v>
      </c>
      <c r="K39" t="s">
        <v>451</v>
      </c>
      <c r="L39" t="s">
        <v>9431</v>
      </c>
      <c r="M39">
        <v>0</v>
      </c>
      <c r="N39">
        <v>0</v>
      </c>
      <c r="O39">
        <v>0</v>
      </c>
      <c r="P39">
        <v>0</v>
      </c>
      <c r="Q39">
        <v>0</v>
      </c>
    </row>
    <row r="40" spans="2:24" customFormat="1" ht="14" hidden="1">
      <c r="B40" t="s">
        <v>9456</v>
      </c>
      <c r="C40" t="s">
        <v>9457</v>
      </c>
      <c r="D40" t="s">
        <v>9458</v>
      </c>
      <c r="F40" t="s">
        <v>247</v>
      </c>
      <c r="I40" t="s">
        <v>290</v>
      </c>
      <c r="J40">
        <v>2</v>
      </c>
      <c r="K40" t="s">
        <v>470</v>
      </c>
      <c r="L40" s="465" t="s">
        <v>9901</v>
      </c>
      <c r="M40">
        <v>0</v>
      </c>
      <c r="N40">
        <v>0</v>
      </c>
      <c r="O40">
        <v>0</v>
      </c>
      <c r="P40">
        <v>0</v>
      </c>
      <c r="Q40">
        <v>0</v>
      </c>
    </row>
    <row r="41" spans="2:24" customFormat="1" ht="14" hidden="1">
      <c r="B41" t="s">
        <v>9639</v>
      </c>
      <c r="C41" t="s">
        <v>9640</v>
      </c>
      <c r="D41" t="s">
        <v>9641</v>
      </c>
      <c r="E41" t="s">
        <v>5160</v>
      </c>
      <c r="F41" t="s">
        <v>266</v>
      </c>
      <c r="G41">
        <v>2</v>
      </c>
      <c r="H41">
        <v>2</v>
      </c>
      <c r="I41" t="s">
        <v>290</v>
      </c>
      <c r="J41">
        <v>2</v>
      </c>
      <c r="K41" t="s">
        <v>451</v>
      </c>
      <c r="L41" t="s">
        <v>9431</v>
      </c>
      <c r="M41">
        <v>0</v>
      </c>
      <c r="N41">
        <v>0</v>
      </c>
      <c r="O41">
        <v>0</v>
      </c>
      <c r="P41">
        <v>0</v>
      </c>
      <c r="Q41">
        <v>0</v>
      </c>
    </row>
    <row r="42" spans="2:24" customFormat="1" ht="14">
      <c r="B42" t="s">
        <v>9690</v>
      </c>
      <c r="C42" t="s">
        <v>9691</v>
      </c>
      <c r="D42" t="s">
        <v>9692</v>
      </c>
      <c r="E42" t="s">
        <v>9430</v>
      </c>
      <c r="F42" t="s">
        <v>266</v>
      </c>
      <c r="G42">
        <v>2</v>
      </c>
      <c r="H42">
        <v>2</v>
      </c>
      <c r="I42" t="s">
        <v>290</v>
      </c>
      <c r="J42">
        <v>2</v>
      </c>
      <c r="K42" t="s">
        <v>487</v>
      </c>
      <c r="L42" t="s">
        <v>9431</v>
      </c>
      <c r="M42">
        <v>2</v>
      </c>
      <c r="N42">
        <v>1</v>
      </c>
      <c r="O42">
        <v>2</v>
      </c>
      <c r="P42">
        <v>2</v>
      </c>
      <c r="Q42">
        <v>1</v>
      </c>
    </row>
    <row r="43" spans="2:24" customFormat="1" ht="14">
      <c r="B43" t="s">
        <v>9840</v>
      </c>
      <c r="C43" t="s">
        <v>9841</v>
      </c>
      <c r="D43" t="s">
        <v>9842</v>
      </c>
      <c r="F43" t="s">
        <v>247</v>
      </c>
      <c r="I43" t="s">
        <v>290</v>
      </c>
      <c r="J43">
        <v>2</v>
      </c>
      <c r="K43" t="s">
        <v>487</v>
      </c>
      <c r="L43" t="s">
        <v>9431</v>
      </c>
      <c r="M43">
        <v>1</v>
      </c>
      <c r="N43">
        <v>1</v>
      </c>
      <c r="O43">
        <v>2</v>
      </c>
      <c r="P43">
        <v>2</v>
      </c>
      <c r="Q43">
        <v>2</v>
      </c>
    </row>
    <row r="44" spans="2:24" customFormat="1" ht="14" hidden="1">
      <c r="B44" t="s">
        <v>9444</v>
      </c>
      <c r="C44" t="s">
        <v>9445</v>
      </c>
      <c r="D44" t="s">
        <v>9446</v>
      </c>
      <c r="F44" t="s">
        <v>266</v>
      </c>
      <c r="G44">
        <v>2</v>
      </c>
      <c r="H44">
        <v>3</v>
      </c>
      <c r="I44" t="s">
        <v>290</v>
      </c>
      <c r="J44">
        <v>2</v>
      </c>
      <c r="K44" t="s">
        <v>470</v>
      </c>
      <c r="L44" s="465" t="s">
        <v>9901</v>
      </c>
      <c r="M44">
        <v>0</v>
      </c>
      <c r="N44">
        <v>0</v>
      </c>
      <c r="O44">
        <v>0</v>
      </c>
      <c r="P44">
        <v>0</v>
      </c>
      <c r="Q44">
        <v>0</v>
      </c>
    </row>
    <row r="45" spans="2:24" customFormat="1" ht="14">
      <c r="B45" t="s">
        <v>9447</v>
      </c>
      <c r="C45" t="s">
        <v>9448</v>
      </c>
      <c r="D45" t="s">
        <v>9449</v>
      </c>
      <c r="F45" t="s">
        <v>266</v>
      </c>
      <c r="G45">
        <v>3</v>
      </c>
      <c r="H45">
        <v>4</v>
      </c>
      <c r="I45" t="s">
        <v>290</v>
      </c>
      <c r="J45">
        <v>3</v>
      </c>
      <c r="K45" t="s">
        <v>493</v>
      </c>
      <c r="L45" t="s">
        <v>9431</v>
      </c>
      <c r="M45">
        <v>1</v>
      </c>
      <c r="N45">
        <v>1</v>
      </c>
      <c r="O45">
        <v>1</v>
      </c>
      <c r="P45">
        <v>1</v>
      </c>
      <c r="Q45">
        <v>1</v>
      </c>
    </row>
    <row r="46" spans="2:24" customFormat="1" ht="14" hidden="1">
      <c r="B46" t="s">
        <v>9636</v>
      </c>
      <c r="C46" t="s">
        <v>9637</v>
      </c>
      <c r="D46" t="s">
        <v>9638</v>
      </c>
      <c r="F46" t="s">
        <v>266</v>
      </c>
      <c r="G46">
        <v>3</v>
      </c>
      <c r="H46">
        <v>4</v>
      </c>
      <c r="I46" t="s">
        <v>290</v>
      </c>
      <c r="J46">
        <v>3</v>
      </c>
      <c r="K46" t="s">
        <v>451</v>
      </c>
      <c r="L46" t="s">
        <v>9431</v>
      </c>
      <c r="M46">
        <v>0</v>
      </c>
      <c r="N46">
        <v>0</v>
      </c>
      <c r="O46">
        <v>0</v>
      </c>
      <c r="P46">
        <v>0</v>
      </c>
      <c r="Q46">
        <v>0</v>
      </c>
    </row>
    <row r="47" spans="2:24" customFormat="1" ht="14" hidden="1">
      <c r="B47" t="s">
        <v>9450</v>
      </c>
      <c r="C47" t="s">
        <v>9451</v>
      </c>
      <c r="D47" t="s">
        <v>9452</v>
      </c>
      <c r="F47" t="s">
        <v>247</v>
      </c>
      <c r="I47" t="s">
        <v>290</v>
      </c>
      <c r="J47">
        <v>4</v>
      </c>
      <c r="K47" t="s">
        <v>470</v>
      </c>
      <c r="L47" s="465" t="s">
        <v>9901</v>
      </c>
      <c r="M47">
        <v>0</v>
      </c>
      <c r="N47">
        <v>0</v>
      </c>
      <c r="O47">
        <v>0</v>
      </c>
      <c r="P47">
        <v>0</v>
      </c>
      <c r="Q47">
        <v>0</v>
      </c>
    </row>
    <row r="48" spans="2:24" customFormat="1" ht="14">
      <c r="B48" s="465" t="s">
        <v>9872</v>
      </c>
      <c r="C48" t="s">
        <v>9631</v>
      </c>
      <c r="D48" t="s">
        <v>9632</v>
      </c>
      <c r="F48" t="s">
        <v>5116</v>
      </c>
      <c r="G48">
        <v>4</v>
      </c>
      <c r="I48" t="s">
        <v>290</v>
      </c>
      <c r="J48">
        <v>6</v>
      </c>
      <c r="K48" t="s">
        <v>493</v>
      </c>
      <c r="L48" t="s">
        <v>9431</v>
      </c>
      <c r="M48">
        <v>1</v>
      </c>
      <c r="N48">
        <v>0</v>
      </c>
      <c r="O48">
        <v>0</v>
      </c>
      <c r="P48">
        <v>0</v>
      </c>
      <c r="Q48">
        <v>0</v>
      </c>
    </row>
    <row r="49" spans="2:17" customFormat="1" ht="14" hidden="1">
      <c r="B49" t="s">
        <v>9583</v>
      </c>
      <c r="C49" t="s">
        <v>9584</v>
      </c>
      <c r="D49" t="s">
        <v>9585</v>
      </c>
      <c r="F49" t="s">
        <v>266</v>
      </c>
      <c r="G49">
        <v>1</v>
      </c>
      <c r="H49">
        <v>2</v>
      </c>
      <c r="I49" t="s">
        <v>269</v>
      </c>
      <c r="J49">
        <v>1</v>
      </c>
      <c r="K49" t="s">
        <v>451</v>
      </c>
      <c r="L49" t="s">
        <v>9431</v>
      </c>
      <c r="M49">
        <v>0</v>
      </c>
      <c r="N49">
        <v>0</v>
      </c>
      <c r="O49">
        <v>0</v>
      </c>
      <c r="P49">
        <v>0</v>
      </c>
      <c r="Q49">
        <v>0</v>
      </c>
    </row>
    <row r="50" spans="2:17" customFormat="1" ht="14" hidden="1">
      <c r="B50" t="s">
        <v>9813</v>
      </c>
      <c r="C50" t="s">
        <v>9814</v>
      </c>
      <c r="D50" t="s">
        <v>9815</v>
      </c>
      <c r="F50" t="s">
        <v>247</v>
      </c>
      <c r="I50" t="s">
        <v>269</v>
      </c>
      <c r="J50">
        <v>1</v>
      </c>
      <c r="K50" t="s">
        <v>451</v>
      </c>
      <c r="L50" t="s">
        <v>9431</v>
      </c>
      <c r="M50">
        <v>0</v>
      </c>
      <c r="N50">
        <v>0</v>
      </c>
      <c r="O50">
        <v>0</v>
      </c>
      <c r="P50">
        <v>0</v>
      </c>
      <c r="Q50">
        <v>0</v>
      </c>
    </row>
    <row r="51" spans="2:17" customFormat="1" ht="14">
      <c r="B51" t="s">
        <v>9586</v>
      </c>
      <c r="C51" t="s">
        <v>9587</v>
      </c>
      <c r="D51" t="s">
        <v>9588</v>
      </c>
      <c r="E51" t="s">
        <v>5289</v>
      </c>
      <c r="F51" t="s">
        <v>266</v>
      </c>
      <c r="G51">
        <v>1</v>
      </c>
      <c r="H51">
        <v>3</v>
      </c>
      <c r="I51" t="s">
        <v>269</v>
      </c>
      <c r="J51">
        <v>2</v>
      </c>
      <c r="K51" t="s">
        <v>487</v>
      </c>
      <c r="L51" t="s">
        <v>9431</v>
      </c>
      <c r="M51">
        <v>1</v>
      </c>
      <c r="N51">
        <v>2</v>
      </c>
      <c r="O51">
        <v>1</v>
      </c>
      <c r="P51">
        <v>1</v>
      </c>
      <c r="Q51">
        <v>2</v>
      </c>
    </row>
    <row r="52" spans="2:17" customFormat="1" ht="14" hidden="1">
      <c r="B52" t="s">
        <v>9624</v>
      </c>
      <c r="C52" t="s">
        <v>9625</v>
      </c>
      <c r="D52" t="s">
        <v>9626</v>
      </c>
      <c r="F52" t="s">
        <v>266</v>
      </c>
      <c r="G52">
        <v>3</v>
      </c>
      <c r="H52">
        <v>2</v>
      </c>
      <c r="I52" t="s">
        <v>269</v>
      </c>
      <c r="J52">
        <v>2</v>
      </c>
      <c r="K52" t="s">
        <v>451</v>
      </c>
      <c r="L52" t="s">
        <v>9431</v>
      </c>
      <c r="M52">
        <v>0</v>
      </c>
      <c r="N52">
        <v>0</v>
      </c>
      <c r="O52">
        <v>0</v>
      </c>
      <c r="P52">
        <v>0</v>
      </c>
      <c r="Q52">
        <v>0</v>
      </c>
    </row>
    <row r="53" spans="2:17" customFormat="1" ht="14" hidden="1">
      <c r="B53" t="s">
        <v>9627</v>
      </c>
      <c r="C53" t="s">
        <v>9628</v>
      </c>
      <c r="D53" t="s">
        <v>9629</v>
      </c>
      <c r="F53" t="s">
        <v>266</v>
      </c>
      <c r="G53">
        <v>3</v>
      </c>
      <c r="H53">
        <v>2</v>
      </c>
      <c r="I53" t="s">
        <v>269</v>
      </c>
      <c r="J53">
        <v>3</v>
      </c>
      <c r="K53" t="s">
        <v>470</v>
      </c>
      <c r="L53" s="465" t="s">
        <v>9901</v>
      </c>
      <c r="M53">
        <v>0</v>
      </c>
      <c r="N53">
        <v>0</v>
      </c>
      <c r="O53">
        <v>0</v>
      </c>
      <c r="P53">
        <v>0</v>
      </c>
      <c r="Q53">
        <v>0</v>
      </c>
    </row>
    <row r="54" spans="2:17" customFormat="1" ht="14" hidden="1">
      <c r="B54" t="s">
        <v>9601</v>
      </c>
      <c r="C54" t="s">
        <v>9602</v>
      </c>
      <c r="D54" t="s">
        <v>9603</v>
      </c>
      <c r="F54" t="s">
        <v>247</v>
      </c>
      <c r="I54" t="s">
        <v>269</v>
      </c>
      <c r="J54">
        <v>3</v>
      </c>
      <c r="K54" t="s">
        <v>470</v>
      </c>
      <c r="L54" s="465" t="s">
        <v>9901</v>
      </c>
      <c r="M54">
        <v>0</v>
      </c>
      <c r="N54">
        <v>0</v>
      </c>
      <c r="O54">
        <v>0</v>
      </c>
      <c r="P54">
        <v>0</v>
      </c>
      <c r="Q54">
        <v>0</v>
      </c>
    </row>
    <row r="55" spans="2:17" customFormat="1" ht="14">
      <c r="B55" t="s">
        <v>9612</v>
      </c>
      <c r="C55" t="s">
        <v>9613</v>
      </c>
      <c r="D55" t="s">
        <v>9614</v>
      </c>
      <c r="F55" t="s">
        <v>266</v>
      </c>
      <c r="G55">
        <v>3</v>
      </c>
      <c r="H55">
        <v>5</v>
      </c>
      <c r="I55" t="s">
        <v>269</v>
      </c>
      <c r="J55">
        <v>4</v>
      </c>
      <c r="K55" t="s">
        <v>487</v>
      </c>
      <c r="L55" t="s">
        <v>9431</v>
      </c>
      <c r="M55">
        <v>1</v>
      </c>
      <c r="N55">
        <v>1</v>
      </c>
      <c r="O55">
        <v>2</v>
      </c>
      <c r="P55">
        <v>1</v>
      </c>
      <c r="Q55">
        <v>2</v>
      </c>
    </row>
    <row r="56" spans="2:17" customFormat="1" ht="14">
      <c r="B56" s="465" t="s">
        <v>9868</v>
      </c>
      <c r="C56" t="s">
        <v>9646</v>
      </c>
      <c r="D56" t="s">
        <v>9647</v>
      </c>
      <c r="E56" t="s">
        <v>5289</v>
      </c>
      <c r="F56" t="s">
        <v>266</v>
      </c>
      <c r="G56">
        <v>3</v>
      </c>
      <c r="H56">
        <v>5</v>
      </c>
      <c r="I56" t="s">
        <v>269</v>
      </c>
      <c r="J56">
        <v>5</v>
      </c>
      <c r="K56" t="s">
        <v>493</v>
      </c>
      <c r="L56" t="s">
        <v>9431</v>
      </c>
      <c r="M56">
        <v>0</v>
      </c>
      <c r="N56">
        <v>1</v>
      </c>
      <c r="O56">
        <v>1</v>
      </c>
      <c r="P56">
        <v>1</v>
      </c>
      <c r="Q56">
        <v>1</v>
      </c>
    </row>
    <row r="57" spans="2:17" customFormat="1" ht="14" hidden="1">
      <c r="B57" t="s">
        <v>9828</v>
      </c>
      <c r="C57" t="s">
        <v>9829</v>
      </c>
      <c r="D57" t="s">
        <v>9830</v>
      </c>
      <c r="F57" t="s">
        <v>247</v>
      </c>
      <c r="I57" t="s">
        <v>269</v>
      </c>
      <c r="J57">
        <v>8</v>
      </c>
      <c r="K57" t="s">
        <v>470</v>
      </c>
      <c r="L57" s="465" t="s">
        <v>9901</v>
      </c>
      <c r="M57">
        <v>0</v>
      </c>
      <c r="N57">
        <v>0</v>
      </c>
      <c r="O57">
        <v>0</v>
      </c>
      <c r="P57">
        <v>0</v>
      </c>
      <c r="Q57">
        <v>0</v>
      </c>
    </row>
    <row r="58" spans="2:17" customFormat="1" ht="14">
      <c r="B58" s="465" t="s">
        <v>9874</v>
      </c>
      <c r="C58" t="s">
        <v>9757</v>
      </c>
      <c r="D58" t="s">
        <v>9758</v>
      </c>
      <c r="F58" t="s">
        <v>266</v>
      </c>
      <c r="G58">
        <v>5</v>
      </c>
      <c r="H58">
        <v>7</v>
      </c>
      <c r="I58" t="s">
        <v>269</v>
      </c>
      <c r="J58">
        <v>9</v>
      </c>
      <c r="K58" t="s">
        <v>493</v>
      </c>
      <c r="L58" t="s">
        <v>9431</v>
      </c>
      <c r="M58">
        <v>0</v>
      </c>
      <c r="N58">
        <v>1</v>
      </c>
      <c r="O58">
        <v>0</v>
      </c>
      <c r="P58">
        <v>1</v>
      </c>
      <c r="Q58">
        <v>1</v>
      </c>
    </row>
    <row r="59" spans="2:17" customFormat="1" ht="14" hidden="1">
      <c r="B59" t="s">
        <v>9609</v>
      </c>
      <c r="C59" t="s">
        <v>9610</v>
      </c>
      <c r="D59" t="s">
        <v>9611</v>
      </c>
      <c r="F59" t="s">
        <v>266</v>
      </c>
      <c r="G59">
        <v>2</v>
      </c>
      <c r="H59">
        <v>1</v>
      </c>
      <c r="I59" t="s">
        <v>357</v>
      </c>
      <c r="J59">
        <v>1</v>
      </c>
      <c r="K59" t="s">
        <v>470</v>
      </c>
      <c r="L59" s="465" t="s">
        <v>9901</v>
      </c>
      <c r="M59">
        <v>0</v>
      </c>
      <c r="N59">
        <v>0</v>
      </c>
      <c r="O59">
        <v>0</v>
      </c>
      <c r="P59">
        <v>0</v>
      </c>
      <c r="Q59">
        <v>0</v>
      </c>
    </row>
    <row r="60" spans="2:17" customFormat="1" ht="14" hidden="1">
      <c r="B60" t="s">
        <v>9642</v>
      </c>
      <c r="C60" t="s">
        <v>9643</v>
      </c>
      <c r="D60" t="s">
        <v>9644</v>
      </c>
      <c r="F60" t="s">
        <v>247</v>
      </c>
      <c r="I60" t="s">
        <v>357</v>
      </c>
      <c r="J60">
        <v>1</v>
      </c>
      <c r="K60" t="s">
        <v>470</v>
      </c>
      <c r="L60" s="465" t="s">
        <v>9901</v>
      </c>
      <c r="M60">
        <v>0</v>
      </c>
      <c r="N60">
        <v>0</v>
      </c>
      <c r="O60">
        <v>0</v>
      </c>
      <c r="P60">
        <v>0</v>
      </c>
      <c r="Q60">
        <v>0</v>
      </c>
    </row>
    <row r="61" spans="2:17" customFormat="1" ht="14" hidden="1">
      <c r="B61" t="s">
        <v>9604</v>
      </c>
      <c r="C61" t="s">
        <v>9605</v>
      </c>
      <c r="D61" t="s">
        <v>9606</v>
      </c>
      <c r="F61" t="s">
        <v>247</v>
      </c>
      <c r="I61" t="s">
        <v>357</v>
      </c>
      <c r="J61">
        <v>1</v>
      </c>
      <c r="K61" t="s">
        <v>451</v>
      </c>
      <c r="L61" t="s">
        <v>9431</v>
      </c>
      <c r="M61">
        <v>0</v>
      </c>
      <c r="N61">
        <v>0</v>
      </c>
      <c r="O61">
        <v>0</v>
      </c>
      <c r="P61">
        <v>0</v>
      </c>
      <c r="Q61">
        <v>0</v>
      </c>
    </row>
    <row r="62" spans="2:17" customFormat="1" ht="14" hidden="1">
      <c r="B62" t="s">
        <v>9831</v>
      </c>
      <c r="C62" t="s">
        <v>9832</v>
      </c>
      <c r="D62" t="s">
        <v>9833</v>
      </c>
      <c r="F62" t="s">
        <v>247</v>
      </c>
      <c r="I62" t="s">
        <v>357</v>
      </c>
      <c r="J62">
        <v>2</v>
      </c>
      <c r="K62" t="s">
        <v>470</v>
      </c>
      <c r="L62" s="465" t="s">
        <v>9901</v>
      </c>
      <c r="M62">
        <v>0</v>
      </c>
      <c r="N62">
        <v>0</v>
      </c>
      <c r="O62">
        <v>0</v>
      </c>
      <c r="P62">
        <v>0</v>
      </c>
      <c r="Q62">
        <v>0</v>
      </c>
    </row>
    <row r="63" spans="2:17" customFormat="1" ht="14">
      <c r="B63" s="465" t="s">
        <v>9898</v>
      </c>
      <c r="C63" t="s">
        <v>9826</v>
      </c>
      <c r="D63" t="s">
        <v>9827</v>
      </c>
      <c r="F63" t="s">
        <v>266</v>
      </c>
      <c r="G63">
        <v>3</v>
      </c>
      <c r="H63">
        <v>2</v>
      </c>
      <c r="I63" t="s">
        <v>357</v>
      </c>
      <c r="J63">
        <v>2</v>
      </c>
      <c r="K63" t="s">
        <v>493</v>
      </c>
      <c r="L63" t="s">
        <v>9431</v>
      </c>
      <c r="M63">
        <v>0</v>
      </c>
      <c r="N63">
        <v>1</v>
      </c>
      <c r="O63">
        <v>0</v>
      </c>
      <c r="P63">
        <v>1</v>
      </c>
      <c r="Q63">
        <v>0</v>
      </c>
    </row>
    <row r="64" spans="2:17" customFormat="1" ht="14" hidden="1">
      <c r="B64" s="465" t="s">
        <v>9865</v>
      </c>
      <c r="C64" t="s">
        <v>9607</v>
      </c>
      <c r="D64" t="s">
        <v>9608</v>
      </c>
      <c r="F64" t="s">
        <v>247</v>
      </c>
      <c r="I64" t="s">
        <v>357</v>
      </c>
      <c r="J64">
        <v>3</v>
      </c>
      <c r="K64" t="s">
        <v>451</v>
      </c>
      <c r="L64" t="s">
        <v>9431</v>
      </c>
      <c r="M64">
        <v>0</v>
      </c>
      <c r="N64">
        <v>0</v>
      </c>
      <c r="O64">
        <v>0</v>
      </c>
      <c r="P64">
        <v>0</v>
      </c>
      <c r="Q64">
        <v>0</v>
      </c>
    </row>
    <row r="65" spans="2:17" customFormat="1" ht="14">
      <c r="B65" t="s">
        <v>9762</v>
      </c>
      <c r="C65" t="s">
        <v>9763</v>
      </c>
      <c r="D65" t="s">
        <v>9764</v>
      </c>
      <c r="E65" t="s">
        <v>5305</v>
      </c>
      <c r="F65" t="s">
        <v>266</v>
      </c>
      <c r="G65">
        <v>3</v>
      </c>
      <c r="H65">
        <v>5</v>
      </c>
      <c r="I65" t="s">
        <v>357</v>
      </c>
      <c r="J65">
        <v>4</v>
      </c>
      <c r="K65" t="s">
        <v>487</v>
      </c>
      <c r="L65" t="s">
        <v>9431</v>
      </c>
      <c r="M65">
        <v>2</v>
      </c>
      <c r="N65">
        <v>2</v>
      </c>
      <c r="O65">
        <v>2</v>
      </c>
      <c r="P65">
        <v>2</v>
      </c>
      <c r="Q65">
        <v>2</v>
      </c>
    </row>
    <row r="66" spans="2:17" customFormat="1" ht="14" hidden="1">
      <c r="B66" t="s">
        <v>9648</v>
      </c>
      <c r="C66" t="s">
        <v>9649</v>
      </c>
      <c r="D66" t="s">
        <v>9650</v>
      </c>
      <c r="E66" t="s">
        <v>5305</v>
      </c>
      <c r="F66" t="s">
        <v>266</v>
      </c>
      <c r="G66">
        <v>4</v>
      </c>
      <c r="H66">
        <v>4</v>
      </c>
      <c r="I66" t="s">
        <v>357</v>
      </c>
      <c r="J66">
        <v>4</v>
      </c>
      <c r="K66" t="s">
        <v>451</v>
      </c>
      <c r="L66" t="s">
        <v>9431</v>
      </c>
      <c r="M66">
        <v>0</v>
      </c>
      <c r="N66">
        <v>0</v>
      </c>
      <c r="O66">
        <v>0</v>
      </c>
      <c r="P66">
        <v>0</v>
      </c>
      <c r="Q66">
        <v>0</v>
      </c>
    </row>
    <row r="67" spans="2:17" customFormat="1" ht="14">
      <c r="B67" s="465" t="s">
        <v>9897</v>
      </c>
      <c r="C67" t="s">
        <v>9590</v>
      </c>
      <c r="D67" t="s">
        <v>9591</v>
      </c>
      <c r="F67" t="s">
        <v>266</v>
      </c>
      <c r="G67">
        <v>5</v>
      </c>
      <c r="H67">
        <v>5</v>
      </c>
      <c r="I67" t="s">
        <v>357</v>
      </c>
      <c r="J67">
        <v>6</v>
      </c>
      <c r="K67" t="s">
        <v>487</v>
      </c>
      <c r="L67" t="s">
        <v>9431</v>
      </c>
      <c r="M67">
        <v>1</v>
      </c>
      <c r="N67">
        <v>0</v>
      </c>
      <c r="O67">
        <v>1</v>
      </c>
      <c r="P67">
        <v>1</v>
      </c>
      <c r="Q67">
        <v>1</v>
      </c>
    </row>
    <row r="68" spans="2:17" customFormat="1" ht="14">
      <c r="B68" s="465" t="s">
        <v>9883</v>
      </c>
      <c r="C68" t="s">
        <v>9634</v>
      </c>
      <c r="D68" t="s">
        <v>9635</v>
      </c>
      <c r="E68" t="s">
        <v>5305</v>
      </c>
      <c r="F68" t="s">
        <v>266</v>
      </c>
      <c r="G68">
        <v>8</v>
      </c>
      <c r="H68">
        <v>8</v>
      </c>
      <c r="I68" t="s">
        <v>357</v>
      </c>
      <c r="J68">
        <v>7</v>
      </c>
      <c r="K68" t="s">
        <v>493</v>
      </c>
      <c r="L68" t="s">
        <v>9431</v>
      </c>
      <c r="M68">
        <v>1</v>
      </c>
      <c r="N68">
        <v>1</v>
      </c>
      <c r="O68">
        <v>1</v>
      </c>
      <c r="P68">
        <v>1</v>
      </c>
      <c r="Q68">
        <v>0</v>
      </c>
    </row>
    <row r="69" spans="2:17" customFormat="1" ht="14" hidden="1">
      <c r="B69" t="s">
        <v>9663</v>
      </c>
      <c r="C69" t="s">
        <v>9664</v>
      </c>
      <c r="D69" t="s">
        <v>9665</v>
      </c>
      <c r="F69" t="s">
        <v>247</v>
      </c>
      <c r="I69" t="s">
        <v>305</v>
      </c>
      <c r="J69">
        <v>0</v>
      </c>
      <c r="K69" t="s">
        <v>451</v>
      </c>
      <c r="L69" t="s">
        <v>9431</v>
      </c>
      <c r="M69">
        <v>0</v>
      </c>
      <c r="N69">
        <v>0</v>
      </c>
      <c r="O69">
        <v>0</v>
      </c>
      <c r="P69">
        <v>0</v>
      </c>
      <c r="Q69">
        <v>0</v>
      </c>
    </row>
    <row r="70" spans="2:17" customFormat="1" ht="14" hidden="1">
      <c r="B70" t="s">
        <v>9747</v>
      </c>
      <c r="C70" t="s">
        <v>9748</v>
      </c>
      <c r="D70" t="s">
        <v>9749</v>
      </c>
      <c r="F70" t="s">
        <v>266</v>
      </c>
      <c r="G70">
        <v>1</v>
      </c>
      <c r="H70">
        <v>2</v>
      </c>
      <c r="I70" t="s">
        <v>305</v>
      </c>
      <c r="J70">
        <v>1</v>
      </c>
      <c r="K70" t="s">
        <v>451</v>
      </c>
      <c r="L70" t="s">
        <v>9431</v>
      </c>
      <c r="M70">
        <v>0</v>
      </c>
      <c r="N70">
        <v>0</v>
      </c>
      <c r="O70">
        <v>0</v>
      </c>
      <c r="P70">
        <v>0</v>
      </c>
      <c r="Q70">
        <v>0</v>
      </c>
    </row>
    <row r="71" spans="2:17" customFormat="1" ht="14" hidden="1">
      <c r="B71" t="s">
        <v>9753</v>
      </c>
      <c r="C71" t="s">
        <v>9754</v>
      </c>
      <c r="D71" t="s">
        <v>9755</v>
      </c>
      <c r="F71" t="s">
        <v>247</v>
      </c>
      <c r="I71" t="s">
        <v>305</v>
      </c>
      <c r="J71">
        <v>1</v>
      </c>
      <c r="K71" t="s">
        <v>470</v>
      </c>
      <c r="L71" s="465" t="s">
        <v>9901</v>
      </c>
      <c r="M71">
        <v>0</v>
      </c>
      <c r="N71">
        <v>0</v>
      </c>
      <c r="O71">
        <v>0</v>
      </c>
      <c r="P71">
        <v>0</v>
      </c>
      <c r="Q71">
        <v>0</v>
      </c>
    </row>
    <row r="72" spans="2:17" customFormat="1" ht="14" hidden="1">
      <c r="B72" t="s">
        <v>9492</v>
      </c>
      <c r="C72" t="s">
        <v>9493</v>
      </c>
      <c r="D72" t="s">
        <v>9494</v>
      </c>
      <c r="E72" t="s">
        <v>9430</v>
      </c>
      <c r="F72" t="s">
        <v>266</v>
      </c>
      <c r="G72">
        <v>3</v>
      </c>
      <c r="H72">
        <v>2</v>
      </c>
      <c r="I72" t="s">
        <v>305</v>
      </c>
      <c r="J72">
        <v>2</v>
      </c>
      <c r="K72" t="s">
        <v>451</v>
      </c>
      <c r="L72" t="s">
        <v>9431</v>
      </c>
      <c r="M72">
        <v>0</v>
      </c>
      <c r="N72">
        <v>0</v>
      </c>
      <c r="O72">
        <v>0</v>
      </c>
      <c r="P72">
        <v>0</v>
      </c>
      <c r="Q72">
        <v>0</v>
      </c>
    </row>
    <row r="73" spans="2:17" customFormat="1" ht="14">
      <c r="B73" t="s">
        <v>9666</v>
      </c>
      <c r="C73" t="s">
        <v>9667</v>
      </c>
      <c r="D73" t="s">
        <v>9668</v>
      </c>
      <c r="E73" t="s">
        <v>9430</v>
      </c>
      <c r="F73" t="s">
        <v>266</v>
      </c>
      <c r="G73">
        <v>3</v>
      </c>
      <c r="H73">
        <v>3</v>
      </c>
      <c r="I73" t="s">
        <v>305</v>
      </c>
      <c r="J73">
        <v>3</v>
      </c>
      <c r="K73" t="s">
        <v>487</v>
      </c>
      <c r="L73" t="s">
        <v>9431</v>
      </c>
      <c r="M73">
        <v>1</v>
      </c>
      <c r="N73">
        <v>2</v>
      </c>
      <c r="O73">
        <v>2</v>
      </c>
      <c r="P73">
        <v>2</v>
      </c>
      <c r="Q73">
        <v>1</v>
      </c>
    </row>
    <row r="74" spans="2:17" customFormat="1" ht="14">
      <c r="B74" t="s">
        <v>9621</v>
      </c>
      <c r="C74" t="s">
        <v>9622</v>
      </c>
      <c r="D74" t="s">
        <v>9623</v>
      </c>
      <c r="F74" t="s">
        <v>247</v>
      </c>
      <c r="I74" t="s">
        <v>305</v>
      </c>
      <c r="J74">
        <v>4</v>
      </c>
      <c r="K74" t="s">
        <v>487</v>
      </c>
      <c r="L74" t="s">
        <v>9431</v>
      </c>
      <c r="M74">
        <v>1</v>
      </c>
      <c r="N74">
        <v>1</v>
      </c>
      <c r="O74">
        <v>2</v>
      </c>
      <c r="P74">
        <v>0</v>
      </c>
      <c r="Q74">
        <v>2</v>
      </c>
    </row>
    <row r="75" spans="2:17" customFormat="1" ht="14" hidden="1">
      <c r="B75" t="s">
        <v>9750</v>
      </c>
      <c r="C75" t="s">
        <v>9751</v>
      </c>
      <c r="D75" t="s">
        <v>9752</v>
      </c>
      <c r="F75" t="s">
        <v>266</v>
      </c>
      <c r="G75">
        <v>2</v>
      </c>
      <c r="H75">
        <v>4</v>
      </c>
      <c r="I75" t="s">
        <v>305</v>
      </c>
      <c r="J75">
        <v>4</v>
      </c>
      <c r="K75" t="s">
        <v>470</v>
      </c>
      <c r="L75" s="465" t="s">
        <v>9901</v>
      </c>
      <c r="M75">
        <v>0</v>
      </c>
      <c r="N75">
        <v>0</v>
      </c>
      <c r="O75">
        <v>0</v>
      </c>
      <c r="P75">
        <v>0</v>
      </c>
      <c r="Q75">
        <v>0</v>
      </c>
    </row>
    <row r="76" spans="2:17" customFormat="1" ht="14" hidden="1">
      <c r="B76" t="s">
        <v>9744</v>
      </c>
      <c r="C76" t="s">
        <v>9745</v>
      </c>
      <c r="D76" t="s">
        <v>9746</v>
      </c>
      <c r="F76" t="s">
        <v>247</v>
      </c>
      <c r="I76" t="s">
        <v>305</v>
      </c>
      <c r="J76">
        <v>5</v>
      </c>
      <c r="K76" t="s">
        <v>470</v>
      </c>
      <c r="L76" s="465" t="s">
        <v>9901</v>
      </c>
      <c r="M76">
        <v>0</v>
      </c>
      <c r="N76">
        <v>0</v>
      </c>
      <c r="O76">
        <v>0</v>
      </c>
      <c r="P76">
        <v>0</v>
      </c>
      <c r="Q76">
        <v>0</v>
      </c>
    </row>
    <row r="77" spans="2:17" customFormat="1" ht="14">
      <c r="B77" t="s">
        <v>9592</v>
      </c>
      <c r="C77" t="s">
        <v>9593</v>
      </c>
      <c r="D77" t="s">
        <v>9594</v>
      </c>
      <c r="F77" t="s">
        <v>266</v>
      </c>
      <c r="G77">
        <v>3</v>
      </c>
      <c r="H77">
        <v>5</v>
      </c>
      <c r="I77" t="s">
        <v>305</v>
      </c>
      <c r="J77">
        <v>5</v>
      </c>
      <c r="K77" t="s">
        <v>493</v>
      </c>
      <c r="L77" t="s">
        <v>9431</v>
      </c>
      <c r="M77">
        <v>1</v>
      </c>
      <c r="N77">
        <v>1</v>
      </c>
      <c r="O77">
        <v>1</v>
      </c>
      <c r="P77">
        <v>1</v>
      </c>
      <c r="Q77">
        <v>1</v>
      </c>
    </row>
    <row r="78" spans="2:17" customFormat="1" ht="14">
      <c r="B78" s="465" t="s">
        <v>9896</v>
      </c>
      <c r="C78" t="s">
        <v>9742</v>
      </c>
      <c r="D78" t="s">
        <v>9743</v>
      </c>
      <c r="E78" t="s">
        <v>9430</v>
      </c>
      <c r="F78" t="s">
        <v>266</v>
      </c>
      <c r="G78">
        <v>6</v>
      </c>
      <c r="H78">
        <v>6</v>
      </c>
      <c r="I78" t="s">
        <v>305</v>
      </c>
      <c r="J78">
        <v>6</v>
      </c>
      <c r="K78" t="s">
        <v>493</v>
      </c>
      <c r="L78" t="s">
        <v>9431</v>
      </c>
      <c r="M78">
        <v>1</v>
      </c>
      <c r="N78">
        <v>1</v>
      </c>
      <c r="O78">
        <v>1</v>
      </c>
      <c r="P78">
        <v>1</v>
      </c>
      <c r="Q78">
        <v>0</v>
      </c>
    </row>
    <row r="79" spans="2:17" customFormat="1" ht="14">
      <c r="B79" s="465" t="s">
        <v>9873</v>
      </c>
      <c r="C79" t="s">
        <v>9530</v>
      </c>
      <c r="D79" t="s">
        <v>9531</v>
      </c>
      <c r="F79" t="s">
        <v>247</v>
      </c>
      <c r="I79" t="s">
        <v>321</v>
      </c>
      <c r="J79">
        <v>0</v>
      </c>
      <c r="K79" t="s">
        <v>493</v>
      </c>
      <c r="L79" t="s">
        <v>9431</v>
      </c>
      <c r="M79">
        <v>1</v>
      </c>
      <c r="N79">
        <v>1</v>
      </c>
      <c r="O79">
        <v>1</v>
      </c>
      <c r="P79">
        <v>0</v>
      </c>
      <c r="Q79">
        <v>1</v>
      </c>
    </row>
    <row r="80" spans="2:17" customFormat="1" ht="14" hidden="1">
      <c r="B80" t="s">
        <v>9468</v>
      </c>
      <c r="C80" t="s">
        <v>9469</v>
      </c>
      <c r="D80" t="s">
        <v>9470</v>
      </c>
      <c r="F80" t="s">
        <v>266</v>
      </c>
      <c r="G80">
        <v>1</v>
      </c>
      <c r="H80">
        <v>2</v>
      </c>
      <c r="I80" t="s">
        <v>321</v>
      </c>
      <c r="J80">
        <v>1</v>
      </c>
      <c r="K80" t="s">
        <v>451</v>
      </c>
      <c r="L80" t="s">
        <v>9431</v>
      </c>
      <c r="M80">
        <v>0</v>
      </c>
      <c r="N80">
        <v>0</v>
      </c>
      <c r="O80">
        <v>0</v>
      </c>
      <c r="P80">
        <v>0</v>
      </c>
      <c r="Q80">
        <v>0</v>
      </c>
    </row>
    <row r="81" spans="2:17" customFormat="1" ht="14" hidden="1">
      <c r="B81" t="s">
        <v>9459</v>
      </c>
      <c r="C81" t="s">
        <v>9460</v>
      </c>
      <c r="D81" t="s">
        <v>9461</v>
      </c>
      <c r="F81" t="s">
        <v>247</v>
      </c>
      <c r="I81" t="s">
        <v>321</v>
      </c>
      <c r="J81">
        <v>1</v>
      </c>
      <c r="K81" t="s">
        <v>451</v>
      </c>
      <c r="L81" t="s">
        <v>9431</v>
      </c>
      <c r="M81">
        <v>0</v>
      </c>
      <c r="N81">
        <v>0</v>
      </c>
      <c r="O81">
        <v>0</v>
      </c>
      <c r="P81">
        <v>0</v>
      </c>
      <c r="Q81">
        <v>0</v>
      </c>
    </row>
    <row r="82" spans="2:17" customFormat="1" ht="14" hidden="1">
      <c r="B82" t="s">
        <v>9657</v>
      </c>
      <c r="C82" t="s">
        <v>9658</v>
      </c>
      <c r="D82" t="s">
        <v>9659</v>
      </c>
      <c r="E82" t="s">
        <v>9430</v>
      </c>
      <c r="F82" t="s">
        <v>266</v>
      </c>
      <c r="G82">
        <v>2</v>
      </c>
      <c r="H82">
        <v>1</v>
      </c>
      <c r="I82" t="s">
        <v>321</v>
      </c>
      <c r="J82">
        <v>2</v>
      </c>
      <c r="K82" t="s">
        <v>451</v>
      </c>
      <c r="L82" t="s">
        <v>9431</v>
      </c>
      <c r="M82">
        <v>0</v>
      </c>
      <c r="N82">
        <v>0</v>
      </c>
      <c r="O82">
        <v>0</v>
      </c>
      <c r="P82">
        <v>0</v>
      </c>
      <c r="Q82">
        <v>0</v>
      </c>
    </row>
    <row r="83" spans="2:17" customFormat="1" ht="14">
      <c r="B83" s="465" t="s">
        <v>9889</v>
      </c>
      <c r="C83" t="s">
        <v>9463</v>
      </c>
      <c r="D83" t="s">
        <v>9464</v>
      </c>
      <c r="E83" t="s">
        <v>9430</v>
      </c>
      <c r="F83" t="s">
        <v>266</v>
      </c>
      <c r="G83">
        <v>1</v>
      </c>
      <c r="H83">
        <v>4</v>
      </c>
      <c r="I83" t="s">
        <v>321</v>
      </c>
      <c r="J83">
        <v>2</v>
      </c>
      <c r="K83" t="s">
        <v>493</v>
      </c>
      <c r="L83" t="s">
        <v>9431</v>
      </c>
      <c r="M83">
        <v>0</v>
      </c>
      <c r="N83">
        <v>1</v>
      </c>
      <c r="O83">
        <v>1</v>
      </c>
      <c r="P83">
        <v>0</v>
      </c>
      <c r="Q83">
        <v>1</v>
      </c>
    </row>
    <row r="84" spans="2:17" customFormat="1" ht="14" hidden="1">
      <c r="B84" t="s">
        <v>9471</v>
      </c>
      <c r="C84" t="s">
        <v>9472</v>
      </c>
      <c r="D84" t="s">
        <v>9473</v>
      </c>
      <c r="F84" t="s">
        <v>247</v>
      </c>
      <c r="I84" t="s">
        <v>321</v>
      </c>
      <c r="J84">
        <v>2</v>
      </c>
      <c r="K84" t="s">
        <v>470</v>
      </c>
      <c r="L84" s="465" t="s">
        <v>9901</v>
      </c>
      <c r="M84">
        <v>0</v>
      </c>
      <c r="N84">
        <v>0</v>
      </c>
      <c r="O84">
        <v>0</v>
      </c>
      <c r="P84">
        <v>0</v>
      </c>
      <c r="Q84">
        <v>0</v>
      </c>
    </row>
    <row r="85" spans="2:17" customFormat="1" ht="14" hidden="1">
      <c r="B85" t="s">
        <v>9474</v>
      </c>
      <c r="C85" t="s">
        <v>9475</v>
      </c>
      <c r="D85" t="s">
        <v>9476</v>
      </c>
      <c r="E85" t="s">
        <v>9430</v>
      </c>
      <c r="F85" t="s">
        <v>266</v>
      </c>
      <c r="G85">
        <v>3</v>
      </c>
      <c r="H85">
        <v>2</v>
      </c>
      <c r="I85" t="s">
        <v>321</v>
      </c>
      <c r="J85">
        <v>2</v>
      </c>
      <c r="K85" t="s">
        <v>470</v>
      </c>
      <c r="L85" s="465" t="s">
        <v>9901</v>
      </c>
      <c r="M85">
        <v>0</v>
      </c>
      <c r="N85">
        <v>0</v>
      </c>
      <c r="O85">
        <v>0</v>
      </c>
      <c r="P85">
        <v>0</v>
      </c>
      <c r="Q85">
        <v>0</v>
      </c>
    </row>
    <row r="86" spans="2:17" customFormat="1" ht="14">
      <c r="B86" t="s">
        <v>9465</v>
      </c>
      <c r="C86" t="s">
        <v>9466</v>
      </c>
      <c r="D86" t="s">
        <v>9467</v>
      </c>
      <c r="E86" t="s">
        <v>9430</v>
      </c>
      <c r="F86" t="s">
        <v>266</v>
      </c>
      <c r="G86">
        <v>2</v>
      </c>
      <c r="H86">
        <v>4</v>
      </c>
      <c r="I86" t="s">
        <v>321</v>
      </c>
      <c r="J86">
        <v>3</v>
      </c>
      <c r="K86" t="s">
        <v>487</v>
      </c>
      <c r="L86" t="s">
        <v>9431</v>
      </c>
      <c r="M86">
        <v>1</v>
      </c>
      <c r="N86">
        <v>2</v>
      </c>
      <c r="O86">
        <v>1</v>
      </c>
      <c r="P86">
        <v>2</v>
      </c>
      <c r="Q86">
        <v>1</v>
      </c>
    </row>
    <row r="87" spans="2:17" customFormat="1" ht="14">
      <c r="B87" t="s">
        <v>9654</v>
      </c>
      <c r="C87" t="s">
        <v>9655</v>
      </c>
      <c r="D87" t="s">
        <v>9656</v>
      </c>
      <c r="E87" t="s">
        <v>9430</v>
      </c>
      <c r="F87" t="s">
        <v>266</v>
      </c>
      <c r="G87">
        <v>4</v>
      </c>
      <c r="H87">
        <v>4</v>
      </c>
      <c r="I87" t="s">
        <v>321</v>
      </c>
      <c r="J87">
        <v>4</v>
      </c>
      <c r="K87" t="s">
        <v>487</v>
      </c>
      <c r="L87" t="s">
        <v>9431</v>
      </c>
      <c r="M87">
        <v>1</v>
      </c>
      <c r="N87">
        <v>2</v>
      </c>
      <c r="O87">
        <v>2</v>
      </c>
      <c r="P87">
        <v>1</v>
      </c>
      <c r="Q87">
        <v>2</v>
      </c>
    </row>
    <row r="88" spans="2:17" customFormat="1" ht="14" hidden="1">
      <c r="B88" t="s">
        <v>9759</v>
      </c>
      <c r="C88" t="s">
        <v>9760</v>
      </c>
      <c r="D88" t="s">
        <v>9761</v>
      </c>
      <c r="F88" t="s">
        <v>266</v>
      </c>
      <c r="G88">
        <v>2</v>
      </c>
      <c r="H88">
        <v>5</v>
      </c>
      <c r="I88" t="s">
        <v>321</v>
      </c>
      <c r="J88">
        <v>4</v>
      </c>
      <c r="K88" t="s">
        <v>470</v>
      </c>
      <c r="L88" s="465" t="s">
        <v>9901</v>
      </c>
      <c r="M88">
        <v>0</v>
      </c>
      <c r="N88">
        <v>0</v>
      </c>
      <c r="O88">
        <v>0</v>
      </c>
      <c r="P88">
        <v>0</v>
      </c>
      <c r="Q88">
        <v>0</v>
      </c>
    </row>
    <row r="89" spans="2:17" customFormat="1" ht="14">
      <c r="B89" t="s">
        <v>9732</v>
      </c>
      <c r="C89" t="s">
        <v>9733</v>
      </c>
      <c r="D89" t="s">
        <v>9734</v>
      </c>
      <c r="E89" t="s">
        <v>9430</v>
      </c>
      <c r="F89" t="s">
        <v>266</v>
      </c>
      <c r="G89">
        <v>1</v>
      </c>
      <c r="H89">
        <v>3</v>
      </c>
      <c r="I89" t="s">
        <v>338</v>
      </c>
      <c r="J89">
        <v>1</v>
      </c>
      <c r="K89" t="s">
        <v>487</v>
      </c>
      <c r="L89" t="s">
        <v>9431</v>
      </c>
      <c r="M89">
        <v>2</v>
      </c>
      <c r="N89">
        <v>2</v>
      </c>
      <c r="O89">
        <v>2</v>
      </c>
      <c r="P89">
        <v>2</v>
      </c>
      <c r="Q89">
        <v>2</v>
      </c>
    </row>
    <row r="90" spans="2:17" customFormat="1" ht="14" hidden="1">
      <c r="B90" t="s">
        <v>9843</v>
      </c>
      <c r="C90" t="s">
        <v>9844</v>
      </c>
      <c r="D90" t="s">
        <v>9845</v>
      </c>
      <c r="F90" t="s">
        <v>247</v>
      </c>
      <c r="I90" t="s">
        <v>338</v>
      </c>
      <c r="J90">
        <v>2</v>
      </c>
      <c r="K90" t="s">
        <v>451</v>
      </c>
      <c r="L90" t="s">
        <v>9431</v>
      </c>
      <c r="M90">
        <v>0</v>
      </c>
      <c r="N90">
        <v>0</v>
      </c>
      <c r="O90">
        <v>0</v>
      </c>
      <c r="P90">
        <v>0</v>
      </c>
      <c r="Q90">
        <v>0</v>
      </c>
    </row>
    <row r="91" spans="2:17" customFormat="1" ht="14" hidden="1">
      <c r="B91" t="s">
        <v>9819</v>
      </c>
      <c r="C91" t="s">
        <v>9820</v>
      </c>
      <c r="D91" t="s">
        <v>9821</v>
      </c>
      <c r="E91" t="s">
        <v>9430</v>
      </c>
      <c r="F91" t="s">
        <v>266</v>
      </c>
      <c r="G91">
        <v>3</v>
      </c>
      <c r="H91">
        <v>2</v>
      </c>
      <c r="I91" t="s">
        <v>338</v>
      </c>
      <c r="J91">
        <v>3</v>
      </c>
      <c r="K91" t="s">
        <v>451</v>
      </c>
      <c r="L91" t="s">
        <v>9431</v>
      </c>
      <c r="M91">
        <v>0</v>
      </c>
      <c r="N91">
        <v>0</v>
      </c>
      <c r="O91">
        <v>0</v>
      </c>
      <c r="P91">
        <v>0</v>
      </c>
      <c r="Q91">
        <v>0</v>
      </c>
    </row>
    <row r="92" spans="2:17" customFormat="1" ht="14" hidden="1">
      <c r="B92" t="s">
        <v>9738</v>
      </c>
      <c r="C92" t="s">
        <v>9739</v>
      </c>
      <c r="D92" t="s">
        <v>9740</v>
      </c>
      <c r="F92" t="s">
        <v>247</v>
      </c>
      <c r="I92" t="s">
        <v>338</v>
      </c>
      <c r="J92">
        <v>3</v>
      </c>
      <c r="K92" t="s">
        <v>470</v>
      </c>
      <c r="L92" s="465" t="s">
        <v>9901</v>
      </c>
      <c r="M92">
        <v>0</v>
      </c>
      <c r="N92">
        <v>0</v>
      </c>
      <c r="O92">
        <v>0</v>
      </c>
      <c r="P92">
        <v>0</v>
      </c>
      <c r="Q92">
        <v>0</v>
      </c>
    </row>
    <row r="93" spans="2:17" customFormat="1" ht="14" hidden="1">
      <c r="B93" t="s">
        <v>9520</v>
      </c>
      <c r="C93" t="s">
        <v>9521</v>
      </c>
      <c r="D93" t="s">
        <v>9522</v>
      </c>
      <c r="F93" t="s">
        <v>247</v>
      </c>
      <c r="I93" t="s">
        <v>338</v>
      </c>
      <c r="J93">
        <v>4</v>
      </c>
      <c r="K93" t="s">
        <v>470</v>
      </c>
      <c r="L93" s="465" t="s">
        <v>9901</v>
      </c>
      <c r="M93">
        <v>0</v>
      </c>
      <c r="N93">
        <v>0</v>
      </c>
      <c r="O93">
        <v>0</v>
      </c>
      <c r="P93">
        <v>0</v>
      </c>
      <c r="Q93">
        <v>0</v>
      </c>
    </row>
    <row r="94" spans="2:17" customFormat="1" ht="14" hidden="1">
      <c r="B94" t="s">
        <v>9517</v>
      </c>
      <c r="C94" t="s">
        <v>9518</v>
      </c>
      <c r="D94" t="s">
        <v>9519</v>
      </c>
      <c r="E94" t="s">
        <v>9430</v>
      </c>
      <c r="F94" t="s">
        <v>266</v>
      </c>
      <c r="G94">
        <v>2</v>
      </c>
      <c r="H94">
        <v>2</v>
      </c>
      <c r="I94" t="s">
        <v>338</v>
      </c>
      <c r="J94">
        <v>5</v>
      </c>
      <c r="K94" t="s">
        <v>451</v>
      </c>
      <c r="L94" t="s">
        <v>9431</v>
      </c>
      <c r="M94">
        <v>0</v>
      </c>
      <c r="N94">
        <v>0</v>
      </c>
      <c r="O94">
        <v>0</v>
      </c>
      <c r="P94">
        <v>0</v>
      </c>
      <c r="Q94">
        <v>0</v>
      </c>
    </row>
    <row r="95" spans="2:17" customFormat="1" ht="14">
      <c r="B95" s="465" t="s">
        <v>9882</v>
      </c>
      <c r="C95" t="s">
        <v>9527</v>
      </c>
      <c r="D95" t="s">
        <v>9528</v>
      </c>
      <c r="E95" t="s">
        <v>9430</v>
      </c>
      <c r="F95" t="s">
        <v>266</v>
      </c>
      <c r="G95">
        <v>3</v>
      </c>
      <c r="H95">
        <v>6</v>
      </c>
      <c r="I95" t="s">
        <v>338</v>
      </c>
      <c r="J95">
        <v>5</v>
      </c>
      <c r="K95" t="s">
        <v>493</v>
      </c>
      <c r="L95" t="s">
        <v>9431</v>
      </c>
      <c r="M95">
        <v>1</v>
      </c>
      <c r="N95">
        <v>0</v>
      </c>
      <c r="O95">
        <v>0</v>
      </c>
      <c r="P95">
        <v>1</v>
      </c>
      <c r="Q95">
        <v>0</v>
      </c>
    </row>
    <row r="96" spans="2:17" customFormat="1" ht="14">
      <c r="B96" t="s">
        <v>9523</v>
      </c>
      <c r="C96" t="s">
        <v>9524</v>
      </c>
      <c r="D96" t="s">
        <v>9525</v>
      </c>
      <c r="E96" t="s">
        <v>9430</v>
      </c>
      <c r="F96" t="s">
        <v>266</v>
      </c>
      <c r="G96">
        <v>3</v>
      </c>
      <c r="H96">
        <v>8</v>
      </c>
      <c r="I96" t="s">
        <v>338</v>
      </c>
      <c r="J96">
        <v>8</v>
      </c>
      <c r="K96" t="s">
        <v>487</v>
      </c>
      <c r="L96" t="s">
        <v>9431</v>
      </c>
      <c r="M96">
        <v>2</v>
      </c>
      <c r="N96">
        <v>0</v>
      </c>
      <c r="O96">
        <v>0</v>
      </c>
      <c r="P96">
        <v>1</v>
      </c>
      <c r="Q96">
        <v>1</v>
      </c>
    </row>
    <row r="97" spans="2:17" customFormat="1" ht="14">
      <c r="B97" s="465" t="s">
        <v>9870</v>
      </c>
      <c r="C97" t="s">
        <v>9721</v>
      </c>
      <c r="D97" t="s">
        <v>9722</v>
      </c>
      <c r="F97" t="s">
        <v>266</v>
      </c>
      <c r="G97">
        <v>6</v>
      </c>
      <c r="H97">
        <v>8</v>
      </c>
      <c r="I97" t="s">
        <v>338</v>
      </c>
      <c r="J97">
        <v>9</v>
      </c>
      <c r="K97" t="s">
        <v>493</v>
      </c>
      <c r="L97" t="s">
        <v>9431</v>
      </c>
      <c r="M97">
        <v>0</v>
      </c>
      <c r="N97">
        <v>1</v>
      </c>
      <c r="O97">
        <v>0</v>
      </c>
      <c r="P97">
        <v>1</v>
      </c>
      <c r="Q97">
        <v>1</v>
      </c>
    </row>
    <row r="98" spans="2:17" customFormat="1" ht="14" hidden="1">
      <c r="B98" t="s">
        <v>9735</v>
      </c>
      <c r="C98" t="s">
        <v>9736</v>
      </c>
      <c r="D98" t="s">
        <v>9737</v>
      </c>
      <c r="F98" t="s">
        <v>247</v>
      </c>
      <c r="I98" t="s">
        <v>338</v>
      </c>
      <c r="J98">
        <v>10</v>
      </c>
      <c r="K98" t="s">
        <v>470</v>
      </c>
      <c r="L98" s="465" t="s">
        <v>9901</v>
      </c>
      <c r="M98">
        <v>0</v>
      </c>
      <c r="N98">
        <v>0</v>
      </c>
      <c r="O98">
        <v>0</v>
      </c>
      <c r="P98">
        <v>0</v>
      </c>
      <c r="Q98">
        <v>0</v>
      </c>
    </row>
    <row r="99" spans="2:17" customFormat="1" ht="14">
      <c r="B99" s="465" t="s">
        <v>9879</v>
      </c>
      <c r="C99" t="s">
        <v>9433</v>
      </c>
      <c r="D99" t="s">
        <v>9434</v>
      </c>
      <c r="E99" t="s">
        <v>9430</v>
      </c>
      <c r="F99" t="s">
        <v>266</v>
      </c>
      <c r="G99">
        <v>1</v>
      </c>
      <c r="H99">
        <v>3</v>
      </c>
      <c r="I99" t="s">
        <v>375</v>
      </c>
      <c r="J99">
        <v>1</v>
      </c>
      <c r="K99" t="s">
        <v>493</v>
      </c>
      <c r="L99" t="s">
        <v>9431</v>
      </c>
      <c r="M99">
        <v>1</v>
      </c>
      <c r="N99">
        <v>0</v>
      </c>
      <c r="O99">
        <v>0</v>
      </c>
      <c r="P99">
        <v>1</v>
      </c>
      <c r="Q99">
        <v>1</v>
      </c>
    </row>
    <row r="100" spans="2:17" customFormat="1" ht="14">
      <c r="B100" t="s">
        <v>9438</v>
      </c>
      <c r="C100" t="s">
        <v>9439</v>
      </c>
      <c r="D100" t="s">
        <v>9440</v>
      </c>
      <c r="F100" t="s">
        <v>247</v>
      </c>
      <c r="I100" t="s">
        <v>375</v>
      </c>
      <c r="J100">
        <v>2</v>
      </c>
      <c r="K100" t="s">
        <v>487</v>
      </c>
      <c r="L100" t="s">
        <v>9431</v>
      </c>
      <c r="M100">
        <v>0</v>
      </c>
      <c r="N100">
        <v>2</v>
      </c>
      <c r="O100">
        <v>2</v>
      </c>
      <c r="P100">
        <v>2</v>
      </c>
      <c r="Q100">
        <v>2</v>
      </c>
    </row>
    <row r="101" spans="2:17" customFormat="1" ht="14" hidden="1">
      <c r="B101" t="s">
        <v>9699</v>
      </c>
      <c r="C101" t="s">
        <v>9700</v>
      </c>
      <c r="D101" t="s">
        <v>9701</v>
      </c>
      <c r="F101" t="s">
        <v>247</v>
      </c>
      <c r="I101" t="s">
        <v>375</v>
      </c>
      <c r="J101">
        <v>3</v>
      </c>
      <c r="K101" t="s">
        <v>451</v>
      </c>
      <c r="L101" t="s">
        <v>9431</v>
      </c>
      <c r="M101">
        <v>0</v>
      </c>
      <c r="N101">
        <v>0</v>
      </c>
      <c r="O101">
        <v>0</v>
      </c>
      <c r="P101">
        <v>0</v>
      </c>
      <c r="Q101">
        <v>0</v>
      </c>
    </row>
    <row r="102" spans="2:17" customFormat="1" ht="14" hidden="1">
      <c r="B102" t="s">
        <v>9705</v>
      </c>
      <c r="C102" t="s">
        <v>9706</v>
      </c>
      <c r="D102" t="s">
        <v>9707</v>
      </c>
      <c r="E102" t="s">
        <v>9430</v>
      </c>
      <c r="F102" t="s">
        <v>266</v>
      </c>
      <c r="G102">
        <v>2</v>
      </c>
      <c r="H102">
        <v>5</v>
      </c>
      <c r="I102" t="s">
        <v>375</v>
      </c>
      <c r="J102">
        <v>3</v>
      </c>
      <c r="K102" t="s">
        <v>451</v>
      </c>
      <c r="L102" t="s">
        <v>9431</v>
      </c>
      <c r="M102">
        <v>0</v>
      </c>
      <c r="N102">
        <v>0</v>
      </c>
      <c r="O102">
        <v>0</v>
      </c>
      <c r="P102">
        <v>0</v>
      </c>
      <c r="Q102">
        <v>0</v>
      </c>
    </row>
    <row r="103" spans="2:17" customFormat="1" ht="14" hidden="1">
      <c r="B103" t="s">
        <v>9435</v>
      </c>
      <c r="C103" t="s">
        <v>9436</v>
      </c>
      <c r="D103" t="s">
        <v>9437</v>
      </c>
      <c r="F103" t="s">
        <v>247</v>
      </c>
      <c r="I103" t="s">
        <v>375</v>
      </c>
      <c r="J103">
        <v>4</v>
      </c>
      <c r="K103" t="s">
        <v>470</v>
      </c>
      <c r="L103" s="465" t="s">
        <v>9901</v>
      </c>
      <c r="M103">
        <v>0</v>
      </c>
      <c r="N103">
        <v>0</v>
      </c>
      <c r="O103">
        <v>0</v>
      </c>
      <c r="P103">
        <v>0</v>
      </c>
      <c r="Q103">
        <v>0</v>
      </c>
    </row>
    <row r="104" spans="2:17" customFormat="1" ht="14">
      <c r="B104" t="s">
        <v>9669</v>
      </c>
      <c r="C104" t="s">
        <v>9670</v>
      </c>
      <c r="D104" t="s">
        <v>9671</v>
      </c>
      <c r="F104" t="s">
        <v>266</v>
      </c>
      <c r="G104">
        <v>5</v>
      </c>
      <c r="H104">
        <v>3</v>
      </c>
      <c r="I104" t="s">
        <v>375</v>
      </c>
      <c r="J104">
        <v>5</v>
      </c>
      <c r="K104" t="s">
        <v>487</v>
      </c>
      <c r="L104" t="s">
        <v>9431</v>
      </c>
      <c r="M104">
        <v>2</v>
      </c>
      <c r="N104">
        <v>2</v>
      </c>
      <c r="O104">
        <v>0</v>
      </c>
      <c r="P104">
        <v>0</v>
      </c>
      <c r="Q104">
        <v>1</v>
      </c>
    </row>
    <row r="105" spans="2:17" customFormat="1" ht="14" hidden="1">
      <c r="B105" t="s">
        <v>9696</v>
      </c>
      <c r="C105" t="s">
        <v>9697</v>
      </c>
      <c r="D105" t="s">
        <v>9698</v>
      </c>
      <c r="F105" t="s">
        <v>247</v>
      </c>
      <c r="I105" t="s">
        <v>375</v>
      </c>
      <c r="J105">
        <v>5</v>
      </c>
      <c r="K105" t="s">
        <v>470</v>
      </c>
      <c r="L105" s="465" t="s">
        <v>9901</v>
      </c>
      <c r="M105">
        <v>0</v>
      </c>
      <c r="N105">
        <v>0</v>
      </c>
      <c r="O105">
        <v>0</v>
      </c>
      <c r="P105">
        <v>0</v>
      </c>
      <c r="Q105">
        <v>0</v>
      </c>
    </row>
    <row r="106" spans="2:17" customFormat="1" ht="14" hidden="1">
      <c r="B106" t="s">
        <v>9693</v>
      </c>
      <c r="C106" t="s">
        <v>9694</v>
      </c>
      <c r="D106" t="s">
        <v>9695</v>
      </c>
      <c r="E106" t="s">
        <v>9430</v>
      </c>
      <c r="F106" t="s">
        <v>266</v>
      </c>
      <c r="G106">
        <v>7</v>
      </c>
      <c r="H106">
        <v>7</v>
      </c>
      <c r="I106" t="s">
        <v>375</v>
      </c>
      <c r="J106">
        <v>5</v>
      </c>
      <c r="K106" t="s">
        <v>470</v>
      </c>
      <c r="L106" s="465" t="s">
        <v>9901</v>
      </c>
      <c r="M106">
        <v>0</v>
      </c>
      <c r="N106">
        <v>0</v>
      </c>
      <c r="O106">
        <v>0</v>
      </c>
      <c r="P106">
        <v>0</v>
      </c>
      <c r="Q106">
        <v>0</v>
      </c>
    </row>
    <row r="107" spans="2:17" customFormat="1" ht="14" hidden="1">
      <c r="B107" t="s">
        <v>9441</v>
      </c>
      <c r="C107" t="s">
        <v>9442</v>
      </c>
      <c r="D107" t="s">
        <v>9443</v>
      </c>
      <c r="F107" t="s">
        <v>266</v>
      </c>
      <c r="G107">
        <v>4</v>
      </c>
      <c r="H107">
        <v>4</v>
      </c>
      <c r="I107" t="s">
        <v>375</v>
      </c>
      <c r="J107">
        <v>6</v>
      </c>
      <c r="K107" t="s">
        <v>451</v>
      </c>
      <c r="L107" t="s">
        <v>9431</v>
      </c>
      <c r="M107">
        <v>0</v>
      </c>
      <c r="N107">
        <v>0</v>
      </c>
      <c r="O107">
        <v>0</v>
      </c>
      <c r="P107">
        <v>0</v>
      </c>
      <c r="Q107">
        <v>0</v>
      </c>
    </row>
    <row r="108" spans="2:17" customFormat="1" ht="14">
      <c r="B108" t="s">
        <v>9427</v>
      </c>
      <c r="C108" t="s">
        <v>9428</v>
      </c>
      <c r="D108" t="s">
        <v>9429</v>
      </c>
      <c r="E108" t="s">
        <v>9430</v>
      </c>
      <c r="F108" t="s">
        <v>266</v>
      </c>
      <c r="G108">
        <v>6</v>
      </c>
      <c r="H108">
        <v>6</v>
      </c>
      <c r="I108" t="s">
        <v>375</v>
      </c>
      <c r="J108">
        <v>8</v>
      </c>
      <c r="K108" t="s">
        <v>493</v>
      </c>
      <c r="L108" t="s">
        <v>9431</v>
      </c>
      <c r="M108">
        <v>1</v>
      </c>
      <c r="N108">
        <v>1</v>
      </c>
      <c r="O108">
        <v>1</v>
      </c>
      <c r="P108">
        <v>1</v>
      </c>
      <c r="Q108">
        <v>1</v>
      </c>
    </row>
    <row r="109" spans="2:17" customFormat="1" ht="14">
      <c r="B109" t="s">
        <v>9672</v>
      </c>
      <c r="C109" t="s">
        <v>9673</v>
      </c>
      <c r="D109" t="s">
        <v>9674</v>
      </c>
      <c r="F109" t="s">
        <v>266</v>
      </c>
      <c r="G109">
        <v>1</v>
      </c>
      <c r="H109">
        <v>3</v>
      </c>
      <c r="I109" t="s">
        <v>392</v>
      </c>
      <c r="J109">
        <v>1</v>
      </c>
      <c r="K109" t="s">
        <v>487</v>
      </c>
      <c r="L109" t="s">
        <v>9431</v>
      </c>
      <c r="M109">
        <v>2</v>
      </c>
      <c r="N109">
        <v>1</v>
      </c>
      <c r="O109">
        <v>2</v>
      </c>
      <c r="P109">
        <v>2</v>
      </c>
      <c r="Q109">
        <v>2</v>
      </c>
    </row>
    <row r="110" spans="2:17" customFormat="1" ht="14" hidden="1">
      <c r="B110" t="s">
        <v>9804</v>
      </c>
      <c r="C110" t="s">
        <v>9805</v>
      </c>
      <c r="D110" t="s">
        <v>9806</v>
      </c>
      <c r="F110" t="s">
        <v>247</v>
      </c>
      <c r="I110" t="s">
        <v>392</v>
      </c>
      <c r="J110">
        <v>2</v>
      </c>
      <c r="K110" t="s">
        <v>470</v>
      </c>
      <c r="L110" s="465" t="s">
        <v>9901</v>
      </c>
      <c r="M110">
        <v>0</v>
      </c>
      <c r="N110">
        <v>0</v>
      </c>
      <c r="O110">
        <v>0</v>
      </c>
      <c r="P110">
        <v>0</v>
      </c>
      <c r="Q110">
        <v>0</v>
      </c>
    </row>
    <row r="111" spans="2:17" customFormat="1" ht="14" hidden="1">
      <c r="B111" t="s">
        <v>9681</v>
      </c>
      <c r="C111" t="s">
        <v>9682</v>
      </c>
      <c r="D111" t="s">
        <v>9683</v>
      </c>
      <c r="F111" t="s">
        <v>247</v>
      </c>
      <c r="I111" t="s">
        <v>392</v>
      </c>
      <c r="J111">
        <v>2</v>
      </c>
      <c r="K111" t="s">
        <v>451</v>
      </c>
      <c r="L111" t="s">
        <v>9431</v>
      </c>
      <c r="M111">
        <v>0</v>
      </c>
      <c r="N111">
        <v>0</v>
      </c>
      <c r="O111">
        <v>0</v>
      </c>
      <c r="P111">
        <v>0</v>
      </c>
      <c r="Q111">
        <v>0</v>
      </c>
    </row>
    <row r="112" spans="2:17" customFormat="1" ht="14">
      <c r="B112" s="465" t="s">
        <v>9924</v>
      </c>
      <c r="C112" t="s">
        <v>9676</v>
      </c>
      <c r="D112" t="s">
        <v>9677</v>
      </c>
      <c r="F112" t="s">
        <v>266</v>
      </c>
      <c r="G112">
        <v>3</v>
      </c>
      <c r="H112">
        <v>3</v>
      </c>
      <c r="I112" t="s">
        <v>392</v>
      </c>
      <c r="J112">
        <v>3</v>
      </c>
      <c r="K112" t="s">
        <v>493</v>
      </c>
      <c r="L112" t="s">
        <v>9431</v>
      </c>
      <c r="M112">
        <v>1</v>
      </c>
      <c r="N112">
        <v>1</v>
      </c>
      <c r="O112">
        <v>1</v>
      </c>
      <c r="P112">
        <v>1</v>
      </c>
      <c r="Q112">
        <v>0</v>
      </c>
    </row>
    <row r="113" spans="2:17" customFormat="1" ht="14" hidden="1">
      <c r="B113" t="s">
        <v>9618</v>
      </c>
      <c r="C113" t="s">
        <v>9619</v>
      </c>
      <c r="D113" t="s">
        <v>9620</v>
      </c>
      <c r="F113" t="s">
        <v>247</v>
      </c>
      <c r="I113" t="s">
        <v>392</v>
      </c>
      <c r="J113">
        <v>4</v>
      </c>
      <c r="K113" t="s">
        <v>451</v>
      </c>
      <c r="L113" t="s">
        <v>9431</v>
      </c>
      <c r="M113">
        <v>0</v>
      </c>
      <c r="N113">
        <v>0</v>
      </c>
      <c r="O113">
        <v>0</v>
      </c>
      <c r="P113">
        <v>0</v>
      </c>
      <c r="Q113">
        <v>0</v>
      </c>
    </row>
    <row r="114" spans="2:17" customFormat="1" ht="14" hidden="1">
      <c r="B114" t="s">
        <v>9684</v>
      </c>
      <c r="C114" t="s">
        <v>9685</v>
      </c>
      <c r="D114" t="s">
        <v>9686</v>
      </c>
      <c r="F114" t="s">
        <v>247</v>
      </c>
      <c r="I114" t="s">
        <v>392</v>
      </c>
      <c r="J114">
        <v>4</v>
      </c>
      <c r="K114" t="s">
        <v>470</v>
      </c>
      <c r="L114" s="465" t="s">
        <v>9901</v>
      </c>
      <c r="M114">
        <v>0</v>
      </c>
      <c r="N114">
        <v>0</v>
      </c>
      <c r="O114">
        <v>0</v>
      </c>
      <c r="P114">
        <v>0</v>
      </c>
      <c r="Q114">
        <v>0</v>
      </c>
    </row>
    <row r="115" spans="2:17" customFormat="1" ht="14">
      <c r="B115" s="465" t="s">
        <v>9881</v>
      </c>
      <c r="C115" t="s">
        <v>9484</v>
      </c>
      <c r="D115" t="s">
        <v>9485</v>
      </c>
      <c r="E115" t="s">
        <v>5289</v>
      </c>
      <c r="F115" t="s">
        <v>266</v>
      </c>
      <c r="G115">
        <v>4</v>
      </c>
      <c r="H115">
        <v>4</v>
      </c>
      <c r="I115" t="s">
        <v>392</v>
      </c>
      <c r="J115">
        <v>4</v>
      </c>
      <c r="K115" t="s">
        <v>493</v>
      </c>
      <c r="L115" t="s">
        <v>9431</v>
      </c>
      <c r="M115">
        <v>1</v>
      </c>
      <c r="N115">
        <v>1</v>
      </c>
      <c r="O115">
        <v>0</v>
      </c>
      <c r="P115">
        <v>1</v>
      </c>
      <c r="Q115">
        <v>1</v>
      </c>
    </row>
    <row r="116" spans="2:17" customFormat="1" ht="14" hidden="1">
      <c r="B116" t="s">
        <v>9687</v>
      </c>
      <c r="C116" t="s">
        <v>9688</v>
      </c>
      <c r="D116" t="s">
        <v>9689</v>
      </c>
      <c r="F116" t="s">
        <v>247</v>
      </c>
      <c r="I116" t="s">
        <v>392</v>
      </c>
      <c r="J116">
        <v>4</v>
      </c>
      <c r="K116" t="s">
        <v>470</v>
      </c>
      <c r="L116" s="465" t="s">
        <v>9901</v>
      </c>
      <c r="M116">
        <v>0</v>
      </c>
      <c r="N116">
        <v>0</v>
      </c>
      <c r="O116">
        <v>0</v>
      </c>
      <c r="P116">
        <v>0</v>
      </c>
      <c r="Q116">
        <v>0</v>
      </c>
    </row>
    <row r="117" spans="2:17" customFormat="1" ht="14">
      <c r="B117" t="s">
        <v>9678</v>
      </c>
      <c r="C117" t="s">
        <v>9679</v>
      </c>
      <c r="D117" t="s">
        <v>9680</v>
      </c>
      <c r="F117" t="s">
        <v>266</v>
      </c>
      <c r="G117">
        <v>4</v>
      </c>
      <c r="H117">
        <v>5</v>
      </c>
      <c r="I117" t="s">
        <v>392</v>
      </c>
      <c r="J117">
        <v>5</v>
      </c>
      <c r="K117" t="s">
        <v>487</v>
      </c>
      <c r="L117" t="s">
        <v>9431</v>
      </c>
      <c r="M117">
        <v>0</v>
      </c>
      <c r="N117">
        <v>2</v>
      </c>
      <c r="O117">
        <v>2</v>
      </c>
      <c r="P117">
        <v>2</v>
      </c>
      <c r="Q117">
        <v>0</v>
      </c>
    </row>
    <row r="118" spans="2:17" customFormat="1" ht="14" hidden="1">
      <c r="B118" t="s">
        <v>9834</v>
      </c>
      <c r="C118" t="s">
        <v>9835</v>
      </c>
      <c r="D118" t="s">
        <v>9836</v>
      </c>
      <c r="F118" t="s">
        <v>266</v>
      </c>
      <c r="G118">
        <v>4</v>
      </c>
      <c r="H118">
        <v>8</v>
      </c>
      <c r="I118" t="s">
        <v>392</v>
      </c>
      <c r="J118">
        <v>6</v>
      </c>
      <c r="K118" t="s">
        <v>451</v>
      </c>
      <c r="L118" t="s">
        <v>9431</v>
      </c>
      <c r="M118">
        <v>0</v>
      </c>
      <c r="N118">
        <v>0</v>
      </c>
      <c r="O118">
        <v>0</v>
      </c>
      <c r="P118">
        <v>0</v>
      </c>
      <c r="Q118">
        <v>0</v>
      </c>
    </row>
    <row r="119" spans="2:17" customFormat="1" ht="14" hidden="1">
      <c r="B119" t="s">
        <v>9532</v>
      </c>
      <c r="C119" t="s">
        <v>9533</v>
      </c>
      <c r="D119" t="s">
        <v>9534</v>
      </c>
      <c r="E119" t="s">
        <v>9430</v>
      </c>
      <c r="F119" t="s">
        <v>266</v>
      </c>
      <c r="G119">
        <v>2</v>
      </c>
      <c r="H119">
        <v>1</v>
      </c>
      <c r="I119" t="s">
        <v>404</v>
      </c>
      <c r="J119">
        <v>1</v>
      </c>
      <c r="K119" t="s">
        <v>470</v>
      </c>
      <c r="L119" s="465" t="s">
        <v>9901</v>
      </c>
      <c r="M119">
        <v>0</v>
      </c>
      <c r="N119">
        <v>0</v>
      </c>
      <c r="O119">
        <v>0</v>
      </c>
      <c r="P119">
        <v>0</v>
      </c>
      <c r="Q119">
        <v>0</v>
      </c>
    </row>
    <row r="120" spans="2:17" customFormat="1" ht="14" hidden="1">
      <c r="B120" t="s">
        <v>9660</v>
      </c>
      <c r="C120" t="s">
        <v>9661</v>
      </c>
      <c r="D120" t="s">
        <v>9662</v>
      </c>
      <c r="E120" t="s">
        <v>9430</v>
      </c>
      <c r="F120" t="s">
        <v>266</v>
      </c>
      <c r="G120">
        <v>1</v>
      </c>
      <c r="H120">
        <v>2</v>
      </c>
      <c r="I120" t="s">
        <v>404</v>
      </c>
      <c r="J120">
        <v>1</v>
      </c>
      <c r="K120" t="s">
        <v>451</v>
      </c>
      <c r="L120" t="s">
        <v>9431</v>
      </c>
      <c r="M120">
        <v>0</v>
      </c>
      <c r="N120">
        <v>0</v>
      </c>
      <c r="O120">
        <v>0</v>
      </c>
      <c r="P120">
        <v>0</v>
      </c>
      <c r="Q120">
        <v>0</v>
      </c>
    </row>
    <row r="121" spans="2:17" customFormat="1" ht="14" hidden="1">
      <c r="B121" t="s">
        <v>9550</v>
      </c>
      <c r="C121" t="s">
        <v>9551</v>
      </c>
      <c r="D121" t="s">
        <v>9552</v>
      </c>
      <c r="E121" t="s">
        <v>9430</v>
      </c>
      <c r="F121" t="s">
        <v>266</v>
      </c>
      <c r="G121">
        <v>0</v>
      </c>
      <c r="H121">
        <v>2</v>
      </c>
      <c r="I121" t="s">
        <v>404</v>
      </c>
      <c r="J121">
        <v>1</v>
      </c>
      <c r="K121" t="s">
        <v>451</v>
      </c>
      <c r="L121" t="s">
        <v>9431</v>
      </c>
      <c r="M121">
        <v>0</v>
      </c>
      <c r="N121">
        <v>0</v>
      </c>
      <c r="O121">
        <v>0</v>
      </c>
      <c r="P121">
        <v>0</v>
      </c>
      <c r="Q121">
        <v>0</v>
      </c>
    </row>
    <row r="122" spans="2:17" customFormat="1" ht="14" hidden="1">
      <c r="B122" t="s">
        <v>9714</v>
      </c>
      <c r="C122" t="s">
        <v>9715</v>
      </c>
      <c r="D122" t="s">
        <v>9716</v>
      </c>
      <c r="E122" t="s">
        <v>9430</v>
      </c>
      <c r="F122" t="s">
        <v>266</v>
      </c>
      <c r="G122">
        <v>3</v>
      </c>
      <c r="H122">
        <v>1</v>
      </c>
      <c r="I122" t="s">
        <v>404</v>
      </c>
      <c r="J122">
        <v>2</v>
      </c>
      <c r="K122" t="s">
        <v>451</v>
      </c>
      <c r="L122" t="s">
        <v>9431</v>
      </c>
      <c r="M122">
        <v>0</v>
      </c>
      <c r="N122">
        <v>0</v>
      </c>
      <c r="O122">
        <v>0</v>
      </c>
      <c r="P122">
        <v>0</v>
      </c>
      <c r="Q122">
        <v>0</v>
      </c>
    </row>
    <row r="123" spans="2:17" customFormat="1" ht="14" hidden="1">
      <c r="B123" t="s">
        <v>9777</v>
      </c>
      <c r="C123" t="s">
        <v>9778</v>
      </c>
      <c r="D123" t="s">
        <v>9779</v>
      </c>
      <c r="E123" t="s">
        <v>9430</v>
      </c>
      <c r="F123" t="s">
        <v>266</v>
      </c>
      <c r="G123">
        <v>2</v>
      </c>
      <c r="H123">
        <v>3</v>
      </c>
      <c r="I123" t="s">
        <v>404</v>
      </c>
      <c r="J123">
        <v>2</v>
      </c>
      <c r="K123" t="s">
        <v>451</v>
      </c>
      <c r="L123" t="s">
        <v>9431</v>
      </c>
      <c r="M123">
        <v>0</v>
      </c>
      <c r="N123">
        <v>0</v>
      </c>
      <c r="O123">
        <v>0</v>
      </c>
      <c r="P123">
        <v>0</v>
      </c>
      <c r="Q123">
        <v>0</v>
      </c>
    </row>
    <row r="124" spans="2:17" customFormat="1" ht="14" hidden="1">
      <c r="B124" t="s">
        <v>9489</v>
      </c>
      <c r="C124" t="s">
        <v>9490</v>
      </c>
      <c r="D124" t="s">
        <v>9491</v>
      </c>
      <c r="E124" t="s">
        <v>9430</v>
      </c>
      <c r="F124" t="s">
        <v>266</v>
      </c>
      <c r="G124">
        <v>2</v>
      </c>
      <c r="H124">
        <v>2</v>
      </c>
      <c r="I124" t="s">
        <v>404</v>
      </c>
      <c r="J124">
        <v>2</v>
      </c>
      <c r="K124" t="s">
        <v>451</v>
      </c>
      <c r="L124" t="s">
        <v>9431</v>
      </c>
      <c r="M124">
        <v>0</v>
      </c>
      <c r="N124">
        <v>0</v>
      </c>
      <c r="O124">
        <v>0</v>
      </c>
      <c r="P124">
        <v>0</v>
      </c>
      <c r="Q124">
        <v>0</v>
      </c>
    </row>
    <row r="125" spans="2:17" customFormat="1" ht="14" hidden="1">
      <c r="B125" t="s">
        <v>9786</v>
      </c>
      <c r="C125" t="s">
        <v>9787</v>
      </c>
      <c r="D125" t="s">
        <v>9788</v>
      </c>
      <c r="E125" t="s">
        <v>9430</v>
      </c>
      <c r="F125" t="s">
        <v>266</v>
      </c>
      <c r="G125">
        <v>5</v>
      </c>
      <c r="H125">
        <v>5</v>
      </c>
      <c r="I125" t="s">
        <v>404</v>
      </c>
      <c r="J125">
        <v>2</v>
      </c>
      <c r="K125" t="s">
        <v>451</v>
      </c>
      <c r="L125" t="s">
        <v>9431</v>
      </c>
      <c r="M125">
        <v>0</v>
      </c>
      <c r="N125">
        <v>0</v>
      </c>
      <c r="O125">
        <v>0</v>
      </c>
      <c r="P125">
        <v>0</v>
      </c>
      <c r="Q125">
        <v>0</v>
      </c>
    </row>
    <row r="126" spans="2:17" customFormat="1" ht="14" hidden="1">
      <c r="B126" t="s">
        <v>9855</v>
      </c>
      <c r="C126" t="s">
        <v>9856</v>
      </c>
      <c r="D126" t="s">
        <v>9857</v>
      </c>
      <c r="F126" t="s">
        <v>266</v>
      </c>
      <c r="G126">
        <v>2</v>
      </c>
      <c r="H126">
        <v>1</v>
      </c>
      <c r="I126" t="s">
        <v>404</v>
      </c>
      <c r="J126">
        <v>2</v>
      </c>
      <c r="K126" t="s">
        <v>451</v>
      </c>
      <c r="L126" t="s">
        <v>9431</v>
      </c>
      <c r="M126">
        <v>0</v>
      </c>
      <c r="N126">
        <v>0</v>
      </c>
      <c r="O126">
        <v>0</v>
      </c>
      <c r="P126">
        <v>0</v>
      </c>
      <c r="Q126">
        <v>0</v>
      </c>
    </row>
    <row r="127" spans="2:17" customFormat="1" ht="14">
      <c r="B127" s="465" t="s">
        <v>9871</v>
      </c>
      <c r="C127" t="s">
        <v>9503</v>
      </c>
      <c r="D127" t="s">
        <v>9504</v>
      </c>
      <c r="F127" t="s">
        <v>266</v>
      </c>
      <c r="G127">
        <v>2</v>
      </c>
      <c r="H127">
        <v>2</v>
      </c>
      <c r="I127" t="s">
        <v>404</v>
      </c>
      <c r="J127">
        <v>2</v>
      </c>
      <c r="K127" t="s">
        <v>493</v>
      </c>
      <c r="L127" t="s">
        <v>9431</v>
      </c>
      <c r="M127">
        <v>1</v>
      </c>
      <c r="N127">
        <v>1</v>
      </c>
      <c r="O127">
        <v>1</v>
      </c>
      <c r="P127">
        <v>0</v>
      </c>
      <c r="Q127">
        <v>1</v>
      </c>
    </row>
    <row r="128" spans="2:17" customFormat="1" ht="14" hidden="1">
      <c r="B128" t="s">
        <v>9541</v>
      </c>
      <c r="C128" t="s">
        <v>9542</v>
      </c>
      <c r="D128" t="s">
        <v>9543</v>
      </c>
      <c r="F128" t="s">
        <v>266</v>
      </c>
      <c r="G128">
        <v>2</v>
      </c>
      <c r="H128">
        <v>2</v>
      </c>
      <c r="I128" t="s">
        <v>404</v>
      </c>
      <c r="J128">
        <v>2</v>
      </c>
      <c r="K128" t="s">
        <v>470</v>
      </c>
      <c r="L128" s="465" t="s">
        <v>9901</v>
      </c>
      <c r="M128">
        <v>0</v>
      </c>
      <c r="N128">
        <v>0</v>
      </c>
      <c r="O128">
        <v>0</v>
      </c>
      <c r="P128">
        <v>0</v>
      </c>
      <c r="Q128">
        <v>0</v>
      </c>
    </row>
    <row r="129" spans="2:17" customFormat="1" ht="14" hidden="1">
      <c r="B129" t="s">
        <v>9774</v>
      </c>
      <c r="C129" t="s">
        <v>9775</v>
      </c>
      <c r="D129" t="s">
        <v>9776</v>
      </c>
      <c r="E129" t="s">
        <v>9430</v>
      </c>
      <c r="F129" t="s">
        <v>266</v>
      </c>
      <c r="G129">
        <v>5</v>
      </c>
      <c r="H129">
        <v>4</v>
      </c>
      <c r="I129" t="s">
        <v>404</v>
      </c>
      <c r="J129">
        <v>3</v>
      </c>
      <c r="K129" t="s">
        <v>451</v>
      </c>
      <c r="L129" t="s">
        <v>9431</v>
      </c>
      <c r="M129">
        <v>0</v>
      </c>
      <c r="N129">
        <v>0</v>
      </c>
      <c r="O129">
        <v>0</v>
      </c>
      <c r="P129">
        <v>0</v>
      </c>
      <c r="Q129">
        <v>0</v>
      </c>
    </row>
    <row r="130" spans="2:17" customFormat="1" ht="14" hidden="1">
      <c r="B130" t="s">
        <v>9801</v>
      </c>
      <c r="C130" t="s">
        <v>9802</v>
      </c>
      <c r="D130" t="s">
        <v>9803</v>
      </c>
      <c r="F130" t="s">
        <v>266</v>
      </c>
      <c r="G130">
        <v>2</v>
      </c>
      <c r="H130">
        <v>4</v>
      </c>
      <c r="I130" t="s">
        <v>404</v>
      </c>
      <c r="J130">
        <v>3</v>
      </c>
      <c r="K130" t="s">
        <v>451</v>
      </c>
      <c r="L130" t="s">
        <v>9431</v>
      </c>
      <c r="M130">
        <v>0</v>
      </c>
      <c r="N130">
        <v>0</v>
      </c>
      <c r="O130">
        <v>0</v>
      </c>
      <c r="P130">
        <v>0</v>
      </c>
      <c r="Q130">
        <v>0</v>
      </c>
    </row>
    <row r="131" spans="2:17" customFormat="1" ht="14">
      <c r="B131" t="s">
        <v>9505</v>
      </c>
      <c r="C131" t="s">
        <v>9506</v>
      </c>
      <c r="D131" t="s">
        <v>9507</v>
      </c>
      <c r="F131" t="s">
        <v>266</v>
      </c>
      <c r="G131">
        <v>3</v>
      </c>
      <c r="H131">
        <v>2</v>
      </c>
      <c r="I131" t="s">
        <v>404</v>
      </c>
      <c r="J131">
        <v>3</v>
      </c>
      <c r="K131" t="s">
        <v>487</v>
      </c>
      <c r="L131" t="s">
        <v>9431</v>
      </c>
      <c r="M131">
        <v>2</v>
      </c>
      <c r="N131">
        <v>2</v>
      </c>
      <c r="O131">
        <v>2</v>
      </c>
      <c r="P131">
        <v>2</v>
      </c>
      <c r="Q131">
        <v>1</v>
      </c>
    </row>
    <row r="132" spans="2:17" customFormat="1" ht="14" hidden="1">
      <c r="B132" t="s">
        <v>9598</v>
      </c>
      <c r="C132" t="s">
        <v>9599</v>
      </c>
      <c r="D132" t="s">
        <v>9600</v>
      </c>
      <c r="F132" t="s">
        <v>266</v>
      </c>
      <c r="G132">
        <v>4</v>
      </c>
      <c r="H132">
        <v>5</v>
      </c>
      <c r="I132" t="s">
        <v>404</v>
      </c>
      <c r="J132">
        <v>3</v>
      </c>
      <c r="K132" t="s">
        <v>451</v>
      </c>
      <c r="L132" t="s">
        <v>9431</v>
      </c>
      <c r="M132">
        <v>0</v>
      </c>
      <c r="N132">
        <v>0</v>
      </c>
      <c r="O132">
        <v>0</v>
      </c>
      <c r="P132">
        <v>0</v>
      </c>
      <c r="Q132">
        <v>0</v>
      </c>
    </row>
    <row r="133" spans="2:17" customFormat="1" ht="14" hidden="1">
      <c r="B133" t="s">
        <v>9651</v>
      </c>
      <c r="C133" t="s">
        <v>9652</v>
      </c>
      <c r="D133" t="s">
        <v>9653</v>
      </c>
      <c r="E133" t="s">
        <v>5305</v>
      </c>
      <c r="F133" t="s">
        <v>266</v>
      </c>
      <c r="G133">
        <v>3</v>
      </c>
      <c r="H133">
        <v>3</v>
      </c>
      <c r="I133" t="s">
        <v>404</v>
      </c>
      <c r="J133">
        <v>3</v>
      </c>
      <c r="K133" t="s">
        <v>451</v>
      </c>
      <c r="L133" t="s">
        <v>9431</v>
      </c>
      <c r="M133">
        <v>0</v>
      </c>
      <c r="N133">
        <v>0</v>
      </c>
      <c r="O133">
        <v>0</v>
      </c>
      <c r="P133">
        <v>0</v>
      </c>
      <c r="Q133">
        <v>0</v>
      </c>
    </row>
    <row r="134" spans="2:17" customFormat="1" ht="14" hidden="1">
      <c r="B134" t="s">
        <v>9792</v>
      </c>
      <c r="C134" t="s">
        <v>9793</v>
      </c>
      <c r="D134" t="s">
        <v>9794</v>
      </c>
      <c r="E134" t="s">
        <v>9430</v>
      </c>
      <c r="F134" t="s">
        <v>266</v>
      </c>
      <c r="G134">
        <v>4</v>
      </c>
      <c r="H134">
        <v>3</v>
      </c>
      <c r="I134" t="s">
        <v>404</v>
      </c>
      <c r="J134">
        <v>3</v>
      </c>
      <c r="K134" t="s">
        <v>451</v>
      </c>
      <c r="L134" t="s">
        <v>9431</v>
      </c>
      <c r="M134">
        <v>0</v>
      </c>
      <c r="N134">
        <v>0</v>
      </c>
      <c r="O134">
        <v>0</v>
      </c>
      <c r="P134">
        <v>0</v>
      </c>
      <c r="Q134">
        <v>0</v>
      </c>
    </row>
    <row r="135" spans="2:17" customFormat="1" ht="14" hidden="1">
      <c r="B135" t="s">
        <v>9547</v>
      </c>
      <c r="C135" t="s">
        <v>9548</v>
      </c>
      <c r="D135" t="s">
        <v>9549</v>
      </c>
      <c r="E135" t="s">
        <v>9430</v>
      </c>
      <c r="F135" t="s">
        <v>266</v>
      </c>
      <c r="G135">
        <v>2</v>
      </c>
      <c r="H135">
        <v>4</v>
      </c>
      <c r="I135" t="s">
        <v>404</v>
      </c>
      <c r="J135">
        <v>3</v>
      </c>
      <c r="K135" t="s">
        <v>451</v>
      </c>
      <c r="L135" t="s">
        <v>9431</v>
      </c>
      <c r="M135">
        <v>0</v>
      </c>
      <c r="N135">
        <v>0</v>
      </c>
      <c r="O135">
        <v>0</v>
      </c>
      <c r="P135">
        <v>0</v>
      </c>
      <c r="Q135">
        <v>0</v>
      </c>
    </row>
    <row r="136" spans="2:17" customFormat="1" ht="14" hidden="1">
      <c r="B136" t="s">
        <v>9783</v>
      </c>
      <c r="C136" t="s">
        <v>9784</v>
      </c>
      <c r="D136" t="s">
        <v>9785</v>
      </c>
      <c r="E136" t="s">
        <v>9430</v>
      </c>
      <c r="F136" t="s">
        <v>266</v>
      </c>
      <c r="G136">
        <v>3</v>
      </c>
      <c r="H136">
        <v>4</v>
      </c>
      <c r="I136" t="s">
        <v>404</v>
      </c>
      <c r="J136">
        <v>3</v>
      </c>
      <c r="K136" t="s">
        <v>451</v>
      </c>
      <c r="L136" t="s">
        <v>9431</v>
      </c>
      <c r="M136">
        <v>0</v>
      </c>
      <c r="N136">
        <v>0</v>
      </c>
      <c r="O136">
        <v>0</v>
      </c>
      <c r="P136">
        <v>0</v>
      </c>
      <c r="Q136">
        <v>0</v>
      </c>
    </row>
    <row r="137" spans="2:17" customFormat="1" ht="14" hidden="1">
      <c r="B137" t="s">
        <v>9846</v>
      </c>
      <c r="C137" t="s">
        <v>9847</v>
      </c>
      <c r="D137" t="s">
        <v>9848</v>
      </c>
      <c r="F137" t="s">
        <v>266</v>
      </c>
      <c r="G137">
        <v>2</v>
      </c>
      <c r="H137">
        <v>5</v>
      </c>
      <c r="I137" t="s">
        <v>404</v>
      </c>
      <c r="J137">
        <v>3</v>
      </c>
      <c r="K137" t="s">
        <v>451</v>
      </c>
      <c r="L137" t="s">
        <v>9431</v>
      </c>
      <c r="M137">
        <v>0</v>
      </c>
      <c r="N137">
        <v>0</v>
      </c>
      <c r="O137">
        <v>0</v>
      </c>
      <c r="P137">
        <v>0</v>
      </c>
      <c r="Q137">
        <v>0</v>
      </c>
    </row>
    <row r="138" spans="2:17" customFormat="1" ht="14" hidden="1">
      <c r="B138" t="s">
        <v>9511</v>
      </c>
      <c r="C138" t="s">
        <v>9512</v>
      </c>
      <c r="D138" t="s">
        <v>9513</v>
      </c>
      <c r="F138" t="s">
        <v>266</v>
      </c>
      <c r="G138">
        <v>2</v>
      </c>
      <c r="H138">
        <v>2</v>
      </c>
      <c r="I138" t="s">
        <v>404</v>
      </c>
      <c r="J138">
        <v>3</v>
      </c>
      <c r="K138" t="s">
        <v>451</v>
      </c>
      <c r="L138" t="s">
        <v>9431</v>
      </c>
      <c r="M138">
        <v>0</v>
      </c>
      <c r="N138">
        <v>0</v>
      </c>
      <c r="O138">
        <v>0</v>
      </c>
      <c r="P138">
        <v>0</v>
      </c>
      <c r="Q138">
        <v>0</v>
      </c>
    </row>
    <row r="139" spans="2:17" customFormat="1" ht="14">
      <c r="B139" t="s">
        <v>9538</v>
      </c>
      <c r="C139" t="s">
        <v>9539</v>
      </c>
      <c r="D139" t="s">
        <v>9540</v>
      </c>
      <c r="F139" t="s">
        <v>266</v>
      </c>
      <c r="G139">
        <v>3</v>
      </c>
      <c r="H139">
        <v>3</v>
      </c>
      <c r="I139" t="s">
        <v>404</v>
      </c>
      <c r="J139">
        <v>3</v>
      </c>
      <c r="K139" t="s">
        <v>487</v>
      </c>
      <c r="L139" t="s">
        <v>9431</v>
      </c>
      <c r="M139">
        <v>1</v>
      </c>
      <c r="N139">
        <v>1</v>
      </c>
      <c r="O139">
        <v>0</v>
      </c>
      <c r="P139">
        <v>2</v>
      </c>
      <c r="Q139">
        <v>2</v>
      </c>
    </row>
    <row r="140" spans="2:17" customFormat="1" ht="14">
      <c r="B140" t="s">
        <v>9495</v>
      </c>
      <c r="C140" t="s">
        <v>9496</v>
      </c>
      <c r="D140" t="s">
        <v>9497</v>
      </c>
      <c r="F140" t="s">
        <v>266</v>
      </c>
      <c r="G140">
        <v>2</v>
      </c>
      <c r="H140">
        <v>5</v>
      </c>
      <c r="I140" t="s">
        <v>404</v>
      </c>
      <c r="J140">
        <v>3</v>
      </c>
      <c r="K140" t="s">
        <v>487</v>
      </c>
      <c r="L140" t="s">
        <v>9431</v>
      </c>
      <c r="M140">
        <v>2</v>
      </c>
      <c r="N140">
        <v>2</v>
      </c>
      <c r="O140">
        <v>2</v>
      </c>
      <c r="P140">
        <v>2</v>
      </c>
      <c r="Q140">
        <v>2</v>
      </c>
    </row>
    <row r="141" spans="2:17" customFormat="1" ht="14">
      <c r="B141" t="s">
        <v>9486</v>
      </c>
      <c r="C141" t="s">
        <v>9487</v>
      </c>
      <c r="D141" t="s">
        <v>9488</v>
      </c>
      <c r="F141" t="s">
        <v>266</v>
      </c>
      <c r="G141">
        <v>3</v>
      </c>
      <c r="H141">
        <v>6</v>
      </c>
      <c r="I141" t="s">
        <v>404</v>
      </c>
      <c r="J141">
        <v>4</v>
      </c>
      <c r="K141" t="s">
        <v>487</v>
      </c>
      <c r="L141" t="s">
        <v>9431</v>
      </c>
      <c r="M141">
        <v>2</v>
      </c>
      <c r="N141">
        <v>2</v>
      </c>
      <c r="O141">
        <v>0</v>
      </c>
      <c r="P141">
        <v>2</v>
      </c>
      <c r="Q141">
        <v>2</v>
      </c>
    </row>
    <row r="142" spans="2:17" customFormat="1" ht="14" hidden="1">
      <c r="B142" t="s">
        <v>9852</v>
      </c>
      <c r="C142" t="s">
        <v>9853</v>
      </c>
      <c r="D142" t="s">
        <v>9854</v>
      </c>
      <c r="F142" t="s">
        <v>266</v>
      </c>
      <c r="G142">
        <v>2</v>
      </c>
      <c r="H142">
        <v>2</v>
      </c>
      <c r="I142" t="s">
        <v>404</v>
      </c>
      <c r="J142">
        <v>4</v>
      </c>
      <c r="K142" t="s">
        <v>451</v>
      </c>
      <c r="L142" t="s">
        <v>9431</v>
      </c>
      <c r="M142">
        <v>0</v>
      </c>
      <c r="N142">
        <v>0</v>
      </c>
      <c r="O142">
        <v>0</v>
      </c>
      <c r="P142">
        <v>0</v>
      </c>
      <c r="Q142">
        <v>0</v>
      </c>
    </row>
    <row r="143" spans="2:17" customFormat="1" ht="14" hidden="1">
      <c r="B143" t="s">
        <v>9535</v>
      </c>
      <c r="C143" t="s">
        <v>9536</v>
      </c>
      <c r="D143" t="s">
        <v>9537</v>
      </c>
      <c r="F143" t="s">
        <v>266</v>
      </c>
      <c r="G143">
        <v>4</v>
      </c>
      <c r="H143">
        <v>4</v>
      </c>
      <c r="I143" t="s">
        <v>404</v>
      </c>
      <c r="J143">
        <v>4</v>
      </c>
      <c r="K143" t="s">
        <v>451</v>
      </c>
      <c r="L143" t="s">
        <v>9431</v>
      </c>
      <c r="M143">
        <v>0</v>
      </c>
      <c r="N143">
        <v>0</v>
      </c>
      <c r="O143">
        <v>0</v>
      </c>
      <c r="P143">
        <v>0</v>
      </c>
      <c r="Q143">
        <v>0</v>
      </c>
    </row>
    <row r="144" spans="2:17" customFormat="1" ht="14">
      <c r="B144" t="s">
        <v>9595</v>
      </c>
      <c r="C144" t="s">
        <v>9596</v>
      </c>
      <c r="D144" t="s">
        <v>9597</v>
      </c>
      <c r="E144" t="s">
        <v>9430</v>
      </c>
      <c r="F144" t="s">
        <v>266</v>
      </c>
      <c r="G144">
        <v>4</v>
      </c>
      <c r="H144">
        <v>4</v>
      </c>
      <c r="I144" t="s">
        <v>404</v>
      </c>
      <c r="J144">
        <v>4</v>
      </c>
      <c r="K144" t="s">
        <v>487</v>
      </c>
      <c r="L144" t="s">
        <v>9431</v>
      </c>
      <c r="M144">
        <v>1</v>
      </c>
      <c r="N144">
        <v>2</v>
      </c>
      <c r="O144">
        <v>2</v>
      </c>
      <c r="P144">
        <v>0</v>
      </c>
      <c r="Q144">
        <v>0</v>
      </c>
    </row>
    <row r="145" spans="2:18" customFormat="1" ht="14" hidden="1">
      <c r="B145" t="s">
        <v>9544</v>
      </c>
      <c r="C145" t="s">
        <v>9545</v>
      </c>
      <c r="D145" t="s">
        <v>9546</v>
      </c>
      <c r="F145" t="s">
        <v>266</v>
      </c>
      <c r="G145">
        <v>4</v>
      </c>
      <c r="H145">
        <v>4</v>
      </c>
      <c r="I145" t="s">
        <v>404</v>
      </c>
      <c r="J145">
        <v>5</v>
      </c>
      <c r="K145" t="s">
        <v>470</v>
      </c>
      <c r="L145" s="465" t="s">
        <v>9901</v>
      </c>
      <c r="M145">
        <v>0</v>
      </c>
      <c r="N145">
        <v>0</v>
      </c>
      <c r="O145">
        <v>0</v>
      </c>
      <c r="P145">
        <v>0</v>
      </c>
      <c r="Q145">
        <v>0</v>
      </c>
    </row>
    <row r="146" spans="2:18" customFormat="1" ht="14" hidden="1">
      <c r="B146" t="s">
        <v>9571</v>
      </c>
      <c r="C146" t="s">
        <v>9572</v>
      </c>
      <c r="D146" t="s">
        <v>9573</v>
      </c>
      <c r="E146" t="s">
        <v>9430</v>
      </c>
      <c r="F146" t="s">
        <v>266</v>
      </c>
      <c r="G146">
        <v>5</v>
      </c>
      <c r="H146">
        <v>4</v>
      </c>
      <c r="I146" t="s">
        <v>404</v>
      </c>
      <c r="J146">
        <v>5</v>
      </c>
      <c r="K146" t="s">
        <v>470</v>
      </c>
      <c r="L146" s="465" t="s">
        <v>9901</v>
      </c>
      <c r="M146">
        <v>0</v>
      </c>
      <c r="N146">
        <v>0</v>
      </c>
      <c r="O146">
        <v>0</v>
      </c>
      <c r="P146">
        <v>0</v>
      </c>
      <c r="Q146">
        <v>0</v>
      </c>
    </row>
    <row r="147" spans="2:18" customFormat="1" ht="14" hidden="1">
      <c r="B147" t="s">
        <v>9508</v>
      </c>
      <c r="C147" t="s">
        <v>9509</v>
      </c>
      <c r="D147" t="s">
        <v>9510</v>
      </c>
      <c r="E147" t="s">
        <v>9430</v>
      </c>
      <c r="F147" t="s">
        <v>266</v>
      </c>
      <c r="G147">
        <v>4</v>
      </c>
      <c r="H147">
        <v>6</v>
      </c>
      <c r="I147" t="s">
        <v>404</v>
      </c>
      <c r="J147">
        <v>5</v>
      </c>
      <c r="K147" t="s">
        <v>470</v>
      </c>
      <c r="L147" s="465" t="s">
        <v>9901</v>
      </c>
      <c r="M147">
        <v>0</v>
      </c>
      <c r="N147">
        <v>0</v>
      </c>
      <c r="O147">
        <v>0</v>
      </c>
      <c r="P147">
        <v>0</v>
      </c>
      <c r="Q147">
        <v>0</v>
      </c>
    </row>
    <row r="148" spans="2:18" customFormat="1" ht="14">
      <c r="B148" t="s">
        <v>9514</v>
      </c>
      <c r="C148" t="s">
        <v>9515</v>
      </c>
      <c r="D148" t="s">
        <v>9516</v>
      </c>
      <c r="E148" t="s">
        <v>9430</v>
      </c>
      <c r="F148" t="s">
        <v>266</v>
      </c>
      <c r="G148">
        <v>6</v>
      </c>
      <c r="H148">
        <v>6</v>
      </c>
      <c r="I148" t="s">
        <v>404</v>
      </c>
      <c r="J148">
        <v>6</v>
      </c>
      <c r="K148" t="s">
        <v>493</v>
      </c>
      <c r="L148" t="s">
        <v>9431</v>
      </c>
      <c r="M148">
        <v>1</v>
      </c>
      <c r="N148">
        <v>1</v>
      </c>
      <c r="O148">
        <v>1</v>
      </c>
      <c r="P148">
        <v>1</v>
      </c>
      <c r="Q148">
        <v>1</v>
      </c>
    </row>
    <row r="149" spans="2:18" customFormat="1" ht="14" hidden="1">
      <c r="B149" t="s">
        <v>9795</v>
      </c>
      <c r="C149" t="s">
        <v>9796</v>
      </c>
      <c r="D149" t="s">
        <v>9797</v>
      </c>
      <c r="E149" t="s">
        <v>9430</v>
      </c>
      <c r="F149" t="s">
        <v>266</v>
      </c>
      <c r="G149">
        <v>4</v>
      </c>
      <c r="H149">
        <v>6</v>
      </c>
      <c r="I149" t="s">
        <v>404</v>
      </c>
      <c r="J149">
        <v>6</v>
      </c>
      <c r="K149" t="s">
        <v>451</v>
      </c>
      <c r="L149" t="s">
        <v>9431</v>
      </c>
      <c r="M149">
        <v>0</v>
      </c>
      <c r="N149">
        <v>0</v>
      </c>
      <c r="O149">
        <v>0</v>
      </c>
      <c r="P149">
        <v>0</v>
      </c>
      <c r="Q149">
        <v>0</v>
      </c>
    </row>
    <row r="150" spans="2:18" customFormat="1" ht="14">
      <c r="B150" s="465" t="s">
        <v>9880</v>
      </c>
      <c r="C150" t="s">
        <v>9808</v>
      </c>
      <c r="D150" t="s">
        <v>9809</v>
      </c>
      <c r="F150" t="s">
        <v>266</v>
      </c>
      <c r="G150">
        <v>7</v>
      </c>
      <c r="H150">
        <v>7</v>
      </c>
      <c r="I150" t="s">
        <v>404</v>
      </c>
      <c r="J150">
        <v>7</v>
      </c>
      <c r="K150" t="s">
        <v>493</v>
      </c>
      <c r="L150" t="s">
        <v>9431</v>
      </c>
      <c r="M150">
        <v>0</v>
      </c>
      <c r="N150">
        <v>0</v>
      </c>
      <c r="O150">
        <v>0</v>
      </c>
      <c r="P150">
        <v>0</v>
      </c>
      <c r="Q150">
        <v>0</v>
      </c>
    </row>
    <row r="151" spans="2:18" customFormat="1" ht="14">
      <c r="B151" s="465" t="s">
        <v>9878</v>
      </c>
      <c r="C151" t="s">
        <v>9811</v>
      </c>
      <c r="D151" t="s">
        <v>9812</v>
      </c>
      <c r="E151" t="s">
        <v>9430</v>
      </c>
      <c r="F151" t="s">
        <v>266</v>
      </c>
      <c r="G151">
        <v>5</v>
      </c>
      <c r="H151">
        <v>5</v>
      </c>
      <c r="I151" t="s">
        <v>404</v>
      </c>
      <c r="J151">
        <v>8</v>
      </c>
      <c r="K151" t="s">
        <v>493</v>
      </c>
      <c r="L151" t="s">
        <v>9431</v>
      </c>
      <c r="M151">
        <v>1</v>
      </c>
      <c r="N151">
        <v>1</v>
      </c>
      <c r="O151">
        <v>0</v>
      </c>
      <c r="P151">
        <v>1</v>
      </c>
      <c r="Q151">
        <v>1</v>
      </c>
    </row>
    <row r="152" spans="2:18" customFormat="1" ht="14">
      <c r="B152" s="465" t="s">
        <v>9867</v>
      </c>
      <c r="C152" t="s">
        <v>9817</v>
      </c>
      <c r="D152" t="s">
        <v>9818</v>
      </c>
      <c r="F152" t="s">
        <v>247</v>
      </c>
      <c r="I152" t="s">
        <v>404</v>
      </c>
      <c r="J152">
        <v>9</v>
      </c>
      <c r="K152" t="s">
        <v>493</v>
      </c>
      <c r="L152" t="s">
        <v>9431</v>
      </c>
      <c r="M152">
        <v>0</v>
      </c>
      <c r="N152">
        <v>0</v>
      </c>
      <c r="O152">
        <v>0</v>
      </c>
      <c r="P152">
        <v>0</v>
      </c>
      <c r="Q152">
        <v>0</v>
      </c>
    </row>
    <row r="153" spans="2:18" customFormat="1" ht="14" hidden="1">
      <c r="B153" t="s">
        <v>9615</v>
      </c>
      <c r="C153" t="s">
        <v>9616</v>
      </c>
      <c r="D153" t="s">
        <v>9617</v>
      </c>
      <c r="E153" t="s">
        <v>9430</v>
      </c>
      <c r="F153" t="s">
        <v>266</v>
      </c>
      <c r="G153">
        <v>4</v>
      </c>
      <c r="H153">
        <v>8</v>
      </c>
      <c r="I153" t="s">
        <v>404</v>
      </c>
      <c r="J153">
        <v>9</v>
      </c>
      <c r="K153" t="s">
        <v>470</v>
      </c>
      <c r="L153" s="465" t="s">
        <v>9901</v>
      </c>
      <c r="M153">
        <v>0</v>
      </c>
      <c r="N153">
        <v>0</v>
      </c>
      <c r="O153">
        <v>0</v>
      </c>
      <c r="P153">
        <v>0</v>
      </c>
      <c r="Q153">
        <v>0</v>
      </c>
    </row>
    <row r="154" spans="2:18" customFormat="1" ht="14" hidden="1">
      <c r="B154" t="s">
        <v>8760</v>
      </c>
      <c r="C154" t="s">
        <v>8761</v>
      </c>
      <c r="D154" t="s">
        <v>8762</v>
      </c>
      <c r="F154" t="s">
        <v>247</v>
      </c>
      <c r="I154" s="668" t="s">
        <v>5044</v>
      </c>
      <c r="J154">
        <v>0</v>
      </c>
      <c r="K154" t="s">
        <v>470</v>
      </c>
      <c r="L154" s="465" t="s">
        <v>9098</v>
      </c>
      <c r="M154">
        <v>0</v>
      </c>
      <c r="N154">
        <v>0</v>
      </c>
      <c r="O154">
        <v>0</v>
      </c>
      <c r="P154">
        <v>0</v>
      </c>
      <c r="Q154">
        <v>0</v>
      </c>
      <c r="R154">
        <f t="shared" ref="R154:R155" si="0">SUBTOTAL(9,M154:Q154)</f>
        <v>0</v>
      </c>
    </row>
    <row r="155" spans="2:18" customFormat="1" ht="14">
      <c r="B155" s="465" t="s">
        <v>9877</v>
      </c>
      <c r="C155" t="s">
        <v>8763</v>
      </c>
      <c r="D155" t="s">
        <v>8764</v>
      </c>
      <c r="F155" t="s">
        <v>247</v>
      </c>
      <c r="I155" s="668" t="s">
        <v>5044</v>
      </c>
      <c r="J155">
        <v>1</v>
      </c>
      <c r="K155" t="s">
        <v>487</v>
      </c>
      <c r="L155" t="s">
        <v>8711</v>
      </c>
      <c r="M155">
        <v>2</v>
      </c>
      <c r="N155">
        <v>0</v>
      </c>
      <c r="O155">
        <v>1</v>
      </c>
      <c r="P155">
        <v>1</v>
      </c>
      <c r="Q155">
        <v>2</v>
      </c>
      <c r="R155">
        <f t="shared" si="0"/>
        <v>6</v>
      </c>
    </row>
    <row r="156" spans="2:18" customFormat="1" ht="14" hidden="1">
      <c r="B156" t="s">
        <v>8917</v>
      </c>
      <c r="C156" t="s">
        <v>8918</v>
      </c>
      <c r="D156" t="s">
        <v>8919</v>
      </c>
      <c r="F156" t="s">
        <v>266</v>
      </c>
      <c r="G156">
        <v>4</v>
      </c>
      <c r="H156">
        <v>4</v>
      </c>
      <c r="I156" s="668" t="s">
        <v>5044</v>
      </c>
      <c r="J156">
        <v>2</v>
      </c>
      <c r="K156" t="s">
        <v>451</v>
      </c>
      <c r="L156" t="s">
        <v>8711</v>
      </c>
      <c r="M156">
        <v>0</v>
      </c>
      <c r="N156">
        <v>0</v>
      </c>
      <c r="O156">
        <v>0</v>
      </c>
      <c r="P156">
        <v>0</v>
      </c>
      <c r="Q156">
        <v>0</v>
      </c>
    </row>
    <row r="157" spans="2:18" customFormat="1" ht="14" hidden="1">
      <c r="B157" t="s">
        <v>8949</v>
      </c>
      <c r="C157" t="s">
        <v>8950</v>
      </c>
      <c r="D157" t="s">
        <v>8951</v>
      </c>
      <c r="F157" t="s">
        <v>247</v>
      </c>
      <c r="I157" s="668" t="s">
        <v>5044</v>
      </c>
      <c r="J157">
        <v>2</v>
      </c>
      <c r="K157" t="s">
        <v>451</v>
      </c>
      <c r="L157" t="s">
        <v>8711</v>
      </c>
      <c r="M157">
        <v>0</v>
      </c>
      <c r="N157">
        <v>0</v>
      </c>
      <c r="O157">
        <v>0</v>
      </c>
      <c r="P157">
        <v>0</v>
      </c>
      <c r="Q157">
        <v>0</v>
      </c>
    </row>
    <row r="158" spans="2:18" customFormat="1" ht="14" hidden="1">
      <c r="B158" t="s">
        <v>8896</v>
      </c>
      <c r="C158" t="s">
        <v>8897</v>
      </c>
      <c r="D158" t="s">
        <v>8898</v>
      </c>
      <c r="F158" t="s">
        <v>5116</v>
      </c>
      <c r="G158">
        <v>2</v>
      </c>
      <c r="I158" s="668" t="s">
        <v>5044</v>
      </c>
      <c r="J158">
        <v>3</v>
      </c>
      <c r="K158" t="s">
        <v>451</v>
      </c>
      <c r="L158" t="s">
        <v>8711</v>
      </c>
      <c r="M158">
        <v>0</v>
      </c>
      <c r="N158">
        <v>0</v>
      </c>
      <c r="O158">
        <v>0</v>
      </c>
      <c r="P158">
        <v>0</v>
      </c>
      <c r="Q158">
        <v>0</v>
      </c>
    </row>
    <row r="159" spans="2:18" customFormat="1" ht="14" hidden="1">
      <c r="B159" t="s">
        <v>8955</v>
      </c>
      <c r="C159" t="s">
        <v>8956</v>
      </c>
      <c r="D159" t="s">
        <v>8957</v>
      </c>
      <c r="F159" t="s">
        <v>247</v>
      </c>
      <c r="I159" s="668" t="s">
        <v>5044</v>
      </c>
      <c r="J159">
        <v>3</v>
      </c>
      <c r="K159" t="s">
        <v>470</v>
      </c>
      <c r="L159" s="465" t="s">
        <v>9098</v>
      </c>
      <c r="M159">
        <v>0</v>
      </c>
      <c r="N159">
        <v>0</v>
      </c>
      <c r="O159">
        <v>0</v>
      </c>
      <c r="P159">
        <v>0</v>
      </c>
      <c r="Q159">
        <v>0</v>
      </c>
      <c r="R159">
        <f t="shared" ref="R159:R163" si="1">SUBTOTAL(9,M159:Q159)</f>
        <v>0</v>
      </c>
    </row>
    <row r="160" spans="2:18" customFormat="1" ht="14" hidden="1">
      <c r="B160" t="s">
        <v>9010</v>
      </c>
      <c r="C160" t="s">
        <v>9011</v>
      </c>
      <c r="D160" t="s">
        <v>9012</v>
      </c>
      <c r="F160" t="s">
        <v>8986</v>
      </c>
      <c r="H160">
        <v>2</v>
      </c>
      <c r="I160" s="668" t="s">
        <v>5044</v>
      </c>
      <c r="J160">
        <v>3</v>
      </c>
      <c r="K160" t="s">
        <v>470</v>
      </c>
      <c r="L160" s="465" t="s">
        <v>9098</v>
      </c>
      <c r="M160">
        <v>0</v>
      </c>
      <c r="N160">
        <v>0</v>
      </c>
      <c r="O160">
        <v>0</v>
      </c>
      <c r="P160">
        <v>0</v>
      </c>
      <c r="Q160">
        <v>0</v>
      </c>
      <c r="R160">
        <f t="shared" si="1"/>
        <v>0</v>
      </c>
    </row>
    <row r="161" spans="2:18" customFormat="1" ht="14">
      <c r="B161" s="465" t="s">
        <v>9205</v>
      </c>
      <c r="C161" t="s">
        <v>8894</v>
      </c>
      <c r="D161" t="s">
        <v>8895</v>
      </c>
      <c r="F161" t="s">
        <v>266</v>
      </c>
      <c r="G161">
        <v>7</v>
      </c>
      <c r="H161">
        <v>7</v>
      </c>
      <c r="I161" s="668" t="s">
        <v>5044</v>
      </c>
      <c r="J161">
        <v>4</v>
      </c>
      <c r="K161" t="s">
        <v>493</v>
      </c>
      <c r="L161" t="s">
        <v>8711</v>
      </c>
      <c r="M161">
        <v>1</v>
      </c>
      <c r="N161">
        <v>1</v>
      </c>
      <c r="O161">
        <v>0</v>
      </c>
      <c r="P161">
        <v>0</v>
      </c>
      <c r="Q161">
        <v>1</v>
      </c>
      <c r="R161">
        <f t="shared" si="1"/>
        <v>3</v>
      </c>
    </row>
    <row r="162" spans="2:18" customFormat="1" ht="14">
      <c r="B162" t="s">
        <v>8952</v>
      </c>
      <c r="C162" t="s">
        <v>8953</v>
      </c>
      <c r="D162" t="s">
        <v>8954</v>
      </c>
      <c r="F162" t="s">
        <v>247</v>
      </c>
      <c r="I162" s="668" t="s">
        <v>5044</v>
      </c>
      <c r="J162">
        <v>5</v>
      </c>
      <c r="K162" t="s">
        <v>487</v>
      </c>
      <c r="L162" t="s">
        <v>8711</v>
      </c>
      <c r="M162">
        <v>2</v>
      </c>
      <c r="N162">
        <v>1</v>
      </c>
      <c r="O162">
        <v>1</v>
      </c>
      <c r="P162">
        <v>2</v>
      </c>
      <c r="Q162">
        <v>1</v>
      </c>
      <c r="R162">
        <f t="shared" si="1"/>
        <v>7</v>
      </c>
    </row>
    <row r="163" spans="2:18" customFormat="1" ht="14">
      <c r="B163" s="465" t="s">
        <v>9086</v>
      </c>
      <c r="C163" t="s">
        <v>8958</v>
      </c>
      <c r="D163" t="s">
        <v>8959</v>
      </c>
      <c r="F163" t="s">
        <v>266</v>
      </c>
      <c r="G163">
        <v>8</v>
      </c>
      <c r="H163">
        <v>8</v>
      </c>
      <c r="I163" s="668" t="s">
        <v>5044</v>
      </c>
      <c r="J163">
        <v>8</v>
      </c>
      <c r="K163" t="s">
        <v>493</v>
      </c>
      <c r="L163" t="s">
        <v>8711</v>
      </c>
      <c r="M163">
        <v>0</v>
      </c>
      <c r="N163">
        <v>1</v>
      </c>
      <c r="O163">
        <v>1</v>
      </c>
      <c r="P163">
        <v>1</v>
      </c>
      <c r="Q163">
        <v>1</v>
      </c>
      <c r="R163">
        <f t="shared" si="1"/>
        <v>4</v>
      </c>
    </row>
    <row r="164" spans="2:18" customFormat="1" ht="14" hidden="1">
      <c r="B164" t="s">
        <v>8883</v>
      </c>
      <c r="C164" t="s">
        <v>8884</v>
      </c>
      <c r="D164" t="s">
        <v>8885</v>
      </c>
      <c r="F164" t="s">
        <v>247</v>
      </c>
      <c r="I164" t="s">
        <v>248</v>
      </c>
      <c r="J164">
        <v>1</v>
      </c>
      <c r="K164" t="s">
        <v>451</v>
      </c>
      <c r="L164" t="s">
        <v>8711</v>
      </c>
      <c r="M164">
        <v>0</v>
      </c>
      <c r="N164">
        <v>0</v>
      </c>
      <c r="O164">
        <v>0</v>
      </c>
      <c r="P164">
        <v>0</v>
      </c>
      <c r="Q164">
        <v>0</v>
      </c>
    </row>
    <row r="165" spans="2:18" customFormat="1" ht="14" hidden="1">
      <c r="B165" t="s">
        <v>8932</v>
      </c>
      <c r="C165" t="s">
        <v>8933</v>
      </c>
      <c r="D165" t="s">
        <v>8934</v>
      </c>
      <c r="F165" t="s">
        <v>247</v>
      </c>
      <c r="I165" t="s">
        <v>248</v>
      </c>
      <c r="J165">
        <v>2</v>
      </c>
      <c r="K165" t="s">
        <v>451</v>
      </c>
      <c r="L165" t="s">
        <v>8711</v>
      </c>
      <c r="M165">
        <v>0</v>
      </c>
      <c r="N165">
        <v>0</v>
      </c>
      <c r="O165">
        <v>0</v>
      </c>
      <c r="P165">
        <v>0</v>
      </c>
      <c r="Q165">
        <v>0</v>
      </c>
    </row>
    <row r="166" spans="2:18" customFormat="1" ht="14" hidden="1">
      <c r="B166" t="s">
        <v>8878</v>
      </c>
      <c r="C166" t="s">
        <v>8879</v>
      </c>
      <c r="D166" t="s">
        <v>8880</v>
      </c>
      <c r="F166" t="s">
        <v>247</v>
      </c>
      <c r="I166" t="s">
        <v>248</v>
      </c>
      <c r="J166">
        <v>3</v>
      </c>
      <c r="K166" t="s">
        <v>470</v>
      </c>
      <c r="L166" s="465" t="s">
        <v>9098</v>
      </c>
      <c r="M166">
        <v>0</v>
      </c>
      <c r="N166">
        <v>0</v>
      </c>
      <c r="O166">
        <v>0</v>
      </c>
      <c r="P166">
        <v>0</v>
      </c>
      <c r="Q166">
        <v>0</v>
      </c>
      <c r="R166">
        <f t="shared" ref="R166:R168" si="2">SUBTOTAL(9,M166:Q166)</f>
        <v>0</v>
      </c>
    </row>
    <row r="167" spans="2:18" customFormat="1" ht="14" hidden="1">
      <c r="B167" t="s">
        <v>9054</v>
      </c>
      <c r="C167" t="s">
        <v>9055</v>
      </c>
      <c r="D167" t="s">
        <v>9056</v>
      </c>
      <c r="F167" t="s">
        <v>8986</v>
      </c>
      <c r="H167">
        <v>2</v>
      </c>
      <c r="I167" t="s">
        <v>248</v>
      </c>
      <c r="J167">
        <v>3</v>
      </c>
      <c r="K167" t="s">
        <v>470</v>
      </c>
      <c r="L167" s="465" t="s">
        <v>9127</v>
      </c>
      <c r="M167">
        <v>0</v>
      </c>
      <c r="N167">
        <v>0</v>
      </c>
      <c r="O167">
        <v>0</v>
      </c>
      <c r="P167">
        <v>0</v>
      </c>
      <c r="Q167">
        <v>0</v>
      </c>
      <c r="R167">
        <f t="shared" si="2"/>
        <v>0</v>
      </c>
    </row>
    <row r="168" spans="2:18" customFormat="1" ht="14">
      <c r="B168" s="465" t="s">
        <v>9238</v>
      </c>
      <c r="C168" t="s">
        <v>8834</v>
      </c>
      <c r="D168" t="s">
        <v>8835</v>
      </c>
      <c r="F168" t="s">
        <v>266</v>
      </c>
      <c r="G168">
        <v>3</v>
      </c>
      <c r="H168">
        <v>2</v>
      </c>
      <c r="I168" t="s">
        <v>248</v>
      </c>
      <c r="J168">
        <v>4</v>
      </c>
      <c r="K168" t="s">
        <v>487</v>
      </c>
      <c r="L168" t="s">
        <v>8711</v>
      </c>
      <c r="M168">
        <v>2</v>
      </c>
      <c r="N168">
        <v>0</v>
      </c>
      <c r="O168">
        <v>2</v>
      </c>
      <c r="P168">
        <v>1</v>
      </c>
      <c r="Q168">
        <v>0</v>
      </c>
      <c r="R168">
        <f t="shared" si="2"/>
        <v>5</v>
      </c>
    </row>
    <row r="169" spans="2:18" customFormat="1" ht="14" hidden="1">
      <c r="B169" t="s">
        <v>8774</v>
      </c>
      <c r="C169" t="s">
        <v>8775</v>
      </c>
      <c r="D169" t="s">
        <v>8776</v>
      </c>
      <c r="F169" t="s">
        <v>266</v>
      </c>
      <c r="G169">
        <v>7</v>
      </c>
      <c r="H169">
        <v>6</v>
      </c>
      <c r="I169" t="s">
        <v>248</v>
      </c>
      <c r="J169">
        <v>6</v>
      </c>
      <c r="K169" t="s">
        <v>451</v>
      </c>
      <c r="L169" t="s">
        <v>8711</v>
      </c>
      <c r="M169">
        <v>0</v>
      </c>
      <c r="N169">
        <v>0</v>
      </c>
      <c r="O169">
        <v>0</v>
      </c>
      <c r="P169">
        <v>0</v>
      </c>
      <c r="Q169">
        <v>0</v>
      </c>
    </row>
    <row r="170" spans="2:18" customFormat="1" ht="14">
      <c r="B170" s="465" t="s">
        <v>9094</v>
      </c>
      <c r="C170" t="s">
        <v>8881</v>
      </c>
      <c r="D170" t="s">
        <v>8882</v>
      </c>
      <c r="E170" t="s">
        <v>5305</v>
      </c>
      <c r="F170" t="s">
        <v>266</v>
      </c>
      <c r="G170">
        <v>5</v>
      </c>
      <c r="H170">
        <v>5</v>
      </c>
      <c r="I170" t="s">
        <v>248</v>
      </c>
      <c r="J170">
        <v>7</v>
      </c>
      <c r="K170" t="s">
        <v>493</v>
      </c>
      <c r="L170" t="s">
        <v>8711</v>
      </c>
      <c r="M170">
        <v>1</v>
      </c>
      <c r="N170">
        <v>0</v>
      </c>
      <c r="O170">
        <v>0</v>
      </c>
      <c r="P170">
        <v>0</v>
      </c>
      <c r="Q170">
        <v>1</v>
      </c>
      <c r="R170">
        <f t="shared" ref="R170:R175" si="3">SUBTOTAL(9,M170:Q170)</f>
        <v>2</v>
      </c>
    </row>
    <row r="171" spans="2:18" customFormat="1" ht="14" hidden="1">
      <c r="B171" t="s">
        <v>8861</v>
      </c>
      <c r="C171" t="s">
        <v>8862</v>
      </c>
      <c r="D171" t="s">
        <v>8863</v>
      </c>
      <c r="F171" t="s">
        <v>247</v>
      </c>
      <c r="I171" t="s">
        <v>248</v>
      </c>
      <c r="J171">
        <v>8</v>
      </c>
      <c r="K171" t="s">
        <v>470</v>
      </c>
      <c r="L171" s="465" t="s">
        <v>9098</v>
      </c>
      <c r="M171">
        <v>0</v>
      </c>
      <c r="N171">
        <v>0</v>
      </c>
      <c r="O171">
        <v>0</v>
      </c>
      <c r="P171">
        <v>0</v>
      </c>
      <c r="Q171">
        <v>0</v>
      </c>
      <c r="R171">
        <f t="shared" si="3"/>
        <v>0</v>
      </c>
    </row>
    <row r="172" spans="2:18" customFormat="1" ht="14">
      <c r="B172" s="465" t="s">
        <v>9088</v>
      </c>
      <c r="C172" t="s">
        <v>8876</v>
      </c>
      <c r="D172" t="s">
        <v>8877</v>
      </c>
      <c r="F172" t="s">
        <v>266</v>
      </c>
      <c r="G172">
        <v>8</v>
      </c>
      <c r="H172">
        <v>8</v>
      </c>
      <c r="I172" t="s">
        <v>248</v>
      </c>
      <c r="J172">
        <v>8</v>
      </c>
      <c r="K172" t="s">
        <v>493</v>
      </c>
      <c r="L172" t="s">
        <v>8711</v>
      </c>
      <c r="M172">
        <v>0</v>
      </c>
      <c r="N172">
        <v>1</v>
      </c>
      <c r="O172">
        <v>1</v>
      </c>
      <c r="P172">
        <v>1</v>
      </c>
      <c r="Q172">
        <v>0</v>
      </c>
      <c r="R172">
        <f t="shared" si="3"/>
        <v>3</v>
      </c>
    </row>
    <row r="173" spans="2:18" customFormat="1" ht="14">
      <c r="B173" s="465" t="s">
        <v>9294</v>
      </c>
      <c r="C173" t="s">
        <v>8859</v>
      </c>
      <c r="D173" t="s">
        <v>8860</v>
      </c>
      <c r="F173" t="s">
        <v>247</v>
      </c>
      <c r="I173" t="s">
        <v>248</v>
      </c>
      <c r="J173">
        <v>10</v>
      </c>
      <c r="K173" t="s">
        <v>487</v>
      </c>
      <c r="L173" t="s">
        <v>8711</v>
      </c>
      <c r="M173">
        <v>1</v>
      </c>
      <c r="N173">
        <v>1</v>
      </c>
      <c r="O173">
        <v>2</v>
      </c>
      <c r="P173">
        <v>1</v>
      </c>
      <c r="Q173">
        <v>2</v>
      </c>
      <c r="R173">
        <f t="shared" si="3"/>
        <v>7</v>
      </c>
    </row>
    <row r="174" spans="2:18" customFormat="1" ht="14" hidden="1">
      <c r="B174" t="s">
        <v>8938</v>
      </c>
      <c r="C174" t="s">
        <v>8939</v>
      </c>
      <c r="D174" t="s">
        <v>8940</v>
      </c>
      <c r="F174" t="s">
        <v>266</v>
      </c>
      <c r="G174">
        <v>1</v>
      </c>
      <c r="H174">
        <v>3</v>
      </c>
      <c r="I174" t="s">
        <v>269</v>
      </c>
      <c r="J174">
        <v>1</v>
      </c>
      <c r="K174" t="s">
        <v>470</v>
      </c>
      <c r="L174" s="465" t="s">
        <v>9127</v>
      </c>
      <c r="M174">
        <v>0</v>
      </c>
      <c r="N174">
        <v>0</v>
      </c>
      <c r="O174">
        <v>0</v>
      </c>
      <c r="P174">
        <v>0</v>
      </c>
      <c r="Q174">
        <v>0</v>
      </c>
      <c r="R174">
        <f t="shared" si="3"/>
        <v>0</v>
      </c>
    </row>
    <row r="175" spans="2:18" customFormat="1" ht="14">
      <c r="B175" t="s">
        <v>8994</v>
      </c>
      <c r="C175" t="s">
        <v>8995</v>
      </c>
      <c r="D175" t="s">
        <v>8996</v>
      </c>
      <c r="F175" t="s">
        <v>247</v>
      </c>
      <c r="I175" t="s">
        <v>269</v>
      </c>
      <c r="J175">
        <v>2</v>
      </c>
      <c r="K175" t="s">
        <v>487</v>
      </c>
      <c r="L175" t="s">
        <v>8711</v>
      </c>
      <c r="M175">
        <v>0</v>
      </c>
      <c r="N175">
        <v>2</v>
      </c>
      <c r="O175">
        <v>1</v>
      </c>
      <c r="P175">
        <v>2</v>
      </c>
      <c r="Q175">
        <v>2</v>
      </c>
      <c r="R175">
        <f t="shared" si="3"/>
        <v>7</v>
      </c>
    </row>
    <row r="176" spans="2:18" customFormat="1" ht="14" hidden="1">
      <c r="B176" t="s">
        <v>9037</v>
      </c>
      <c r="C176" t="s">
        <v>9038</v>
      </c>
      <c r="D176" t="s">
        <v>9039</v>
      </c>
      <c r="F176" t="s">
        <v>247</v>
      </c>
      <c r="I176" t="s">
        <v>269</v>
      </c>
      <c r="J176">
        <v>2</v>
      </c>
      <c r="K176" t="s">
        <v>451</v>
      </c>
      <c r="L176" t="s">
        <v>8711</v>
      </c>
      <c r="M176">
        <v>0</v>
      </c>
      <c r="N176">
        <v>0</v>
      </c>
      <c r="O176">
        <v>0</v>
      </c>
      <c r="P176">
        <v>0</v>
      </c>
      <c r="Q176">
        <v>0</v>
      </c>
    </row>
    <row r="177" spans="2:18" customFormat="1" ht="14" hidden="1">
      <c r="B177" t="s">
        <v>9034</v>
      </c>
      <c r="C177" t="s">
        <v>9035</v>
      </c>
      <c r="D177" t="s">
        <v>9036</v>
      </c>
      <c r="F177" t="s">
        <v>8986</v>
      </c>
      <c r="H177">
        <v>3</v>
      </c>
      <c r="I177" t="s">
        <v>269</v>
      </c>
      <c r="J177">
        <v>3</v>
      </c>
      <c r="K177" t="s">
        <v>470</v>
      </c>
      <c r="L177" s="465" t="s">
        <v>9098</v>
      </c>
      <c r="M177">
        <v>0</v>
      </c>
      <c r="N177">
        <v>0</v>
      </c>
      <c r="O177">
        <v>0</v>
      </c>
      <c r="P177">
        <v>0</v>
      </c>
      <c r="Q177">
        <v>0</v>
      </c>
      <c r="R177">
        <f t="shared" ref="R177:R178" si="4">SUBTOTAL(9,M177:Q177)</f>
        <v>0</v>
      </c>
    </row>
    <row r="178" spans="2:18" customFormat="1" ht="14">
      <c r="B178" t="s">
        <v>9049</v>
      </c>
      <c r="C178" t="s">
        <v>9050</v>
      </c>
      <c r="D178" t="s">
        <v>9051</v>
      </c>
      <c r="F178" t="s">
        <v>247</v>
      </c>
      <c r="I178" t="s">
        <v>269</v>
      </c>
      <c r="J178">
        <v>3</v>
      </c>
      <c r="K178" t="s">
        <v>487</v>
      </c>
      <c r="L178" t="s">
        <v>8711</v>
      </c>
      <c r="M178">
        <v>2</v>
      </c>
      <c r="N178" s="465">
        <v>2</v>
      </c>
      <c r="O178">
        <v>0</v>
      </c>
      <c r="P178">
        <v>2</v>
      </c>
      <c r="Q178">
        <v>0</v>
      </c>
      <c r="R178">
        <f t="shared" si="4"/>
        <v>6</v>
      </c>
    </row>
    <row r="179" spans="2:18" customFormat="1" ht="14" hidden="1">
      <c r="B179" t="s">
        <v>8745</v>
      </c>
      <c r="C179" t="s">
        <v>8746</v>
      </c>
      <c r="D179" t="s">
        <v>8747</v>
      </c>
      <c r="F179" t="s">
        <v>266</v>
      </c>
      <c r="G179">
        <v>4</v>
      </c>
      <c r="H179">
        <v>4</v>
      </c>
      <c r="I179" t="s">
        <v>269</v>
      </c>
      <c r="J179">
        <v>4</v>
      </c>
      <c r="K179" t="s">
        <v>451</v>
      </c>
      <c r="L179" t="s">
        <v>8711</v>
      </c>
      <c r="M179">
        <v>0</v>
      </c>
      <c r="N179">
        <v>0</v>
      </c>
      <c r="O179">
        <v>0</v>
      </c>
      <c r="P179">
        <v>0</v>
      </c>
      <c r="Q179">
        <v>0</v>
      </c>
    </row>
    <row r="180" spans="2:18" customFormat="1" ht="14">
      <c r="B180" s="465" t="s">
        <v>9118</v>
      </c>
      <c r="C180" t="s">
        <v>8832</v>
      </c>
      <c r="D180" t="s">
        <v>8833</v>
      </c>
      <c r="F180" t="s">
        <v>266</v>
      </c>
      <c r="G180">
        <v>3</v>
      </c>
      <c r="H180">
        <v>5</v>
      </c>
      <c r="I180" t="s">
        <v>269</v>
      </c>
      <c r="J180">
        <v>4</v>
      </c>
      <c r="K180" t="s">
        <v>493</v>
      </c>
      <c r="L180" t="s">
        <v>8711</v>
      </c>
      <c r="M180">
        <v>0</v>
      </c>
      <c r="N180">
        <v>1</v>
      </c>
      <c r="O180">
        <v>1</v>
      </c>
      <c r="P180">
        <v>1</v>
      </c>
      <c r="Q180">
        <v>0</v>
      </c>
      <c r="R180">
        <f t="shared" ref="R180" si="5">SUBTOTAL(9,M180:Q180)</f>
        <v>3</v>
      </c>
    </row>
    <row r="181" spans="2:18" customFormat="1" ht="14" hidden="1">
      <c r="B181" t="s">
        <v>9057</v>
      </c>
      <c r="C181" t="s">
        <v>9058</v>
      </c>
      <c r="D181" t="s">
        <v>9059</v>
      </c>
      <c r="F181" t="s">
        <v>247</v>
      </c>
      <c r="I181" t="s">
        <v>269</v>
      </c>
      <c r="J181">
        <v>4</v>
      </c>
      <c r="K181" t="s">
        <v>451</v>
      </c>
      <c r="L181" t="s">
        <v>8711</v>
      </c>
      <c r="M181">
        <v>0</v>
      </c>
      <c r="N181">
        <v>0</v>
      </c>
      <c r="O181">
        <v>0</v>
      </c>
      <c r="P181">
        <v>0</v>
      </c>
      <c r="Q181">
        <v>0</v>
      </c>
    </row>
    <row r="182" spans="2:18" customFormat="1" ht="14" hidden="1">
      <c r="B182" t="s">
        <v>9046</v>
      </c>
      <c r="C182" t="s">
        <v>9047</v>
      </c>
      <c r="D182" t="s">
        <v>9048</v>
      </c>
      <c r="F182" t="s">
        <v>247</v>
      </c>
      <c r="I182" t="s">
        <v>269</v>
      </c>
      <c r="J182">
        <v>6</v>
      </c>
      <c r="K182" t="s">
        <v>470</v>
      </c>
      <c r="L182" s="465" t="s">
        <v>9098</v>
      </c>
      <c r="M182">
        <v>0</v>
      </c>
      <c r="N182">
        <v>0</v>
      </c>
      <c r="O182">
        <v>0</v>
      </c>
      <c r="P182">
        <v>0</v>
      </c>
      <c r="Q182">
        <v>0</v>
      </c>
      <c r="R182">
        <f t="shared" ref="R182:R183" si="6">SUBTOTAL(9,M182:Q182)</f>
        <v>0</v>
      </c>
    </row>
    <row r="183" spans="2:18" customFormat="1" ht="14">
      <c r="B183" s="465" t="s">
        <v>9237</v>
      </c>
      <c r="C183" t="s">
        <v>9052</v>
      </c>
      <c r="D183" t="s">
        <v>9053</v>
      </c>
      <c r="F183" t="s">
        <v>266</v>
      </c>
      <c r="G183">
        <v>6</v>
      </c>
      <c r="H183">
        <v>8</v>
      </c>
      <c r="I183" t="s">
        <v>269</v>
      </c>
      <c r="J183">
        <v>8</v>
      </c>
      <c r="K183" t="s">
        <v>493</v>
      </c>
      <c r="L183" t="s">
        <v>8711</v>
      </c>
      <c r="M183">
        <v>1</v>
      </c>
      <c r="N183">
        <v>1</v>
      </c>
      <c r="O183">
        <v>1</v>
      </c>
      <c r="P183">
        <v>1</v>
      </c>
      <c r="Q183">
        <v>0</v>
      </c>
      <c r="R183">
        <f t="shared" si="6"/>
        <v>4</v>
      </c>
    </row>
    <row r="184" spans="2:18" customFormat="1" ht="14" hidden="1">
      <c r="B184" t="s">
        <v>8914</v>
      </c>
      <c r="C184" t="s">
        <v>8915</v>
      </c>
      <c r="D184" t="s">
        <v>8916</v>
      </c>
      <c r="F184" t="s">
        <v>266</v>
      </c>
      <c r="G184">
        <v>1</v>
      </c>
      <c r="H184">
        <v>1</v>
      </c>
      <c r="I184" t="s">
        <v>290</v>
      </c>
      <c r="J184">
        <v>1</v>
      </c>
      <c r="K184" t="s">
        <v>451</v>
      </c>
      <c r="L184" t="s">
        <v>8711</v>
      </c>
      <c r="M184">
        <v>0</v>
      </c>
      <c r="N184">
        <v>0</v>
      </c>
      <c r="O184">
        <v>0</v>
      </c>
      <c r="P184">
        <v>0</v>
      </c>
      <c r="Q184">
        <v>0</v>
      </c>
    </row>
    <row r="185" spans="2:18" customFormat="1" ht="14" hidden="1">
      <c r="B185" t="s">
        <v>8888</v>
      </c>
      <c r="C185" t="s">
        <v>8889</v>
      </c>
      <c r="D185" t="s">
        <v>8890</v>
      </c>
      <c r="F185" t="s">
        <v>247</v>
      </c>
      <c r="I185" t="s">
        <v>290</v>
      </c>
      <c r="J185">
        <v>2</v>
      </c>
      <c r="K185" t="s">
        <v>451</v>
      </c>
      <c r="L185" t="s">
        <v>8711</v>
      </c>
      <c r="M185">
        <v>0</v>
      </c>
      <c r="N185">
        <v>0</v>
      </c>
      <c r="O185">
        <v>0</v>
      </c>
      <c r="P185">
        <v>0</v>
      </c>
      <c r="Q185">
        <v>0</v>
      </c>
    </row>
    <row r="186" spans="2:18" customFormat="1" ht="14" hidden="1">
      <c r="B186" t="s">
        <v>8911</v>
      </c>
      <c r="C186" t="s">
        <v>8912</v>
      </c>
      <c r="D186" t="s">
        <v>8913</v>
      </c>
      <c r="F186" t="s">
        <v>266</v>
      </c>
      <c r="G186">
        <v>2</v>
      </c>
      <c r="H186">
        <v>2</v>
      </c>
      <c r="I186" t="s">
        <v>290</v>
      </c>
      <c r="J186">
        <v>2</v>
      </c>
      <c r="K186" t="s">
        <v>470</v>
      </c>
      <c r="L186" s="465" t="s">
        <v>9098</v>
      </c>
      <c r="M186">
        <v>0</v>
      </c>
      <c r="N186">
        <v>0</v>
      </c>
      <c r="O186">
        <v>0</v>
      </c>
      <c r="P186">
        <v>0</v>
      </c>
      <c r="Q186">
        <v>0</v>
      </c>
      <c r="R186">
        <f t="shared" ref="R186:R189" si="7">SUBTOTAL(9,M186:Q186)</f>
        <v>0</v>
      </c>
    </row>
    <row r="187" spans="2:18" customFormat="1" ht="14" hidden="1">
      <c r="B187" t="s">
        <v>9018</v>
      </c>
      <c r="C187" t="s">
        <v>9019</v>
      </c>
      <c r="D187" t="s">
        <v>9020</v>
      </c>
      <c r="F187" t="s">
        <v>8986</v>
      </c>
      <c r="H187">
        <v>3</v>
      </c>
      <c r="I187" t="s">
        <v>290</v>
      </c>
      <c r="J187">
        <v>2</v>
      </c>
      <c r="K187" t="s">
        <v>470</v>
      </c>
      <c r="L187" s="465" t="s">
        <v>9186</v>
      </c>
      <c r="M187">
        <v>0</v>
      </c>
      <c r="N187">
        <v>0</v>
      </c>
      <c r="O187">
        <v>0</v>
      </c>
      <c r="P187">
        <v>0</v>
      </c>
      <c r="Q187">
        <v>0</v>
      </c>
      <c r="R187">
        <f t="shared" si="7"/>
        <v>0</v>
      </c>
    </row>
    <row r="188" spans="2:18" customFormat="1" ht="14">
      <c r="B188" t="s">
        <v>8829</v>
      </c>
      <c r="C188" t="s">
        <v>8830</v>
      </c>
      <c r="D188" t="s">
        <v>8831</v>
      </c>
      <c r="F188" t="s">
        <v>247</v>
      </c>
      <c r="I188" t="s">
        <v>290</v>
      </c>
      <c r="J188">
        <v>3</v>
      </c>
      <c r="K188" t="s">
        <v>487</v>
      </c>
      <c r="L188" t="s">
        <v>8711</v>
      </c>
      <c r="M188">
        <v>1</v>
      </c>
      <c r="N188">
        <v>2</v>
      </c>
      <c r="O188">
        <v>2</v>
      </c>
      <c r="P188">
        <v>0</v>
      </c>
      <c r="Q188">
        <v>2</v>
      </c>
      <c r="R188">
        <f t="shared" si="7"/>
        <v>7</v>
      </c>
    </row>
    <row r="189" spans="2:18" customFormat="1" ht="14">
      <c r="B189" t="s">
        <v>8836</v>
      </c>
      <c r="C189" t="s">
        <v>8837</v>
      </c>
      <c r="D189" t="s">
        <v>8838</v>
      </c>
      <c r="F189" t="s">
        <v>247</v>
      </c>
      <c r="I189" t="s">
        <v>290</v>
      </c>
      <c r="J189">
        <v>3</v>
      </c>
      <c r="K189" t="s">
        <v>487</v>
      </c>
      <c r="L189" t="s">
        <v>8711</v>
      </c>
      <c r="M189">
        <v>1</v>
      </c>
      <c r="N189">
        <v>1</v>
      </c>
      <c r="O189">
        <v>0</v>
      </c>
      <c r="P189">
        <v>0</v>
      </c>
      <c r="Q189">
        <v>2</v>
      </c>
      <c r="R189">
        <f t="shared" si="7"/>
        <v>4</v>
      </c>
    </row>
    <row r="190" spans="2:18" customFormat="1" ht="14" hidden="1">
      <c r="B190" t="s">
        <v>8991</v>
      </c>
      <c r="C190" t="s">
        <v>8992</v>
      </c>
      <c r="D190" t="s">
        <v>8993</v>
      </c>
      <c r="E190" t="s">
        <v>5160</v>
      </c>
      <c r="F190" t="s">
        <v>266</v>
      </c>
      <c r="G190">
        <v>3</v>
      </c>
      <c r="H190">
        <v>5</v>
      </c>
      <c r="I190" t="s">
        <v>290</v>
      </c>
      <c r="J190">
        <v>4</v>
      </c>
      <c r="K190" t="s">
        <v>451</v>
      </c>
      <c r="L190" t="s">
        <v>8711</v>
      </c>
      <c r="M190">
        <v>0</v>
      </c>
      <c r="N190">
        <v>0</v>
      </c>
      <c r="O190">
        <v>0</v>
      </c>
      <c r="P190">
        <v>0</v>
      </c>
      <c r="Q190">
        <v>0</v>
      </c>
    </row>
    <row r="191" spans="2:18" customFormat="1" ht="14">
      <c r="B191" s="465" t="s">
        <v>9125</v>
      </c>
      <c r="C191" t="s">
        <v>8827</v>
      </c>
      <c r="D191" t="s">
        <v>8828</v>
      </c>
      <c r="F191" t="s">
        <v>266</v>
      </c>
      <c r="G191">
        <v>4</v>
      </c>
      <c r="H191">
        <v>5</v>
      </c>
      <c r="I191" t="s">
        <v>290</v>
      </c>
      <c r="J191">
        <v>5</v>
      </c>
      <c r="K191" t="s">
        <v>493</v>
      </c>
      <c r="L191" t="s">
        <v>8711</v>
      </c>
      <c r="M191">
        <v>1</v>
      </c>
      <c r="N191">
        <v>1</v>
      </c>
      <c r="O191">
        <v>0</v>
      </c>
      <c r="P191">
        <v>0</v>
      </c>
      <c r="Q191">
        <v>1</v>
      </c>
      <c r="R191">
        <f t="shared" ref="R191:R193" si="8">SUBTOTAL(9,M191:Q191)</f>
        <v>3</v>
      </c>
    </row>
    <row r="192" spans="2:18" customFormat="1" ht="14">
      <c r="B192" s="465" t="s">
        <v>9089</v>
      </c>
      <c r="C192" t="s">
        <v>8989</v>
      </c>
      <c r="D192" t="s">
        <v>8990</v>
      </c>
      <c r="F192" t="s">
        <v>266</v>
      </c>
      <c r="G192">
        <v>5</v>
      </c>
      <c r="H192">
        <v>4</v>
      </c>
      <c r="I192" t="s">
        <v>290</v>
      </c>
      <c r="J192">
        <v>7</v>
      </c>
      <c r="K192" t="s">
        <v>493</v>
      </c>
      <c r="L192" t="s">
        <v>8711</v>
      </c>
      <c r="M192">
        <v>0</v>
      </c>
      <c r="N192">
        <v>0</v>
      </c>
      <c r="O192">
        <v>1</v>
      </c>
      <c r="P192">
        <v>0</v>
      </c>
      <c r="Q192">
        <v>1</v>
      </c>
      <c r="R192">
        <f t="shared" si="8"/>
        <v>2</v>
      </c>
    </row>
    <row r="193" spans="2:26" customFormat="1" ht="14" hidden="1">
      <c r="B193" t="s">
        <v>8708</v>
      </c>
      <c r="C193" t="s">
        <v>8709</v>
      </c>
      <c r="D193" t="s">
        <v>8710</v>
      </c>
      <c r="F193" t="s">
        <v>247</v>
      </c>
      <c r="I193" t="s">
        <v>290</v>
      </c>
      <c r="J193">
        <v>8</v>
      </c>
      <c r="K193" t="s">
        <v>470</v>
      </c>
      <c r="L193" s="465" t="s">
        <v>9098</v>
      </c>
      <c r="M193">
        <v>0</v>
      </c>
      <c r="N193">
        <v>0</v>
      </c>
      <c r="O193">
        <v>0</v>
      </c>
      <c r="P193">
        <v>0</v>
      </c>
      <c r="Q193">
        <v>0</v>
      </c>
      <c r="R193">
        <f t="shared" si="8"/>
        <v>0</v>
      </c>
    </row>
    <row r="194" spans="2:26" customFormat="1" ht="14" hidden="1">
      <c r="B194" t="s">
        <v>8783</v>
      </c>
      <c r="C194" t="s">
        <v>8784</v>
      </c>
      <c r="D194" t="s">
        <v>8785</v>
      </c>
      <c r="F194" t="s">
        <v>247</v>
      </c>
      <c r="I194" t="s">
        <v>305</v>
      </c>
      <c r="J194">
        <v>1</v>
      </c>
      <c r="K194" t="s">
        <v>451</v>
      </c>
      <c r="L194" t="s">
        <v>8711</v>
      </c>
      <c r="M194">
        <v>0</v>
      </c>
      <c r="N194">
        <v>0</v>
      </c>
      <c r="O194">
        <v>0</v>
      </c>
      <c r="P194">
        <v>0</v>
      </c>
      <c r="Q194">
        <v>0</v>
      </c>
    </row>
    <row r="195" spans="2:26" customFormat="1" ht="14" hidden="1">
      <c r="B195" t="s">
        <v>9082</v>
      </c>
      <c r="C195" t="s">
        <v>9083</v>
      </c>
      <c r="D195" t="s">
        <v>9084</v>
      </c>
      <c r="F195" t="s">
        <v>266</v>
      </c>
      <c r="G195">
        <v>1</v>
      </c>
      <c r="H195">
        <v>3</v>
      </c>
      <c r="I195" t="s">
        <v>305</v>
      </c>
      <c r="J195">
        <v>1</v>
      </c>
      <c r="K195" t="s">
        <v>470</v>
      </c>
      <c r="L195" s="465" t="s">
        <v>9141</v>
      </c>
      <c r="M195">
        <v>0</v>
      </c>
      <c r="N195">
        <v>0</v>
      </c>
      <c r="O195">
        <v>0</v>
      </c>
      <c r="P195">
        <v>0</v>
      </c>
      <c r="Q195">
        <v>0</v>
      </c>
      <c r="R195">
        <f t="shared" ref="R195:R196" si="9">SUBTOTAL(9,M195:Q195)</f>
        <v>0</v>
      </c>
    </row>
    <row r="196" spans="2:26" customFormat="1" ht="14">
      <c r="B196" t="s">
        <v>8789</v>
      </c>
      <c r="C196" t="s">
        <v>8790</v>
      </c>
      <c r="D196" t="s">
        <v>8791</v>
      </c>
      <c r="F196" t="s">
        <v>266</v>
      </c>
      <c r="G196">
        <v>2</v>
      </c>
      <c r="H196">
        <v>3</v>
      </c>
      <c r="I196" t="s">
        <v>305</v>
      </c>
      <c r="J196">
        <v>2</v>
      </c>
      <c r="K196" t="s">
        <v>487</v>
      </c>
      <c r="L196" t="s">
        <v>8711</v>
      </c>
      <c r="M196">
        <v>1</v>
      </c>
      <c r="N196">
        <v>1</v>
      </c>
      <c r="O196">
        <v>1</v>
      </c>
      <c r="P196">
        <v>2</v>
      </c>
      <c r="Q196">
        <v>2</v>
      </c>
      <c r="R196">
        <f t="shared" si="9"/>
        <v>7</v>
      </c>
    </row>
    <row r="197" spans="2:26" customFormat="1" ht="14" hidden="1">
      <c r="B197" t="s">
        <v>8780</v>
      </c>
      <c r="C197" t="s">
        <v>8781</v>
      </c>
      <c r="D197" t="s">
        <v>8782</v>
      </c>
      <c r="F197" t="s">
        <v>247</v>
      </c>
      <c r="I197" t="s">
        <v>305</v>
      </c>
      <c r="J197">
        <v>3</v>
      </c>
      <c r="K197" t="s">
        <v>451</v>
      </c>
      <c r="L197" t="s">
        <v>8711</v>
      </c>
      <c r="M197">
        <v>0</v>
      </c>
      <c r="N197">
        <v>0</v>
      </c>
      <c r="O197">
        <v>0</v>
      </c>
      <c r="P197">
        <v>0</v>
      </c>
      <c r="Q197">
        <v>0</v>
      </c>
    </row>
    <row r="198" spans="2:26" customFormat="1" ht="14">
      <c r="B198" s="465" t="s">
        <v>9093</v>
      </c>
      <c r="C198" t="s">
        <v>8941</v>
      </c>
      <c r="D198" t="s">
        <v>8942</v>
      </c>
      <c r="F198" t="s">
        <v>266</v>
      </c>
      <c r="G198">
        <v>4</v>
      </c>
      <c r="H198">
        <v>3</v>
      </c>
      <c r="I198" t="s">
        <v>305</v>
      </c>
      <c r="J198">
        <v>3</v>
      </c>
      <c r="K198" t="s">
        <v>493</v>
      </c>
      <c r="L198" t="s">
        <v>8711</v>
      </c>
      <c r="M198">
        <v>1</v>
      </c>
      <c r="N198">
        <v>0</v>
      </c>
      <c r="O198">
        <v>0</v>
      </c>
      <c r="P198">
        <v>1</v>
      </c>
      <c r="Q198">
        <v>1</v>
      </c>
      <c r="R198">
        <f t="shared" ref="R198:R200" si="10">SUBTOTAL(9,M198:Q198)</f>
        <v>3</v>
      </c>
    </row>
    <row r="199" spans="2:26" customFormat="1" ht="14">
      <c r="B199" s="465" t="s">
        <v>9092</v>
      </c>
      <c r="C199" t="s">
        <v>8967</v>
      </c>
      <c r="D199" t="s">
        <v>8968</v>
      </c>
      <c r="F199" t="s">
        <v>266</v>
      </c>
      <c r="G199">
        <v>1</v>
      </c>
      <c r="H199">
        <v>6</v>
      </c>
      <c r="I199" t="s">
        <v>305</v>
      </c>
      <c r="J199">
        <v>3</v>
      </c>
      <c r="K199" t="s">
        <v>493</v>
      </c>
      <c r="L199" t="s">
        <v>8711</v>
      </c>
      <c r="M199">
        <v>1</v>
      </c>
      <c r="N199">
        <v>0</v>
      </c>
      <c r="O199">
        <v>1</v>
      </c>
      <c r="P199">
        <v>1</v>
      </c>
      <c r="Q199">
        <v>1</v>
      </c>
      <c r="R199">
        <f t="shared" si="10"/>
        <v>4</v>
      </c>
    </row>
    <row r="200" spans="2:26" customFormat="1" ht="14" hidden="1">
      <c r="B200" t="s">
        <v>9043</v>
      </c>
      <c r="C200" t="s">
        <v>9044</v>
      </c>
      <c r="D200" t="s">
        <v>9045</v>
      </c>
      <c r="F200" t="s">
        <v>8986</v>
      </c>
      <c r="H200">
        <v>3</v>
      </c>
      <c r="I200" t="s">
        <v>305</v>
      </c>
      <c r="J200">
        <v>3</v>
      </c>
      <c r="K200" t="s">
        <v>470</v>
      </c>
      <c r="L200" s="465" t="s">
        <v>9098</v>
      </c>
      <c r="M200">
        <v>0</v>
      </c>
      <c r="N200">
        <v>0</v>
      </c>
      <c r="O200">
        <v>0</v>
      </c>
      <c r="P200">
        <v>0</v>
      </c>
      <c r="Q200">
        <v>0</v>
      </c>
      <c r="R200">
        <f t="shared" si="10"/>
        <v>0</v>
      </c>
      <c r="Z200" s="465"/>
    </row>
    <row r="201" spans="2:26" customFormat="1" ht="14" hidden="1">
      <c r="B201" t="s">
        <v>8786</v>
      </c>
      <c r="C201" t="s">
        <v>8787</v>
      </c>
      <c r="D201" t="s">
        <v>8788</v>
      </c>
      <c r="F201" t="s">
        <v>266</v>
      </c>
      <c r="G201">
        <v>2</v>
      </c>
      <c r="H201">
        <v>5</v>
      </c>
      <c r="I201" t="s">
        <v>305</v>
      </c>
      <c r="J201">
        <v>4</v>
      </c>
      <c r="K201" t="s">
        <v>451</v>
      </c>
      <c r="L201" t="s">
        <v>8711</v>
      </c>
      <c r="M201">
        <v>0</v>
      </c>
      <c r="N201">
        <v>0</v>
      </c>
      <c r="O201">
        <v>0</v>
      </c>
      <c r="P201">
        <v>0</v>
      </c>
      <c r="Q201">
        <v>0</v>
      </c>
    </row>
    <row r="202" spans="2:26" customFormat="1" ht="14">
      <c r="B202" t="s">
        <v>9387</v>
      </c>
      <c r="C202" t="s">
        <v>8970</v>
      </c>
      <c r="D202" t="s">
        <v>8971</v>
      </c>
      <c r="F202" t="s">
        <v>247</v>
      </c>
      <c r="I202" t="s">
        <v>305</v>
      </c>
      <c r="J202">
        <v>4</v>
      </c>
      <c r="K202" t="s">
        <v>487</v>
      </c>
      <c r="L202" t="s">
        <v>8711</v>
      </c>
      <c r="M202">
        <v>0</v>
      </c>
      <c r="N202">
        <v>0</v>
      </c>
      <c r="O202">
        <v>2</v>
      </c>
      <c r="P202">
        <v>1</v>
      </c>
      <c r="Q202">
        <v>1</v>
      </c>
      <c r="R202">
        <f t="shared" ref="R202:R204" si="11">SUBTOTAL(9,M202:Q202)</f>
        <v>4</v>
      </c>
    </row>
    <row r="203" spans="2:26" customFormat="1" ht="14" hidden="1">
      <c r="B203" t="s">
        <v>8856</v>
      </c>
      <c r="C203" t="s">
        <v>8857</v>
      </c>
      <c r="D203" t="s">
        <v>8858</v>
      </c>
      <c r="F203" t="s">
        <v>247</v>
      </c>
      <c r="I203" t="s">
        <v>305</v>
      </c>
      <c r="J203">
        <v>5</v>
      </c>
      <c r="K203" t="s">
        <v>470</v>
      </c>
      <c r="L203" s="465" t="s">
        <v>9119</v>
      </c>
      <c r="M203">
        <v>0</v>
      </c>
      <c r="N203">
        <v>0</v>
      </c>
      <c r="O203">
        <v>0</v>
      </c>
      <c r="P203">
        <v>0</v>
      </c>
      <c r="Q203">
        <v>0</v>
      </c>
      <c r="R203">
        <f t="shared" si="11"/>
        <v>0</v>
      </c>
    </row>
    <row r="204" spans="2:26" customFormat="1" ht="14" hidden="1">
      <c r="B204" t="s">
        <v>9070</v>
      </c>
      <c r="C204" t="s">
        <v>9071</v>
      </c>
      <c r="D204" t="s">
        <v>9072</v>
      </c>
      <c r="F204" t="s">
        <v>247</v>
      </c>
      <c r="I204" t="s">
        <v>321</v>
      </c>
      <c r="J204">
        <v>1</v>
      </c>
      <c r="K204" t="s">
        <v>470</v>
      </c>
      <c r="L204" s="465" t="s">
        <v>9098</v>
      </c>
      <c r="M204">
        <v>0</v>
      </c>
      <c r="N204">
        <v>0</v>
      </c>
      <c r="O204">
        <v>0</v>
      </c>
      <c r="P204">
        <v>0</v>
      </c>
      <c r="Q204">
        <v>0</v>
      </c>
      <c r="R204">
        <f t="shared" si="11"/>
        <v>0</v>
      </c>
    </row>
    <row r="205" spans="2:26" customFormat="1" ht="14" hidden="1">
      <c r="B205" t="s">
        <v>8798</v>
      </c>
      <c r="C205" t="s">
        <v>8799</v>
      </c>
      <c r="D205" t="s">
        <v>8800</v>
      </c>
      <c r="F205" t="s">
        <v>247</v>
      </c>
      <c r="I205" t="s">
        <v>321</v>
      </c>
      <c r="J205">
        <v>2</v>
      </c>
      <c r="K205" t="s">
        <v>451</v>
      </c>
      <c r="L205" t="s">
        <v>8711</v>
      </c>
      <c r="M205">
        <v>0</v>
      </c>
      <c r="N205">
        <v>0</v>
      </c>
      <c r="O205">
        <v>0</v>
      </c>
      <c r="P205">
        <v>0</v>
      </c>
      <c r="Q205">
        <v>0</v>
      </c>
    </row>
    <row r="206" spans="2:26" customFormat="1" ht="14">
      <c r="B206" t="s">
        <v>8839</v>
      </c>
      <c r="C206" t="s">
        <v>8840</v>
      </c>
      <c r="D206" t="s">
        <v>8841</v>
      </c>
      <c r="F206" t="s">
        <v>247</v>
      </c>
      <c r="I206" t="s">
        <v>321</v>
      </c>
      <c r="J206">
        <v>2</v>
      </c>
      <c r="K206" t="s">
        <v>487</v>
      </c>
      <c r="L206" t="s">
        <v>8711</v>
      </c>
      <c r="M206">
        <v>1</v>
      </c>
      <c r="N206">
        <v>2</v>
      </c>
      <c r="O206">
        <v>1</v>
      </c>
      <c r="P206">
        <v>2</v>
      </c>
      <c r="Q206">
        <v>2</v>
      </c>
      <c r="R206">
        <f t="shared" ref="R206" si="12">SUBTOTAL(9,M206:Q206)</f>
        <v>8</v>
      </c>
    </row>
    <row r="207" spans="2:26" customFormat="1" ht="14" hidden="1">
      <c r="B207" t="s">
        <v>8845</v>
      </c>
      <c r="C207" t="s">
        <v>8846</v>
      </c>
      <c r="D207" t="s">
        <v>8847</v>
      </c>
      <c r="F207" t="s">
        <v>247</v>
      </c>
      <c r="I207" t="s">
        <v>321</v>
      </c>
      <c r="J207">
        <v>2</v>
      </c>
      <c r="K207" t="s">
        <v>451</v>
      </c>
      <c r="L207" t="s">
        <v>8711</v>
      </c>
      <c r="M207">
        <v>0</v>
      </c>
      <c r="N207">
        <v>0</v>
      </c>
      <c r="O207">
        <v>0</v>
      </c>
      <c r="P207">
        <v>0</v>
      </c>
      <c r="Q207">
        <v>0</v>
      </c>
    </row>
    <row r="208" spans="2:26" customFormat="1" ht="14" hidden="1">
      <c r="B208" t="s">
        <v>8926</v>
      </c>
      <c r="C208" t="s">
        <v>8927</v>
      </c>
      <c r="D208" t="s">
        <v>8928</v>
      </c>
      <c r="F208" t="s">
        <v>247</v>
      </c>
      <c r="I208" t="s">
        <v>321</v>
      </c>
      <c r="J208">
        <v>2</v>
      </c>
      <c r="K208" t="s">
        <v>470</v>
      </c>
      <c r="L208" s="465" t="s">
        <v>9098</v>
      </c>
      <c r="M208">
        <v>0</v>
      </c>
      <c r="N208">
        <v>0</v>
      </c>
      <c r="O208">
        <v>0</v>
      </c>
      <c r="P208">
        <v>0</v>
      </c>
      <c r="Q208">
        <v>0</v>
      </c>
      <c r="R208">
        <f t="shared" ref="R208:R211" si="13">SUBTOTAL(9,M208:Q208)</f>
        <v>0</v>
      </c>
    </row>
    <row r="209" spans="2:18" customFormat="1" ht="14" hidden="1">
      <c r="B209" t="s">
        <v>9013</v>
      </c>
      <c r="C209" t="s">
        <v>9014</v>
      </c>
      <c r="D209" t="s">
        <v>9015</v>
      </c>
      <c r="F209" t="s">
        <v>8986</v>
      </c>
      <c r="H209">
        <v>2</v>
      </c>
      <c r="I209" t="s">
        <v>321</v>
      </c>
      <c r="J209">
        <v>2</v>
      </c>
      <c r="K209" t="s">
        <v>470</v>
      </c>
      <c r="L209" s="465" t="s">
        <v>9098</v>
      </c>
      <c r="M209">
        <v>0</v>
      </c>
      <c r="N209">
        <v>0</v>
      </c>
      <c r="O209">
        <v>0</v>
      </c>
      <c r="P209">
        <v>0</v>
      </c>
      <c r="Q209">
        <v>0</v>
      </c>
      <c r="R209">
        <f t="shared" si="13"/>
        <v>0</v>
      </c>
    </row>
    <row r="210" spans="2:18" customFormat="1" ht="14">
      <c r="B210" t="s">
        <v>8943</v>
      </c>
      <c r="C210" t="s">
        <v>8944</v>
      </c>
      <c r="D210" t="s">
        <v>8945</v>
      </c>
      <c r="F210" t="s">
        <v>266</v>
      </c>
      <c r="G210">
        <v>4</v>
      </c>
      <c r="H210">
        <v>3</v>
      </c>
      <c r="I210" t="s">
        <v>321</v>
      </c>
      <c r="J210">
        <v>3</v>
      </c>
      <c r="K210" t="s">
        <v>487</v>
      </c>
      <c r="L210" t="s">
        <v>8711</v>
      </c>
      <c r="M210">
        <v>1</v>
      </c>
      <c r="N210">
        <v>2</v>
      </c>
      <c r="O210">
        <v>0</v>
      </c>
      <c r="P210">
        <v>2</v>
      </c>
      <c r="Q210">
        <v>2</v>
      </c>
      <c r="R210">
        <f t="shared" si="13"/>
        <v>7</v>
      </c>
    </row>
    <row r="211" spans="2:18" customFormat="1" ht="14">
      <c r="B211" t="s">
        <v>8842</v>
      </c>
      <c r="C211" t="s">
        <v>8843</v>
      </c>
      <c r="D211" t="s">
        <v>8844</v>
      </c>
      <c r="E211" t="s">
        <v>5289</v>
      </c>
      <c r="F211" t="s">
        <v>266</v>
      </c>
      <c r="G211">
        <v>5</v>
      </c>
      <c r="H211">
        <v>4</v>
      </c>
      <c r="I211" t="s">
        <v>321</v>
      </c>
      <c r="J211">
        <v>4</v>
      </c>
      <c r="K211" t="s">
        <v>493</v>
      </c>
      <c r="L211" t="s">
        <v>8711</v>
      </c>
      <c r="M211">
        <v>1</v>
      </c>
      <c r="N211">
        <v>1</v>
      </c>
      <c r="O211">
        <v>1</v>
      </c>
      <c r="P211">
        <v>1</v>
      </c>
      <c r="Q211">
        <v>1</v>
      </c>
      <c r="R211">
        <f t="shared" si="13"/>
        <v>5</v>
      </c>
    </row>
    <row r="212" spans="2:18" customFormat="1" ht="14" hidden="1">
      <c r="B212" t="s">
        <v>8848</v>
      </c>
      <c r="C212" t="s">
        <v>8849</v>
      </c>
      <c r="D212" t="s">
        <v>8850</v>
      </c>
      <c r="F212" t="s">
        <v>266</v>
      </c>
      <c r="G212">
        <v>3</v>
      </c>
      <c r="H212">
        <v>4</v>
      </c>
      <c r="I212" t="s">
        <v>321</v>
      </c>
      <c r="J212">
        <v>4</v>
      </c>
      <c r="K212" t="s">
        <v>451</v>
      </c>
      <c r="L212" t="s">
        <v>8711</v>
      </c>
      <c r="M212">
        <v>0</v>
      </c>
      <c r="N212">
        <v>0</v>
      </c>
      <c r="O212">
        <v>0</v>
      </c>
      <c r="P212">
        <v>0</v>
      </c>
      <c r="Q212">
        <v>0</v>
      </c>
    </row>
    <row r="213" spans="2:18" customFormat="1" ht="14">
      <c r="B213" s="465" t="s">
        <v>9236</v>
      </c>
      <c r="C213" t="s">
        <v>8965</v>
      </c>
      <c r="D213" t="s">
        <v>8966</v>
      </c>
      <c r="F213" t="s">
        <v>266</v>
      </c>
      <c r="G213">
        <v>3</v>
      </c>
      <c r="H213">
        <v>4</v>
      </c>
      <c r="I213" t="s">
        <v>321</v>
      </c>
      <c r="J213">
        <v>4</v>
      </c>
      <c r="K213" t="s">
        <v>493</v>
      </c>
      <c r="L213" t="s">
        <v>8711</v>
      </c>
      <c r="M213">
        <v>1</v>
      </c>
      <c r="N213">
        <v>1</v>
      </c>
      <c r="O213">
        <v>1</v>
      </c>
      <c r="P213">
        <v>1</v>
      </c>
      <c r="Q213">
        <v>1</v>
      </c>
      <c r="R213">
        <f t="shared" ref="R213:R215" si="14">SUBTOTAL(9,M213:Q213)</f>
        <v>5</v>
      </c>
    </row>
    <row r="214" spans="2:18" customFormat="1" ht="14" hidden="1">
      <c r="B214" t="s">
        <v>9005</v>
      </c>
      <c r="C214" t="s">
        <v>9006</v>
      </c>
      <c r="D214" t="s">
        <v>9007</v>
      </c>
      <c r="F214" t="s">
        <v>247</v>
      </c>
      <c r="I214" t="s">
        <v>338</v>
      </c>
      <c r="J214">
        <v>1</v>
      </c>
      <c r="K214" t="s">
        <v>470</v>
      </c>
      <c r="L214" s="465" t="s">
        <v>9098</v>
      </c>
      <c r="M214">
        <v>0</v>
      </c>
      <c r="N214">
        <v>0</v>
      </c>
      <c r="O214">
        <v>0</v>
      </c>
      <c r="P214">
        <v>0</v>
      </c>
      <c r="Q214">
        <v>0</v>
      </c>
      <c r="R214">
        <f t="shared" si="14"/>
        <v>0</v>
      </c>
    </row>
    <row r="215" spans="2:18" customFormat="1" ht="14" hidden="1">
      <c r="B215" t="s">
        <v>9079</v>
      </c>
      <c r="C215" t="s">
        <v>9080</v>
      </c>
      <c r="D215" t="s">
        <v>9081</v>
      </c>
      <c r="F215" t="s">
        <v>8986</v>
      </c>
      <c r="H215">
        <v>3</v>
      </c>
      <c r="I215" t="s">
        <v>338</v>
      </c>
      <c r="J215">
        <v>1</v>
      </c>
      <c r="K215" t="s">
        <v>470</v>
      </c>
      <c r="L215" s="465" t="s">
        <v>9098</v>
      </c>
      <c r="M215">
        <v>0</v>
      </c>
      <c r="N215">
        <v>0</v>
      </c>
      <c r="O215">
        <v>0</v>
      </c>
      <c r="P215">
        <v>0</v>
      </c>
      <c r="Q215">
        <v>0</v>
      </c>
      <c r="R215">
        <f t="shared" si="14"/>
        <v>0</v>
      </c>
    </row>
    <row r="216" spans="2:18" customFormat="1" ht="14" hidden="1">
      <c r="B216" t="s">
        <v>8801</v>
      </c>
      <c r="C216" t="s">
        <v>8802</v>
      </c>
      <c r="D216" t="s">
        <v>8803</v>
      </c>
      <c r="F216" t="s">
        <v>5116</v>
      </c>
      <c r="G216">
        <v>1</v>
      </c>
      <c r="I216" t="s">
        <v>338</v>
      </c>
      <c r="J216">
        <v>2</v>
      </c>
      <c r="K216" t="s">
        <v>451</v>
      </c>
      <c r="L216" t="s">
        <v>8711</v>
      </c>
      <c r="M216">
        <v>0</v>
      </c>
      <c r="N216">
        <v>0</v>
      </c>
      <c r="O216">
        <v>0</v>
      </c>
      <c r="P216">
        <v>0</v>
      </c>
      <c r="Q216">
        <v>0</v>
      </c>
    </row>
    <row r="217" spans="2:18" customFormat="1" ht="14" hidden="1">
      <c r="B217" t="s">
        <v>8864</v>
      </c>
      <c r="C217" t="s">
        <v>8865</v>
      </c>
      <c r="D217" t="s">
        <v>8866</v>
      </c>
      <c r="E217" t="s">
        <v>5176</v>
      </c>
      <c r="F217" t="s">
        <v>266</v>
      </c>
      <c r="G217">
        <v>0</v>
      </c>
      <c r="H217">
        <v>3</v>
      </c>
      <c r="I217" t="s">
        <v>338</v>
      </c>
      <c r="J217">
        <v>3</v>
      </c>
      <c r="K217" t="s">
        <v>470</v>
      </c>
      <c r="L217" s="465" t="s">
        <v>9122</v>
      </c>
      <c r="M217">
        <v>0</v>
      </c>
      <c r="N217">
        <v>0</v>
      </c>
      <c r="O217">
        <v>0</v>
      </c>
      <c r="P217">
        <v>0</v>
      </c>
      <c r="Q217">
        <v>0</v>
      </c>
      <c r="R217">
        <f t="shared" ref="R217:R218" si="15">SUBTOTAL(9,M217:Q217)</f>
        <v>0</v>
      </c>
    </row>
    <row r="218" spans="2:18" customFormat="1" ht="14">
      <c r="B218" s="465" t="s">
        <v>9289</v>
      </c>
      <c r="C218" t="s">
        <v>9077</v>
      </c>
      <c r="D218" t="s">
        <v>9078</v>
      </c>
      <c r="F218" t="s">
        <v>247</v>
      </c>
      <c r="I218" t="s">
        <v>338</v>
      </c>
      <c r="J218">
        <v>3</v>
      </c>
      <c r="K218" t="s">
        <v>487</v>
      </c>
      <c r="L218" t="s">
        <v>8711</v>
      </c>
      <c r="M218">
        <v>0</v>
      </c>
      <c r="N218">
        <v>2</v>
      </c>
      <c r="O218">
        <v>2</v>
      </c>
      <c r="P218">
        <v>1</v>
      </c>
      <c r="Q218">
        <v>2</v>
      </c>
      <c r="R218">
        <f t="shared" si="15"/>
        <v>7</v>
      </c>
    </row>
    <row r="219" spans="2:18" customFormat="1" ht="14" hidden="1">
      <c r="B219" t="s">
        <v>8777</v>
      </c>
      <c r="C219" t="s">
        <v>8778</v>
      </c>
      <c r="D219" t="s">
        <v>8779</v>
      </c>
      <c r="F219" t="s">
        <v>266</v>
      </c>
      <c r="G219">
        <v>1</v>
      </c>
      <c r="H219">
        <v>1</v>
      </c>
      <c r="I219" t="s">
        <v>338</v>
      </c>
      <c r="J219">
        <v>4</v>
      </c>
      <c r="K219" t="s">
        <v>451</v>
      </c>
      <c r="L219" t="s">
        <v>8711</v>
      </c>
      <c r="M219">
        <v>0</v>
      </c>
      <c r="N219">
        <v>0</v>
      </c>
      <c r="O219">
        <v>0</v>
      </c>
      <c r="P219">
        <v>0</v>
      </c>
      <c r="Q219">
        <v>0</v>
      </c>
    </row>
    <row r="220" spans="2:18" customFormat="1" ht="14">
      <c r="B220" s="465" t="s">
        <v>9120</v>
      </c>
      <c r="C220" t="s">
        <v>8963</v>
      </c>
      <c r="D220" t="s">
        <v>8964</v>
      </c>
      <c r="F220" t="s">
        <v>266</v>
      </c>
      <c r="G220">
        <v>5</v>
      </c>
      <c r="H220">
        <v>4</v>
      </c>
      <c r="I220" t="s">
        <v>338</v>
      </c>
      <c r="J220">
        <v>4</v>
      </c>
      <c r="K220" t="s">
        <v>493</v>
      </c>
      <c r="L220" t="s">
        <v>8711</v>
      </c>
      <c r="M220">
        <v>1</v>
      </c>
      <c r="N220">
        <v>0</v>
      </c>
      <c r="O220">
        <v>0</v>
      </c>
      <c r="P220">
        <v>1</v>
      </c>
      <c r="Q220">
        <v>1</v>
      </c>
      <c r="R220">
        <f t="shared" ref="R220:R221" si="16">SUBTOTAL(9,M220:Q220)</f>
        <v>3</v>
      </c>
    </row>
    <row r="221" spans="2:18" customFormat="1" ht="14">
      <c r="B221" s="465" t="s">
        <v>9100</v>
      </c>
      <c r="C221" t="s">
        <v>9075</v>
      </c>
      <c r="D221" t="s">
        <v>9076</v>
      </c>
      <c r="E221" t="s">
        <v>7785</v>
      </c>
      <c r="F221" t="s">
        <v>266</v>
      </c>
      <c r="G221">
        <v>3</v>
      </c>
      <c r="H221">
        <v>6</v>
      </c>
      <c r="I221" t="s">
        <v>338</v>
      </c>
      <c r="J221">
        <v>4</v>
      </c>
      <c r="K221" t="s">
        <v>493</v>
      </c>
      <c r="L221" t="s">
        <v>8711</v>
      </c>
      <c r="M221">
        <v>0</v>
      </c>
      <c r="N221">
        <v>1</v>
      </c>
      <c r="O221">
        <v>1</v>
      </c>
      <c r="P221">
        <v>1</v>
      </c>
      <c r="Q221">
        <v>1</v>
      </c>
      <c r="R221">
        <f t="shared" si="16"/>
        <v>4</v>
      </c>
    </row>
    <row r="222" spans="2:18" customFormat="1" ht="14" hidden="1">
      <c r="B222" t="s">
        <v>8730</v>
      </c>
      <c r="C222" t="s">
        <v>8731</v>
      </c>
      <c r="D222" t="s">
        <v>8732</v>
      </c>
      <c r="F222" t="s">
        <v>247</v>
      </c>
      <c r="I222" t="s">
        <v>338</v>
      </c>
      <c r="J222">
        <v>8</v>
      </c>
      <c r="K222" t="s">
        <v>451</v>
      </c>
      <c r="L222" t="s">
        <v>8711</v>
      </c>
      <c r="M222">
        <v>0</v>
      </c>
      <c r="N222">
        <v>0</v>
      </c>
      <c r="O222">
        <v>0</v>
      </c>
      <c r="P222">
        <v>0</v>
      </c>
      <c r="Q222">
        <v>0</v>
      </c>
    </row>
    <row r="223" spans="2:18" customFormat="1" ht="14">
      <c r="B223" t="s">
        <v>8739</v>
      </c>
      <c r="C223" t="s">
        <v>8740</v>
      </c>
      <c r="D223" t="s">
        <v>8741</v>
      </c>
      <c r="E223" t="s">
        <v>5176</v>
      </c>
      <c r="F223" t="s">
        <v>266</v>
      </c>
      <c r="G223">
        <v>8</v>
      </c>
      <c r="H223">
        <v>8</v>
      </c>
      <c r="I223" t="s">
        <v>338</v>
      </c>
      <c r="J223">
        <v>10</v>
      </c>
      <c r="K223" t="s">
        <v>487</v>
      </c>
      <c r="L223" t="s">
        <v>8711</v>
      </c>
      <c r="M223">
        <v>1</v>
      </c>
      <c r="N223">
        <v>1</v>
      </c>
      <c r="O223">
        <v>2</v>
      </c>
      <c r="P223">
        <v>2</v>
      </c>
      <c r="Q223">
        <v>0</v>
      </c>
      <c r="R223">
        <f t="shared" ref="R223:R224" si="17">SUBTOTAL(9,M223:Q223)</f>
        <v>6</v>
      </c>
    </row>
    <row r="224" spans="2:18" customFormat="1" ht="14">
      <c r="B224" t="s">
        <v>8946</v>
      </c>
      <c r="C224" t="s">
        <v>8947</v>
      </c>
      <c r="D224" t="s">
        <v>8948</v>
      </c>
      <c r="F224" t="s">
        <v>247</v>
      </c>
      <c r="I224" t="s">
        <v>357</v>
      </c>
      <c r="J224">
        <v>1</v>
      </c>
      <c r="K224" t="s">
        <v>487</v>
      </c>
      <c r="L224" t="s">
        <v>8711</v>
      </c>
      <c r="M224">
        <v>0</v>
      </c>
      <c r="N224">
        <v>2</v>
      </c>
      <c r="O224">
        <v>1</v>
      </c>
      <c r="P224">
        <v>1</v>
      </c>
      <c r="Q224">
        <v>2</v>
      </c>
      <c r="R224">
        <f t="shared" si="17"/>
        <v>6</v>
      </c>
    </row>
    <row r="225" spans="2:18" customFormat="1" ht="14" hidden="1">
      <c r="B225" t="s">
        <v>9028</v>
      </c>
      <c r="C225" t="s">
        <v>9029</v>
      </c>
      <c r="D225" t="s">
        <v>9030</v>
      </c>
      <c r="F225" t="s">
        <v>266</v>
      </c>
      <c r="G225">
        <v>2</v>
      </c>
      <c r="H225">
        <v>1</v>
      </c>
      <c r="I225" t="s">
        <v>357</v>
      </c>
      <c r="J225">
        <v>1</v>
      </c>
      <c r="K225" t="s">
        <v>451</v>
      </c>
      <c r="L225" t="s">
        <v>8711</v>
      </c>
      <c r="M225">
        <v>0</v>
      </c>
      <c r="N225">
        <v>0</v>
      </c>
      <c r="O225">
        <v>0</v>
      </c>
      <c r="P225">
        <v>0</v>
      </c>
      <c r="Q225">
        <v>0</v>
      </c>
    </row>
    <row r="226" spans="2:18" customFormat="1" ht="14" hidden="1">
      <c r="B226" t="s">
        <v>9016</v>
      </c>
      <c r="C226" t="s">
        <v>9017</v>
      </c>
      <c r="D226" t="s">
        <v>1149</v>
      </c>
      <c r="F226" t="s">
        <v>8986</v>
      </c>
      <c r="H226">
        <v>3</v>
      </c>
      <c r="I226" t="s">
        <v>357</v>
      </c>
      <c r="J226">
        <v>2</v>
      </c>
      <c r="K226" t="s">
        <v>470</v>
      </c>
      <c r="L226" s="465" t="s">
        <v>9126</v>
      </c>
      <c r="M226">
        <v>0</v>
      </c>
      <c r="N226">
        <v>0</v>
      </c>
      <c r="O226">
        <v>0</v>
      </c>
      <c r="P226">
        <v>0</v>
      </c>
      <c r="Q226">
        <v>0</v>
      </c>
      <c r="R226">
        <f t="shared" ref="R226:R227" si="18">SUBTOTAL(9,M226:Q226)</f>
        <v>0</v>
      </c>
    </row>
    <row r="227" spans="2:18" customFormat="1" ht="14" hidden="1">
      <c r="B227" t="s">
        <v>8768</v>
      </c>
      <c r="C227" t="s">
        <v>8769</v>
      </c>
      <c r="D227" t="s">
        <v>8770</v>
      </c>
      <c r="F227" t="s">
        <v>247</v>
      </c>
      <c r="I227" t="s">
        <v>357</v>
      </c>
      <c r="J227">
        <v>3</v>
      </c>
      <c r="K227" t="s">
        <v>470</v>
      </c>
      <c r="L227" s="465" t="s">
        <v>9098</v>
      </c>
      <c r="M227">
        <v>0</v>
      </c>
      <c r="N227">
        <v>0</v>
      </c>
      <c r="O227">
        <v>0</v>
      </c>
      <c r="P227">
        <v>0</v>
      </c>
      <c r="Q227">
        <v>0</v>
      </c>
      <c r="R227">
        <f t="shared" si="18"/>
        <v>0</v>
      </c>
    </row>
    <row r="228" spans="2:18" customFormat="1" ht="14" hidden="1">
      <c r="B228" t="s">
        <v>8920</v>
      </c>
      <c r="C228" t="s">
        <v>8921</v>
      </c>
      <c r="D228" t="s">
        <v>8922</v>
      </c>
      <c r="F228" t="s">
        <v>266</v>
      </c>
      <c r="G228">
        <v>2</v>
      </c>
      <c r="H228">
        <v>4</v>
      </c>
      <c r="I228" t="s">
        <v>357</v>
      </c>
      <c r="J228">
        <v>3</v>
      </c>
      <c r="K228" t="s">
        <v>451</v>
      </c>
      <c r="L228" t="s">
        <v>8711</v>
      </c>
      <c r="M228">
        <v>0</v>
      </c>
      <c r="N228">
        <v>0</v>
      </c>
      <c r="O228">
        <v>0</v>
      </c>
      <c r="P228">
        <v>0</v>
      </c>
      <c r="Q228">
        <v>0</v>
      </c>
    </row>
    <row r="229" spans="2:18" customFormat="1" ht="14">
      <c r="B229" s="465" t="s">
        <v>9090</v>
      </c>
      <c r="C229" t="s">
        <v>9026</v>
      </c>
      <c r="D229" t="s">
        <v>9027</v>
      </c>
      <c r="F229" t="s">
        <v>266</v>
      </c>
      <c r="G229">
        <v>3</v>
      </c>
      <c r="H229">
        <v>3</v>
      </c>
      <c r="I229" t="s">
        <v>357</v>
      </c>
      <c r="J229">
        <v>3</v>
      </c>
      <c r="K229" t="s">
        <v>493</v>
      </c>
      <c r="L229" t="s">
        <v>8711</v>
      </c>
      <c r="M229">
        <v>0</v>
      </c>
      <c r="N229">
        <v>1</v>
      </c>
      <c r="O229">
        <v>0</v>
      </c>
      <c r="P229">
        <v>1</v>
      </c>
      <c r="Q229">
        <v>1</v>
      </c>
      <c r="R229">
        <f t="shared" ref="R229" si="19">SUBTOTAL(9,M229:Q229)</f>
        <v>3</v>
      </c>
    </row>
    <row r="230" spans="2:18" customFormat="1" ht="14" hidden="1">
      <c r="B230" t="s">
        <v>9023</v>
      </c>
      <c r="C230" t="s">
        <v>9024</v>
      </c>
      <c r="D230" t="s">
        <v>9025</v>
      </c>
      <c r="F230" t="s">
        <v>266</v>
      </c>
      <c r="G230">
        <v>2</v>
      </c>
      <c r="H230">
        <v>4</v>
      </c>
      <c r="I230" t="s">
        <v>357</v>
      </c>
      <c r="J230">
        <v>4</v>
      </c>
      <c r="K230" t="s">
        <v>451</v>
      </c>
      <c r="L230" t="s">
        <v>8711</v>
      </c>
      <c r="M230">
        <v>0</v>
      </c>
      <c r="N230">
        <v>0</v>
      </c>
      <c r="O230">
        <v>0</v>
      </c>
      <c r="P230">
        <v>0</v>
      </c>
      <c r="Q230">
        <v>0</v>
      </c>
    </row>
    <row r="231" spans="2:18" customFormat="1" ht="14">
      <c r="B231" t="s">
        <v>9031</v>
      </c>
      <c r="C231" t="s">
        <v>9032</v>
      </c>
      <c r="D231" t="s">
        <v>9033</v>
      </c>
      <c r="F231" t="s">
        <v>266</v>
      </c>
      <c r="G231">
        <v>3</v>
      </c>
      <c r="H231">
        <v>4</v>
      </c>
      <c r="I231" t="s">
        <v>357</v>
      </c>
      <c r="J231">
        <v>5</v>
      </c>
      <c r="K231" t="s">
        <v>487</v>
      </c>
      <c r="L231" t="s">
        <v>8711</v>
      </c>
      <c r="M231">
        <v>2</v>
      </c>
      <c r="N231">
        <v>1</v>
      </c>
      <c r="O231">
        <v>2</v>
      </c>
      <c r="P231">
        <v>2</v>
      </c>
      <c r="Q231">
        <v>2</v>
      </c>
      <c r="R231">
        <f t="shared" ref="R231:R233" si="20">SUBTOTAL(9,M231:Q231)</f>
        <v>9</v>
      </c>
    </row>
    <row r="232" spans="2:18" customFormat="1" ht="14" hidden="1">
      <c r="B232" t="s">
        <v>8765</v>
      </c>
      <c r="C232" t="s">
        <v>8766</v>
      </c>
      <c r="D232" t="s">
        <v>8767</v>
      </c>
      <c r="F232" t="s">
        <v>247</v>
      </c>
      <c r="I232" t="s">
        <v>357</v>
      </c>
      <c r="J232">
        <v>7</v>
      </c>
      <c r="K232" t="s">
        <v>470</v>
      </c>
      <c r="L232" s="465" t="s">
        <v>9098</v>
      </c>
      <c r="M232">
        <v>0</v>
      </c>
      <c r="N232">
        <v>0</v>
      </c>
      <c r="O232">
        <v>0</v>
      </c>
      <c r="P232">
        <v>0</v>
      </c>
      <c r="Q232">
        <v>0</v>
      </c>
      <c r="R232">
        <f t="shared" si="20"/>
        <v>0</v>
      </c>
    </row>
    <row r="233" spans="2:18" customFormat="1" ht="14">
      <c r="B233" s="465" t="s">
        <v>9425</v>
      </c>
      <c r="C233" t="s">
        <v>8816</v>
      </c>
      <c r="D233" t="s">
        <v>8817</v>
      </c>
      <c r="F233" t="s">
        <v>266</v>
      </c>
      <c r="G233">
        <v>7</v>
      </c>
      <c r="H233">
        <v>7</v>
      </c>
      <c r="I233" t="s">
        <v>357</v>
      </c>
      <c r="J233">
        <v>7</v>
      </c>
      <c r="K233" t="s">
        <v>493</v>
      </c>
      <c r="L233" t="s">
        <v>8711</v>
      </c>
      <c r="M233">
        <v>0</v>
      </c>
      <c r="N233">
        <v>1</v>
      </c>
      <c r="O233">
        <v>0</v>
      </c>
      <c r="P233">
        <v>1</v>
      </c>
      <c r="Q233">
        <v>0</v>
      </c>
      <c r="R233">
        <f t="shared" si="20"/>
        <v>2</v>
      </c>
    </row>
    <row r="234" spans="2:18" customFormat="1" ht="14" hidden="1">
      <c r="B234" t="s">
        <v>8997</v>
      </c>
      <c r="C234" t="s">
        <v>8998</v>
      </c>
      <c r="D234" t="s">
        <v>8999</v>
      </c>
      <c r="F234" t="s">
        <v>266</v>
      </c>
      <c r="G234">
        <v>1</v>
      </c>
      <c r="H234">
        <v>3</v>
      </c>
      <c r="I234" t="s">
        <v>375</v>
      </c>
      <c r="J234">
        <v>1</v>
      </c>
      <c r="K234" t="s">
        <v>451</v>
      </c>
      <c r="L234" t="s">
        <v>8711</v>
      </c>
      <c r="M234">
        <v>0</v>
      </c>
      <c r="N234">
        <v>0</v>
      </c>
      <c r="O234">
        <v>0</v>
      </c>
      <c r="P234">
        <v>0</v>
      </c>
      <c r="Q234">
        <v>0</v>
      </c>
    </row>
    <row r="235" spans="2:18" customFormat="1" ht="14" hidden="1">
      <c r="B235" t="s">
        <v>8983</v>
      </c>
      <c r="C235" t="s">
        <v>8984</v>
      </c>
      <c r="D235" t="s">
        <v>8985</v>
      </c>
      <c r="F235" t="s">
        <v>8986</v>
      </c>
      <c r="H235">
        <v>2</v>
      </c>
      <c r="I235" t="s">
        <v>375</v>
      </c>
      <c r="J235">
        <v>2</v>
      </c>
      <c r="K235" t="s">
        <v>470</v>
      </c>
      <c r="L235" s="465" t="s">
        <v>9098</v>
      </c>
      <c r="M235">
        <v>0</v>
      </c>
      <c r="N235">
        <v>0</v>
      </c>
      <c r="O235">
        <v>0</v>
      </c>
      <c r="P235">
        <v>0</v>
      </c>
      <c r="Q235">
        <v>0</v>
      </c>
      <c r="R235">
        <f t="shared" ref="R235:R237" si="21">SUBTOTAL(9,M235:Q235)</f>
        <v>0</v>
      </c>
    </row>
    <row r="236" spans="2:18" customFormat="1" ht="14">
      <c r="B236" s="465" t="s">
        <v>9124</v>
      </c>
      <c r="C236" t="s">
        <v>9003</v>
      </c>
      <c r="D236" t="s">
        <v>9004</v>
      </c>
      <c r="F236" t="s">
        <v>247</v>
      </c>
      <c r="I236" t="s">
        <v>375</v>
      </c>
      <c r="J236">
        <v>2</v>
      </c>
      <c r="K236" t="s">
        <v>487</v>
      </c>
      <c r="L236" t="s">
        <v>8711</v>
      </c>
      <c r="M236">
        <v>0</v>
      </c>
      <c r="N236">
        <v>0</v>
      </c>
      <c r="O236">
        <v>0</v>
      </c>
      <c r="P236">
        <v>0</v>
      </c>
      <c r="Q236">
        <v>1</v>
      </c>
      <c r="R236">
        <f t="shared" si="21"/>
        <v>1</v>
      </c>
    </row>
    <row r="237" spans="2:18" customFormat="1" ht="14" hidden="1">
      <c r="B237" t="s">
        <v>8807</v>
      </c>
      <c r="C237" t="s">
        <v>8808</v>
      </c>
      <c r="D237" t="s">
        <v>8809</v>
      </c>
      <c r="F237" t="s">
        <v>247</v>
      </c>
      <c r="I237" t="s">
        <v>375</v>
      </c>
      <c r="J237">
        <v>3</v>
      </c>
      <c r="K237" t="s">
        <v>470</v>
      </c>
      <c r="L237" s="465" t="s">
        <v>9098</v>
      </c>
      <c r="M237">
        <v>0</v>
      </c>
      <c r="N237">
        <v>0</v>
      </c>
      <c r="O237">
        <v>0</v>
      </c>
      <c r="P237">
        <v>0</v>
      </c>
      <c r="Q237">
        <v>0</v>
      </c>
      <c r="R237">
        <f t="shared" si="21"/>
        <v>0</v>
      </c>
    </row>
    <row r="238" spans="2:18" customFormat="1" ht="14" hidden="1">
      <c r="B238" t="s">
        <v>8867</v>
      </c>
      <c r="C238" t="s">
        <v>8868</v>
      </c>
      <c r="D238" t="s">
        <v>8869</v>
      </c>
      <c r="E238" t="s">
        <v>5160</v>
      </c>
      <c r="F238" t="s">
        <v>266</v>
      </c>
      <c r="G238">
        <v>3</v>
      </c>
      <c r="H238">
        <v>3</v>
      </c>
      <c r="I238" t="s">
        <v>375</v>
      </c>
      <c r="J238">
        <v>3</v>
      </c>
      <c r="K238" t="s">
        <v>451</v>
      </c>
      <c r="L238" t="s">
        <v>8711</v>
      </c>
      <c r="M238">
        <v>0</v>
      </c>
      <c r="N238">
        <v>0</v>
      </c>
      <c r="O238">
        <v>0</v>
      </c>
      <c r="P238">
        <v>0</v>
      </c>
      <c r="Q238">
        <v>0</v>
      </c>
    </row>
    <row r="239" spans="2:18" customFormat="1" ht="14">
      <c r="B239" t="s">
        <v>8899</v>
      </c>
      <c r="C239" t="s">
        <v>8900</v>
      </c>
      <c r="D239" t="s">
        <v>8901</v>
      </c>
      <c r="F239" t="s">
        <v>247</v>
      </c>
      <c r="I239" t="s">
        <v>375</v>
      </c>
      <c r="J239">
        <v>3</v>
      </c>
      <c r="K239" t="s">
        <v>487</v>
      </c>
      <c r="L239" t="s">
        <v>8711</v>
      </c>
      <c r="M239">
        <v>2</v>
      </c>
      <c r="N239">
        <v>1</v>
      </c>
      <c r="O239">
        <v>0</v>
      </c>
      <c r="P239">
        <v>2</v>
      </c>
      <c r="Q239">
        <v>1</v>
      </c>
      <c r="R239">
        <f t="shared" ref="R239:R241" si="22">SUBTOTAL(9,M239:Q239)</f>
        <v>6</v>
      </c>
    </row>
    <row r="240" spans="2:18" customFormat="1" ht="14" hidden="1">
      <c r="B240" t="s">
        <v>9000</v>
      </c>
      <c r="C240" t="s">
        <v>9001</v>
      </c>
      <c r="D240" t="s">
        <v>9002</v>
      </c>
      <c r="E240" t="s">
        <v>5095</v>
      </c>
      <c r="F240" t="s">
        <v>266</v>
      </c>
      <c r="G240">
        <v>3</v>
      </c>
      <c r="H240">
        <v>3</v>
      </c>
      <c r="I240" t="s">
        <v>375</v>
      </c>
      <c r="J240">
        <v>4</v>
      </c>
      <c r="K240" t="s">
        <v>470</v>
      </c>
      <c r="L240" s="465" t="s">
        <v>9098</v>
      </c>
      <c r="M240">
        <v>0</v>
      </c>
      <c r="N240">
        <v>0</v>
      </c>
      <c r="O240">
        <v>0</v>
      </c>
      <c r="P240">
        <v>0</v>
      </c>
      <c r="Q240">
        <v>0</v>
      </c>
      <c r="R240">
        <f t="shared" si="22"/>
        <v>0</v>
      </c>
    </row>
    <row r="241" spans="2:18" customFormat="1" ht="14">
      <c r="B241" t="s">
        <v>8870</v>
      </c>
      <c r="C241" t="s">
        <v>8871</v>
      </c>
      <c r="D241" t="s">
        <v>8872</v>
      </c>
      <c r="F241" t="s">
        <v>266</v>
      </c>
      <c r="G241">
        <v>3</v>
      </c>
      <c r="H241">
        <v>6</v>
      </c>
      <c r="I241" t="s">
        <v>375</v>
      </c>
      <c r="J241">
        <v>5</v>
      </c>
      <c r="K241" t="s">
        <v>493</v>
      </c>
      <c r="L241" t="s">
        <v>8711</v>
      </c>
      <c r="M241">
        <v>1</v>
      </c>
      <c r="N241">
        <v>1</v>
      </c>
      <c r="O241">
        <v>1</v>
      </c>
      <c r="P241">
        <v>1</v>
      </c>
      <c r="Q241">
        <v>1</v>
      </c>
      <c r="R241">
        <f t="shared" si="22"/>
        <v>5</v>
      </c>
    </row>
    <row r="242" spans="2:18" customFormat="1" ht="14" hidden="1">
      <c r="B242" t="s">
        <v>8873</v>
      </c>
      <c r="C242" t="s">
        <v>8874</v>
      </c>
      <c r="D242" t="s">
        <v>8875</v>
      </c>
      <c r="F242" t="s">
        <v>247</v>
      </c>
      <c r="I242" t="s">
        <v>375</v>
      </c>
      <c r="J242">
        <v>5</v>
      </c>
      <c r="K242" t="s">
        <v>451</v>
      </c>
      <c r="L242" t="s">
        <v>8711</v>
      </c>
      <c r="M242">
        <v>0</v>
      </c>
      <c r="N242">
        <v>0</v>
      </c>
      <c r="O242">
        <v>0</v>
      </c>
      <c r="P242">
        <v>0</v>
      </c>
      <c r="Q242">
        <v>0</v>
      </c>
    </row>
    <row r="243" spans="2:18" customFormat="1" ht="14">
      <c r="B243" s="465" t="s">
        <v>9087</v>
      </c>
      <c r="C243" t="s">
        <v>8987</v>
      </c>
      <c r="D243" t="s">
        <v>8988</v>
      </c>
      <c r="F243" t="s">
        <v>266</v>
      </c>
      <c r="G243">
        <v>6</v>
      </c>
      <c r="H243">
        <v>6</v>
      </c>
      <c r="I243" t="s">
        <v>375</v>
      </c>
      <c r="J243">
        <v>6</v>
      </c>
      <c r="K243" t="s">
        <v>493</v>
      </c>
      <c r="L243" t="s">
        <v>8711</v>
      </c>
      <c r="M243">
        <v>0</v>
      </c>
      <c r="N243">
        <v>0</v>
      </c>
      <c r="O243">
        <v>0</v>
      </c>
      <c r="P243">
        <v>0</v>
      </c>
      <c r="Q243">
        <v>0</v>
      </c>
      <c r="R243">
        <f t="shared" ref="R243:R245" si="23">SUBTOTAL(9,M243:Q243)</f>
        <v>0</v>
      </c>
    </row>
    <row r="244" spans="2:18" customFormat="1" ht="14" hidden="1">
      <c r="B244" t="s">
        <v>9060</v>
      </c>
      <c r="C244" t="s">
        <v>9061</v>
      </c>
      <c r="D244" t="s">
        <v>9062</v>
      </c>
      <c r="F244" t="s">
        <v>8986</v>
      </c>
      <c r="H244">
        <v>3</v>
      </c>
      <c r="I244" t="s">
        <v>392</v>
      </c>
      <c r="J244">
        <v>1</v>
      </c>
      <c r="K244" t="s">
        <v>470</v>
      </c>
      <c r="L244" s="465" t="s">
        <v>9098</v>
      </c>
      <c r="M244">
        <v>0</v>
      </c>
      <c r="N244">
        <v>0</v>
      </c>
      <c r="O244">
        <v>0</v>
      </c>
      <c r="P244">
        <v>0</v>
      </c>
      <c r="Q244">
        <v>0</v>
      </c>
      <c r="R244">
        <f t="shared" si="23"/>
        <v>0</v>
      </c>
    </row>
    <row r="245" spans="2:18" customFormat="1" ht="14">
      <c r="B245" t="s">
        <v>8751</v>
      </c>
      <c r="C245" t="s">
        <v>8752</v>
      </c>
      <c r="D245" t="s">
        <v>8753</v>
      </c>
      <c r="F245" t="s">
        <v>247</v>
      </c>
      <c r="I245" t="s">
        <v>392</v>
      </c>
      <c r="J245">
        <v>2</v>
      </c>
      <c r="K245" t="s">
        <v>487</v>
      </c>
      <c r="L245" t="s">
        <v>8711</v>
      </c>
      <c r="M245">
        <v>1</v>
      </c>
      <c r="N245">
        <v>2</v>
      </c>
      <c r="O245">
        <v>2</v>
      </c>
      <c r="P245">
        <v>2</v>
      </c>
      <c r="Q245">
        <v>1</v>
      </c>
      <c r="R245">
        <f t="shared" si="23"/>
        <v>8</v>
      </c>
    </row>
    <row r="246" spans="2:18" customFormat="1" ht="14" hidden="1">
      <c r="B246" t="s">
        <v>8754</v>
      </c>
      <c r="C246" t="s">
        <v>8755</v>
      </c>
      <c r="D246" t="s">
        <v>8756</v>
      </c>
      <c r="F246" t="s">
        <v>266</v>
      </c>
      <c r="G246">
        <v>1</v>
      </c>
      <c r="H246">
        <v>4</v>
      </c>
      <c r="I246" t="s">
        <v>392</v>
      </c>
      <c r="J246">
        <v>2</v>
      </c>
      <c r="K246" t="s">
        <v>451</v>
      </c>
      <c r="L246" t="s">
        <v>8711</v>
      </c>
      <c r="M246">
        <v>0</v>
      </c>
      <c r="N246">
        <v>0</v>
      </c>
      <c r="O246">
        <v>0</v>
      </c>
      <c r="P246">
        <v>0</v>
      </c>
      <c r="Q246">
        <v>0</v>
      </c>
    </row>
    <row r="247" spans="2:18" customFormat="1" ht="14" hidden="1">
      <c r="B247" t="s">
        <v>8792</v>
      </c>
      <c r="C247" t="s">
        <v>8793</v>
      </c>
      <c r="D247" t="s">
        <v>8794</v>
      </c>
      <c r="F247" t="s">
        <v>247</v>
      </c>
      <c r="I247" t="s">
        <v>392</v>
      </c>
      <c r="J247">
        <v>2</v>
      </c>
      <c r="K247" t="s">
        <v>470</v>
      </c>
      <c r="L247" s="465" t="s">
        <v>9098</v>
      </c>
      <c r="M247">
        <v>0</v>
      </c>
      <c r="N247">
        <v>0</v>
      </c>
      <c r="O247">
        <v>0</v>
      </c>
      <c r="P247">
        <v>0</v>
      </c>
      <c r="Q247">
        <v>0</v>
      </c>
      <c r="R247">
        <f t="shared" ref="R247" si="24">SUBTOTAL(9,M247:Q247)</f>
        <v>0</v>
      </c>
    </row>
    <row r="248" spans="2:18" customFormat="1" ht="14" hidden="1">
      <c r="B248" t="s">
        <v>8795</v>
      </c>
      <c r="C248" t="s">
        <v>8796</v>
      </c>
      <c r="D248" t="s">
        <v>8797</v>
      </c>
      <c r="F248" t="s">
        <v>266</v>
      </c>
      <c r="G248">
        <v>1</v>
      </c>
      <c r="H248">
        <v>4</v>
      </c>
      <c r="I248" t="s">
        <v>392</v>
      </c>
      <c r="J248">
        <v>2</v>
      </c>
      <c r="K248" t="s">
        <v>451</v>
      </c>
      <c r="L248" t="s">
        <v>8711</v>
      </c>
      <c r="M248">
        <v>0</v>
      </c>
      <c r="N248">
        <v>0</v>
      </c>
      <c r="O248">
        <v>0</v>
      </c>
      <c r="P248">
        <v>0</v>
      </c>
      <c r="Q248">
        <v>0</v>
      </c>
    </row>
    <row r="249" spans="2:18" customFormat="1" ht="14" hidden="1">
      <c r="B249" t="s">
        <v>8818</v>
      </c>
      <c r="C249" t="s">
        <v>8819</v>
      </c>
      <c r="D249" t="s">
        <v>8820</v>
      </c>
      <c r="F249" t="s">
        <v>5116</v>
      </c>
      <c r="G249">
        <v>2</v>
      </c>
      <c r="I249" t="s">
        <v>392</v>
      </c>
      <c r="J249">
        <v>3</v>
      </c>
      <c r="K249" t="s">
        <v>451</v>
      </c>
      <c r="L249" t="s">
        <v>8711</v>
      </c>
      <c r="M249">
        <v>0</v>
      </c>
      <c r="N249">
        <v>0</v>
      </c>
      <c r="O249">
        <v>0</v>
      </c>
      <c r="P249">
        <v>0</v>
      </c>
      <c r="Q249">
        <v>0</v>
      </c>
    </row>
    <row r="250" spans="2:18" customFormat="1" ht="14" hidden="1">
      <c r="B250" t="s">
        <v>8821</v>
      </c>
      <c r="C250" t="s">
        <v>8822</v>
      </c>
      <c r="D250" t="s">
        <v>8823</v>
      </c>
      <c r="E250" t="s">
        <v>5618</v>
      </c>
      <c r="F250" t="s">
        <v>266</v>
      </c>
      <c r="G250">
        <v>3</v>
      </c>
      <c r="H250">
        <v>4</v>
      </c>
      <c r="I250" t="s">
        <v>392</v>
      </c>
      <c r="J250">
        <v>3</v>
      </c>
      <c r="K250" t="s">
        <v>470</v>
      </c>
      <c r="L250" s="465" t="s">
        <v>9098</v>
      </c>
      <c r="M250">
        <v>0</v>
      </c>
      <c r="N250">
        <v>0</v>
      </c>
      <c r="O250">
        <v>0</v>
      </c>
      <c r="P250">
        <v>0</v>
      </c>
      <c r="Q250">
        <v>0</v>
      </c>
      <c r="R250">
        <f t="shared" ref="R250:R253" si="25">SUBTOTAL(9,M250:Q250)</f>
        <v>0</v>
      </c>
    </row>
    <row r="251" spans="2:18" customFormat="1" ht="14">
      <c r="B251" t="s">
        <v>8891</v>
      </c>
      <c r="C251" t="s">
        <v>8892</v>
      </c>
      <c r="D251" t="s">
        <v>8893</v>
      </c>
      <c r="F251" t="s">
        <v>247</v>
      </c>
      <c r="I251" t="s">
        <v>392</v>
      </c>
      <c r="J251">
        <v>4</v>
      </c>
      <c r="K251" t="s">
        <v>487</v>
      </c>
      <c r="L251" t="s">
        <v>8711</v>
      </c>
      <c r="M251">
        <v>0</v>
      </c>
      <c r="N251">
        <v>2</v>
      </c>
      <c r="O251">
        <v>0</v>
      </c>
      <c r="P251">
        <v>2</v>
      </c>
      <c r="Q251">
        <v>1</v>
      </c>
      <c r="R251">
        <f t="shared" si="25"/>
        <v>5</v>
      </c>
    </row>
    <row r="252" spans="2:18" customFormat="1" ht="14">
      <c r="B252" s="465" t="s">
        <v>9096</v>
      </c>
      <c r="C252" t="s">
        <v>9073</v>
      </c>
      <c r="D252" t="s">
        <v>9074</v>
      </c>
      <c r="F252" t="s">
        <v>266</v>
      </c>
      <c r="G252">
        <v>3</v>
      </c>
      <c r="H252">
        <v>7</v>
      </c>
      <c r="I252" t="s">
        <v>392</v>
      </c>
      <c r="J252">
        <v>6</v>
      </c>
      <c r="K252" t="s">
        <v>493</v>
      </c>
      <c r="L252" t="s">
        <v>8711</v>
      </c>
      <c r="M252">
        <v>0</v>
      </c>
      <c r="N252">
        <v>1</v>
      </c>
      <c r="O252">
        <v>1</v>
      </c>
      <c r="P252">
        <v>1</v>
      </c>
      <c r="Q252">
        <v>0</v>
      </c>
      <c r="R252">
        <f t="shared" si="25"/>
        <v>3</v>
      </c>
    </row>
    <row r="253" spans="2:18" customFormat="1" ht="14">
      <c r="B253" s="465" t="s">
        <v>9097</v>
      </c>
      <c r="C253" t="s">
        <v>9008</v>
      </c>
      <c r="D253" t="s">
        <v>9009</v>
      </c>
      <c r="F253" t="s">
        <v>266</v>
      </c>
      <c r="G253">
        <v>4</v>
      </c>
      <c r="H253">
        <v>10</v>
      </c>
      <c r="I253" t="s">
        <v>392</v>
      </c>
      <c r="J253">
        <v>7</v>
      </c>
      <c r="K253" t="s">
        <v>493</v>
      </c>
      <c r="L253" t="s">
        <v>8711</v>
      </c>
      <c r="M253">
        <v>1</v>
      </c>
      <c r="N253">
        <v>1</v>
      </c>
      <c r="O253">
        <v>1</v>
      </c>
      <c r="P253">
        <v>1</v>
      </c>
      <c r="Q253">
        <v>0</v>
      </c>
      <c r="R253">
        <f t="shared" si="25"/>
        <v>4</v>
      </c>
    </row>
    <row r="254" spans="2:18" customFormat="1" ht="14" hidden="1">
      <c r="B254" t="s">
        <v>8736</v>
      </c>
      <c r="C254" t="s">
        <v>8737</v>
      </c>
      <c r="D254" t="s">
        <v>8738</v>
      </c>
      <c r="E254" t="s">
        <v>5176</v>
      </c>
      <c r="F254" t="s">
        <v>266</v>
      </c>
      <c r="G254">
        <v>0</v>
      </c>
      <c r="H254">
        <v>3</v>
      </c>
      <c r="I254" t="s">
        <v>404</v>
      </c>
      <c r="J254">
        <v>1</v>
      </c>
      <c r="K254" t="s">
        <v>451</v>
      </c>
      <c r="L254" t="s">
        <v>8711</v>
      </c>
      <c r="M254">
        <v>0</v>
      </c>
      <c r="N254">
        <v>0</v>
      </c>
      <c r="O254">
        <v>0</v>
      </c>
      <c r="P254">
        <v>0</v>
      </c>
      <c r="Q254">
        <v>0</v>
      </c>
    </row>
    <row r="255" spans="2:18" customFormat="1" ht="14" hidden="1">
      <c r="B255" t="s">
        <v>8742</v>
      </c>
      <c r="C255" t="s">
        <v>8743</v>
      </c>
      <c r="D255" t="s">
        <v>8744</v>
      </c>
      <c r="F255" t="s">
        <v>266</v>
      </c>
      <c r="G255">
        <v>1</v>
      </c>
      <c r="H255">
        <v>2</v>
      </c>
      <c r="I255" t="s">
        <v>404</v>
      </c>
      <c r="J255">
        <v>1</v>
      </c>
      <c r="K255" t="s">
        <v>451</v>
      </c>
      <c r="L255" t="s">
        <v>8711</v>
      </c>
      <c r="M255">
        <v>0</v>
      </c>
      <c r="N255">
        <v>0</v>
      </c>
      <c r="O255">
        <v>0</v>
      </c>
      <c r="P255">
        <v>0</v>
      </c>
      <c r="Q255">
        <v>0</v>
      </c>
    </row>
    <row r="256" spans="2:18" customFormat="1" ht="14" hidden="1">
      <c r="B256" t="s">
        <v>8715</v>
      </c>
      <c r="C256" t="s">
        <v>8716</v>
      </c>
      <c r="D256" t="s">
        <v>8717</v>
      </c>
      <c r="F256" t="s">
        <v>266</v>
      </c>
      <c r="G256">
        <v>1</v>
      </c>
      <c r="H256">
        <v>4</v>
      </c>
      <c r="I256" t="s">
        <v>404</v>
      </c>
      <c r="J256">
        <v>2</v>
      </c>
      <c r="K256" t="s">
        <v>470</v>
      </c>
      <c r="L256" s="465" t="s">
        <v>9128</v>
      </c>
      <c r="M256">
        <v>0</v>
      </c>
      <c r="N256">
        <v>0</v>
      </c>
      <c r="O256">
        <v>0</v>
      </c>
      <c r="P256">
        <v>0</v>
      </c>
      <c r="Q256">
        <v>0</v>
      </c>
      <c r="R256">
        <f t="shared" ref="R256" si="26">SUBTOTAL(9,M256:Q256)</f>
        <v>0</v>
      </c>
    </row>
    <row r="257" spans="2:18" customFormat="1" ht="14" hidden="1">
      <c r="B257" t="s">
        <v>8733</v>
      </c>
      <c r="C257" t="s">
        <v>8734</v>
      </c>
      <c r="D257" t="s">
        <v>8735</v>
      </c>
      <c r="F257" t="s">
        <v>266</v>
      </c>
      <c r="G257">
        <v>2</v>
      </c>
      <c r="H257">
        <v>3</v>
      </c>
      <c r="I257" t="s">
        <v>404</v>
      </c>
      <c r="J257">
        <v>2</v>
      </c>
      <c r="K257" t="s">
        <v>451</v>
      </c>
      <c r="L257" t="s">
        <v>8711</v>
      </c>
      <c r="M257">
        <v>0</v>
      </c>
      <c r="N257">
        <v>0</v>
      </c>
      <c r="O257">
        <v>0</v>
      </c>
      <c r="P257">
        <v>0</v>
      </c>
      <c r="Q257">
        <v>0</v>
      </c>
    </row>
    <row r="258" spans="2:18" customFormat="1" ht="14" hidden="1">
      <c r="B258" t="s">
        <v>8748</v>
      </c>
      <c r="C258" t="s">
        <v>8749</v>
      </c>
      <c r="D258" t="s">
        <v>8750</v>
      </c>
      <c r="F258" t="s">
        <v>266</v>
      </c>
      <c r="G258">
        <v>2</v>
      </c>
      <c r="H258">
        <v>3</v>
      </c>
      <c r="I258" t="s">
        <v>404</v>
      </c>
      <c r="J258">
        <v>2</v>
      </c>
      <c r="K258" t="s">
        <v>451</v>
      </c>
      <c r="L258" t="s">
        <v>8711</v>
      </c>
      <c r="M258">
        <v>0</v>
      </c>
      <c r="N258">
        <v>0</v>
      </c>
      <c r="O258">
        <v>0</v>
      </c>
      <c r="P258">
        <v>0</v>
      </c>
      <c r="Q258">
        <v>0</v>
      </c>
    </row>
    <row r="259" spans="2:18" customFormat="1" ht="14" hidden="1">
      <c r="B259" t="s">
        <v>8923</v>
      </c>
      <c r="C259" t="s">
        <v>8924</v>
      </c>
      <c r="D259" t="s">
        <v>8925</v>
      </c>
      <c r="F259" t="s">
        <v>266</v>
      </c>
      <c r="G259">
        <v>2</v>
      </c>
      <c r="H259">
        <v>2</v>
      </c>
      <c r="I259" t="s">
        <v>404</v>
      </c>
      <c r="J259">
        <v>2</v>
      </c>
      <c r="K259" t="s">
        <v>451</v>
      </c>
      <c r="L259" t="s">
        <v>8711</v>
      </c>
      <c r="M259">
        <v>0</v>
      </c>
      <c r="N259">
        <v>0</v>
      </c>
      <c r="O259">
        <v>0</v>
      </c>
      <c r="P259">
        <v>0</v>
      </c>
      <c r="Q259">
        <v>0</v>
      </c>
    </row>
    <row r="260" spans="2:18" customFormat="1" ht="14" hidden="1">
      <c r="B260" t="s">
        <v>8929</v>
      </c>
      <c r="C260" t="s">
        <v>8930</v>
      </c>
      <c r="D260" t="s">
        <v>8931</v>
      </c>
      <c r="F260" t="s">
        <v>266</v>
      </c>
      <c r="G260">
        <v>1</v>
      </c>
      <c r="H260">
        <v>1</v>
      </c>
      <c r="I260" t="s">
        <v>404</v>
      </c>
      <c r="J260">
        <v>2</v>
      </c>
      <c r="K260" t="s">
        <v>451</v>
      </c>
      <c r="L260" t="s">
        <v>8711</v>
      </c>
      <c r="M260">
        <v>0</v>
      </c>
      <c r="N260">
        <v>0</v>
      </c>
      <c r="O260">
        <v>0</v>
      </c>
      <c r="P260">
        <v>0</v>
      </c>
      <c r="Q260">
        <v>0</v>
      </c>
    </row>
    <row r="261" spans="2:18" customFormat="1" ht="14" hidden="1">
      <c r="B261" t="s">
        <v>9040</v>
      </c>
      <c r="C261" t="s">
        <v>9041</v>
      </c>
      <c r="D261" t="s">
        <v>9042</v>
      </c>
      <c r="F261" t="s">
        <v>266</v>
      </c>
      <c r="G261">
        <v>2</v>
      </c>
      <c r="H261">
        <v>2</v>
      </c>
      <c r="I261" t="s">
        <v>404</v>
      </c>
      <c r="J261">
        <v>2</v>
      </c>
      <c r="K261" t="s">
        <v>451</v>
      </c>
      <c r="L261" t="s">
        <v>8711</v>
      </c>
      <c r="M261">
        <v>0</v>
      </c>
      <c r="N261">
        <v>0</v>
      </c>
      <c r="O261">
        <v>0</v>
      </c>
      <c r="P261">
        <v>0</v>
      </c>
      <c r="Q261">
        <v>0</v>
      </c>
    </row>
    <row r="262" spans="2:18" customFormat="1" ht="14" hidden="1">
      <c r="B262" t="s">
        <v>9067</v>
      </c>
      <c r="C262" t="s">
        <v>9068</v>
      </c>
      <c r="D262" t="s">
        <v>9069</v>
      </c>
      <c r="F262" t="s">
        <v>266</v>
      </c>
      <c r="G262">
        <v>2</v>
      </c>
      <c r="H262">
        <v>3</v>
      </c>
      <c r="I262" t="s">
        <v>404</v>
      </c>
      <c r="J262">
        <v>2</v>
      </c>
      <c r="K262" t="s">
        <v>451</v>
      </c>
      <c r="L262" t="s">
        <v>8711</v>
      </c>
      <c r="M262">
        <v>0</v>
      </c>
      <c r="N262">
        <v>0</v>
      </c>
      <c r="O262">
        <v>0</v>
      </c>
      <c r="P262">
        <v>0</v>
      </c>
      <c r="Q262">
        <v>0</v>
      </c>
    </row>
    <row r="263" spans="2:18" customFormat="1" ht="14" hidden="1">
      <c r="B263" t="s">
        <v>8712</v>
      </c>
      <c r="C263" t="s">
        <v>8713</v>
      </c>
      <c r="D263" t="s">
        <v>8714</v>
      </c>
      <c r="F263" t="s">
        <v>266</v>
      </c>
      <c r="G263">
        <v>2</v>
      </c>
      <c r="H263">
        <v>3</v>
      </c>
      <c r="I263" t="s">
        <v>404</v>
      </c>
      <c r="J263">
        <v>3</v>
      </c>
      <c r="K263" t="s">
        <v>451</v>
      </c>
      <c r="L263" t="s">
        <v>8711</v>
      </c>
      <c r="M263">
        <v>0</v>
      </c>
      <c r="N263">
        <v>0</v>
      </c>
      <c r="O263">
        <v>0</v>
      </c>
      <c r="P263">
        <v>0</v>
      </c>
      <c r="Q263">
        <v>0</v>
      </c>
    </row>
    <row r="264" spans="2:18" customFormat="1" ht="14" hidden="1">
      <c r="B264" t="s">
        <v>8724</v>
      </c>
      <c r="C264" t="s">
        <v>8725</v>
      </c>
      <c r="D264" t="s">
        <v>8726</v>
      </c>
      <c r="F264" t="s">
        <v>266</v>
      </c>
      <c r="G264">
        <v>3</v>
      </c>
      <c r="H264">
        <v>4</v>
      </c>
      <c r="I264" t="s">
        <v>404</v>
      </c>
      <c r="J264">
        <v>3</v>
      </c>
      <c r="K264" t="s">
        <v>470</v>
      </c>
      <c r="L264" s="465" t="s">
        <v>9098</v>
      </c>
      <c r="M264">
        <v>0</v>
      </c>
      <c r="N264">
        <v>0</v>
      </c>
      <c r="O264">
        <v>0</v>
      </c>
      <c r="P264">
        <v>0</v>
      </c>
      <c r="Q264">
        <v>0</v>
      </c>
      <c r="R264">
        <f t="shared" ref="R264" si="27">SUBTOTAL(9,M264:Q264)</f>
        <v>0</v>
      </c>
    </row>
    <row r="265" spans="2:18" customFormat="1" ht="14" hidden="1">
      <c r="B265" t="s">
        <v>8804</v>
      </c>
      <c r="C265" t="s">
        <v>8805</v>
      </c>
      <c r="D265" t="s">
        <v>8806</v>
      </c>
      <c r="F265" t="s">
        <v>266</v>
      </c>
      <c r="G265">
        <v>0</v>
      </c>
      <c r="H265">
        <v>6</v>
      </c>
      <c r="I265" t="s">
        <v>404</v>
      </c>
      <c r="J265">
        <v>3</v>
      </c>
      <c r="K265" t="s">
        <v>451</v>
      </c>
      <c r="L265" t="s">
        <v>8711</v>
      </c>
      <c r="M265">
        <v>0</v>
      </c>
      <c r="N265">
        <v>0</v>
      </c>
      <c r="O265">
        <v>0</v>
      </c>
      <c r="P265">
        <v>0</v>
      </c>
      <c r="Q265">
        <v>0</v>
      </c>
    </row>
    <row r="266" spans="2:18" customFormat="1" ht="14">
      <c r="B266" t="s">
        <v>8853</v>
      </c>
      <c r="C266" t="s">
        <v>8854</v>
      </c>
      <c r="D266" t="s">
        <v>8855</v>
      </c>
      <c r="E266" t="s">
        <v>5289</v>
      </c>
      <c r="F266" t="s">
        <v>266</v>
      </c>
      <c r="G266">
        <v>2</v>
      </c>
      <c r="H266">
        <v>4</v>
      </c>
      <c r="I266" t="s">
        <v>404</v>
      </c>
      <c r="J266">
        <v>3</v>
      </c>
      <c r="K266" t="s">
        <v>487</v>
      </c>
      <c r="L266" t="s">
        <v>8711</v>
      </c>
      <c r="M266">
        <v>2</v>
      </c>
      <c r="N266">
        <v>0</v>
      </c>
      <c r="O266">
        <v>1</v>
      </c>
      <c r="P266">
        <v>0</v>
      </c>
      <c r="Q266">
        <v>2</v>
      </c>
      <c r="R266">
        <f t="shared" ref="R266" si="28">SUBTOTAL(9,M266:Q266)</f>
        <v>5</v>
      </c>
    </row>
    <row r="267" spans="2:18" customFormat="1" ht="14" hidden="1">
      <c r="B267" t="s">
        <v>8905</v>
      </c>
      <c r="C267" t="s">
        <v>8906</v>
      </c>
      <c r="D267" t="s">
        <v>8907</v>
      </c>
      <c r="F267" t="s">
        <v>266</v>
      </c>
      <c r="G267">
        <v>3</v>
      </c>
      <c r="H267">
        <v>4</v>
      </c>
      <c r="I267" t="s">
        <v>404</v>
      </c>
      <c r="J267">
        <v>3</v>
      </c>
      <c r="K267" t="s">
        <v>451</v>
      </c>
      <c r="L267" t="s">
        <v>8711</v>
      </c>
      <c r="M267">
        <v>0</v>
      </c>
      <c r="N267">
        <v>0</v>
      </c>
      <c r="O267">
        <v>0</v>
      </c>
      <c r="P267">
        <v>0</v>
      </c>
      <c r="Q267">
        <v>0</v>
      </c>
    </row>
    <row r="268" spans="2:18" customFormat="1" ht="14">
      <c r="B268" s="465" t="s">
        <v>9185</v>
      </c>
      <c r="C268" t="s">
        <v>9063</v>
      </c>
      <c r="D268" t="s">
        <v>9064</v>
      </c>
      <c r="E268" t="s">
        <v>5314</v>
      </c>
      <c r="F268" t="s">
        <v>266</v>
      </c>
      <c r="G268">
        <v>3</v>
      </c>
      <c r="H268">
        <v>4</v>
      </c>
      <c r="I268" t="s">
        <v>404</v>
      </c>
      <c r="J268">
        <v>3</v>
      </c>
      <c r="K268" t="s">
        <v>493</v>
      </c>
      <c r="L268" t="s">
        <v>8711</v>
      </c>
      <c r="M268">
        <v>1</v>
      </c>
      <c r="N268">
        <v>1</v>
      </c>
      <c r="O268">
        <v>1</v>
      </c>
      <c r="P268">
        <v>0</v>
      </c>
      <c r="Q268">
        <v>1</v>
      </c>
      <c r="R268">
        <f t="shared" ref="R268:R269" si="29">SUBTOTAL(9,M268:Q268)</f>
        <v>4</v>
      </c>
    </row>
    <row r="269" spans="2:18" customFormat="1" ht="14">
      <c r="B269" s="465" t="s">
        <v>9085</v>
      </c>
      <c r="C269" t="s">
        <v>9065</v>
      </c>
      <c r="D269" t="s">
        <v>9066</v>
      </c>
      <c r="F269" t="s">
        <v>266</v>
      </c>
      <c r="G269">
        <v>3</v>
      </c>
      <c r="H269">
        <v>4</v>
      </c>
      <c r="I269" t="s">
        <v>404</v>
      </c>
      <c r="J269">
        <v>3</v>
      </c>
      <c r="K269" t="s">
        <v>493</v>
      </c>
      <c r="L269" t="s">
        <v>8711</v>
      </c>
      <c r="M269">
        <v>0</v>
      </c>
      <c r="N269">
        <v>0</v>
      </c>
      <c r="O269">
        <v>0</v>
      </c>
      <c r="P269">
        <v>0</v>
      </c>
      <c r="Q269">
        <v>0</v>
      </c>
      <c r="R269">
        <f t="shared" si="29"/>
        <v>0</v>
      </c>
    </row>
    <row r="270" spans="2:18" customFormat="1" ht="14" hidden="1">
      <c r="B270" t="s">
        <v>8810</v>
      </c>
      <c r="C270" t="s">
        <v>8811</v>
      </c>
      <c r="D270" t="s">
        <v>8812</v>
      </c>
      <c r="F270" t="s">
        <v>266</v>
      </c>
      <c r="G270">
        <v>2</v>
      </c>
      <c r="H270">
        <v>5</v>
      </c>
      <c r="I270" t="s">
        <v>404</v>
      </c>
      <c r="J270">
        <v>4</v>
      </c>
      <c r="K270" t="s">
        <v>451</v>
      </c>
      <c r="L270" t="s">
        <v>8711</v>
      </c>
      <c r="M270">
        <v>0</v>
      </c>
      <c r="N270">
        <v>0</v>
      </c>
      <c r="O270">
        <v>0</v>
      </c>
      <c r="P270">
        <v>0</v>
      </c>
      <c r="Q270">
        <v>0</v>
      </c>
    </row>
    <row r="271" spans="2:18" customFormat="1" ht="14" hidden="1">
      <c r="B271" t="s">
        <v>8813</v>
      </c>
      <c r="C271" t="s">
        <v>8814</v>
      </c>
      <c r="D271" t="s">
        <v>8815</v>
      </c>
      <c r="E271" t="s">
        <v>5314</v>
      </c>
      <c r="F271" t="s">
        <v>266</v>
      </c>
      <c r="G271">
        <v>3</v>
      </c>
      <c r="H271">
        <v>4</v>
      </c>
      <c r="I271" t="s">
        <v>404</v>
      </c>
      <c r="J271">
        <v>4</v>
      </c>
      <c r="K271" t="s">
        <v>451</v>
      </c>
      <c r="L271" t="s">
        <v>8711</v>
      </c>
      <c r="M271">
        <v>0</v>
      </c>
      <c r="N271">
        <v>0</v>
      </c>
      <c r="O271">
        <v>0</v>
      </c>
      <c r="P271">
        <v>0</v>
      </c>
      <c r="Q271">
        <v>0</v>
      </c>
    </row>
    <row r="272" spans="2:18" customFormat="1" ht="14">
      <c r="B272" s="465" t="s">
        <v>9099</v>
      </c>
      <c r="C272" t="s">
        <v>8851</v>
      </c>
      <c r="D272" t="s">
        <v>8852</v>
      </c>
      <c r="F272" t="s">
        <v>266</v>
      </c>
      <c r="G272">
        <v>3</v>
      </c>
      <c r="H272">
        <v>3</v>
      </c>
      <c r="I272" t="s">
        <v>404</v>
      </c>
      <c r="J272">
        <v>4</v>
      </c>
      <c r="K272" t="s">
        <v>493</v>
      </c>
      <c r="L272" t="s">
        <v>8711</v>
      </c>
      <c r="M272">
        <v>0</v>
      </c>
      <c r="N272">
        <v>0</v>
      </c>
      <c r="O272">
        <v>0</v>
      </c>
      <c r="P272">
        <v>0</v>
      </c>
      <c r="Q272">
        <v>0</v>
      </c>
      <c r="R272">
        <f t="shared" ref="R272:R274" si="30">SUBTOTAL(9,M272:Q272)</f>
        <v>0</v>
      </c>
    </row>
    <row r="273" spans="2:18" customFormat="1" ht="14">
      <c r="B273" t="s">
        <v>8972</v>
      </c>
      <c r="C273" t="s">
        <v>8973</v>
      </c>
      <c r="D273" t="s">
        <v>8974</v>
      </c>
      <c r="F273" t="s">
        <v>266</v>
      </c>
      <c r="G273">
        <v>4</v>
      </c>
      <c r="H273">
        <v>4</v>
      </c>
      <c r="I273" t="s">
        <v>404</v>
      </c>
      <c r="J273">
        <v>4</v>
      </c>
      <c r="K273" t="s">
        <v>487</v>
      </c>
      <c r="L273" t="s">
        <v>8711</v>
      </c>
      <c r="M273">
        <v>0</v>
      </c>
      <c r="N273">
        <v>0</v>
      </c>
      <c r="O273">
        <v>2</v>
      </c>
      <c r="P273">
        <v>1</v>
      </c>
      <c r="Q273">
        <v>0</v>
      </c>
      <c r="R273">
        <f t="shared" si="30"/>
        <v>3</v>
      </c>
    </row>
    <row r="274" spans="2:18" customFormat="1" ht="14" hidden="1">
      <c r="B274" t="s">
        <v>8975</v>
      </c>
      <c r="C274" t="s">
        <v>8976</v>
      </c>
      <c r="D274" t="s">
        <v>8977</v>
      </c>
      <c r="F274" t="s">
        <v>266</v>
      </c>
      <c r="G274">
        <v>4</v>
      </c>
      <c r="H274">
        <v>5</v>
      </c>
      <c r="I274" t="s">
        <v>404</v>
      </c>
      <c r="J274">
        <v>4</v>
      </c>
      <c r="K274" t="s">
        <v>470</v>
      </c>
      <c r="L274" s="465" t="s">
        <v>9098</v>
      </c>
      <c r="M274">
        <v>0</v>
      </c>
      <c r="N274">
        <v>0</v>
      </c>
      <c r="O274">
        <v>0</v>
      </c>
      <c r="P274">
        <v>0</v>
      </c>
      <c r="Q274">
        <v>0</v>
      </c>
      <c r="R274">
        <f t="shared" si="30"/>
        <v>0</v>
      </c>
    </row>
    <row r="275" spans="2:18" customFormat="1" ht="14" hidden="1">
      <c r="B275" t="s">
        <v>8721</v>
      </c>
      <c r="C275" t="s">
        <v>8722</v>
      </c>
      <c r="D275" t="s">
        <v>8723</v>
      </c>
      <c r="F275" t="s">
        <v>266</v>
      </c>
      <c r="G275">
        <v>5</v>
      </c>
      <c r="H275">
        <v>5</v>
      </c>
      <c r="I275" t="s">
        <v>404</v>
      </c>
      <c r="J275">
        <v>5</v>
      </c>
      <c r="K275" t="s">
        <v>451</v>
      </c>
      <c r="L275" t="s">
        <v>8711</v>
      </c>
      <c r="M275">
        <v>0</v>
      </c>
      <c r="N275">
        <v>0</v>
      </c>
      <c r="O275">
        <v>0</v>
      </c>
      <c r="P275">
        <v>0</v>
      </c>
      <c r="Q275">
        <v>0</v>
      </c>
    </row>
    <row r="276" spans="2:18" customFormat="1" ht="14" hidden="1">
      <c r="B276" t="s">
        <v>8757</v>
      </c>
      <c r="C276" t="s">
        <v>8758</v>
      </c>
      <c r="D276" t="s">
        <v>8759</v>
      </c>
      <c r="F276" t="s">
        <v>266</v>
      </c>
      <c r="G276">
        <v>5</v>
      </c>
      <c r="H276">
        <v>5</v>
      </c>
      <c r="I276" t="s">
        <v>404</v>
      </c>
      <c r="J276">
        <v>5</v>
      </c>
      <c r="K276" t="s">
        <v>451</v>
      </c>
      <c r="L276" t="s">
        <v>8711</v>
      </c>
      <c r="M276">
        <v>0</v>
      </c>
      <c r="N276">
        <v>0</v>
      </c>
      <c r="O276">
        <v>0</v>
      </c>
      <c r="P276">
        <v>0</v>
      </c>
      <c r="Q276">
        <v>0</v>
      </c>
    </row>
    <row r="277" spans="2:18" customFormat="1" ht="14" hidden="1">
      <c r="B277" t="s">
        <v>8771</v>
      </c>
      <c r="C277" t="s">
        <v>8772</v>
      </c>
      <c r="D277" t="s">
        <v>8773</v>
      </c>
      <c r="E277" t="s">
        <v>5487</v>
      </c>
      <c r="F277" t="s">
        <v>266</v>
      </c>
      <c r="G277">
        <v>5</v>
      </c>
      <c r="H277">
        <v>5</v>
      </c>
      <c r="I277" t="s">
        <v>404</v>
      </c>
      <c r="J277">
        <v>5</v>
      </c>
      <c r="K277" t="s">
        <v>470</v>
      </c>
      <c r="L277" s="465" t="s">
        <v>9128</v>
      </c>
      <c r="M277">
        <v>0</v>
      </c>
      <c r="N277">
        <v>0</v>
      </c>
      <c r="O277">
        <v>0</v>
      </c>
      <c r="P277">
        <v>0</v>
      </c>
      <c r="Q277">
        <v>0</v>
      </c>
      <c r="R277">
        <f t="shared" ref="R277:R278" si="31">SUBTOTAL(9,M277:Q277)</f>
        <v>0</v>
      </c>
    </row>
    <row r="278" spans="2:18" customFormat="1" ht="14" hidden="1">
      <c r="B278" t="s">
        <v>8902</v>
      </c>
      <c r="C278" t="s">
        <v>8903</v>
      </c>
      <c r="D278" t="s">
        <v>8904</v>
      </c>
      <c r="F278" t="s">
        <v>266</v>
      </c>
      <c r="G278">
        <v>3</v>
      </c>
      <c r="H278">
        <v>5</v>
      </c>
      <c r="I278" t="s">
        <v>404</v>
      </c>
      <c r="J278">
        <v>5</v>
      </c>
      <c r="K278" t="s">
        <v>470</v>
      </c>
      <c r="L278" s="465" t="s">
        <v>9098</v>
      </c>
      <c r="M278">
        <v>0</v>
      </c>
      <c r="N278">
        <v>0</v>
      </c>
      <c r="O278">
        <v>0</v>
      </c>
      <c r="P278">
        <v>0</v>
      </c>
      <c r="Q278">
        <v>0</v>
      </c>
      <c r="R278">
        <f t="shared" si="31"/>
        <v>0</v>
      </c>
    </row>
    <row r="279" spans="2:18" customFormat="1" ht="14" hidden="1">
      <c r="B279" t="s">
        <v>8935</v>
      </c>
      <c r="C279" t="s">
        <v>8936</v>
      </c>
      <c r="D279" t="s">
        <v>8937</v>
      </c>
      <c r="E279" t="s">
        <v>5160</v>
      </c>
      <c r="F279" t="s">
        <v>266</v>
      </c>
      <c r="G279">
        <v>6</v>
      </c>
      <c r="H279">
        <v>5</v>
      </c>
      <c r="I279" t="s">
        <v>404</v>
      </c>
      <c r="J279">
        <v>5</v>
      </c>
      <c r="K279" t="s">
        <v>451</v>
      </c>
      <c r="L279" t="s">
        <v>8711</v>
      </c>
      <c r="M279">
        <v>0</v>
      </c>
      <c r="N279">
        <v>0</v>
      </c>
      <c r="O279">
        <v>0</v>
      </c>
      <c r="P279">
        <v>0</v>
      </c>
      <c r="Q279">
        <v>0</v>
      </c>
    </row>
    <row r="280" spans="2:18" customFormat="1" ht="14" hidden="1">
      <c r="B280" t="s">
        <v>8718</v>
      </c>
      <c r="C280" t="s">
        <v>8719</v>
      </c>
      <c r="D280" t="s">
        <v>8720</v>
      </c>
      <c r="F280" t="s">
        <v>266</v>
      </c>
      <c r="G280">
        <v>4</v>
      </c>
      <c r="H280">
        <v>4</v>
      </c>
      <c r="I280" t="s">
        <v>404</v>
      </c>
      <c r="J280">
        <v>6</v>
      </c>
      <c r="K280" t="s">
        <v>451</v>
      </c>
      <c r="L280" t="s">
        <v>8711</v>
      </c>
      <c r="M280">
        <v>0</v>
      </c>
      <c r="N280">
        <v>0</v>
      </c>
      <c r="O280">
        <v>0</v>
      </c>
      <c r="P280">
        <v>0</v>
      </c>
      <c r="Q280">
        <v>0</v>
      </c>
    </row>
    <row r="281" spans="2:18" customFormat="1" ht="14">
      <c r="B281" s="465" t="s">
        <v>9095</v>
      </c>
      <c r="C281" t="s">
        <v>8886</v>
      </c>
      <c r="D281" t="s">
        <v>8887</v>
      </c>
      <c r="F281" t="s">
        <v>266</v>
      </c>
      <c r="G281">
        <v>4</v>
      </c>
      <c r="H281">
        <v>7</v>
      </c>
      <c r="I281" t="s">
        <v>404</v>
      </c>
      <c r="J281">
        <v>6</v>
      </c>
      <c r="K281" t="s">
        <v>493</v>
      </c>
      <c r="L281" t="s">
        <v>8711</v>
      </c>
      <c r="M281">
        <v>1</v>
      </c>
      <c r="N281">
        <v>1</v>
      </c>
      <c r="O281">
        <v>1</v>
      </c>
      <c r="P281">
        <v>0</v>
      </c>
      <c r="Q281">
        <v>1</v>
      </c>
      <c r="R281">
        <f t="shared" ref="R281" si="32">SUBTOTAL(9,M281:Q281)</f>
        <v>4</v>
      </c>
    </row>
    <row r="282" spans="2:18" customFormat="1" ht="14" hidden="1">
      <c r="B282" t="s">
        <v>8908</v>
      </c>
      <c r="C282" t="s">
        <v>8909</v>
      </c>
      <c r="D282" t="s">
        <v>8910</v>
      </c>
      <c r="F282" t="s">
        <v>266</v>
      </c>
      <c r="G282">
        <v>3</v>
      </c>
      <c r="H282">
        <v>6</v>
      </c>
      <c r="I282" t="s">
        <v>404</v>
      </c>
      <c r="J282">
        <v>6</v>
      </c>
      <c r="K282" t="s">
        <v>451</v>
      </c>
      <c r="L282" t="s">
        <v>8711</v>
      </c>
      <c r="M282">
        <v>0</v>
      </c>
      <c r="N282">
        <v>0</v>
      </c>
      <c r="O282">
        <v>0</v>
      </c>
      <c r="P282">
        <v>0</v>
      </c>
      <c r="Q282">
        <v>0</v>
      </c>
    </row>
    <row r="283" spans="2:18" customFormat="1" ht="14">
      <c r="B283" t="s">
        <v>8960</v>
      </c>
      <c r="C283" t="s">
        <v>8961</v>
      </c>
      <c r="D283" t="s">
        <v>8962</v>
      </c>
      <c r="F283" t="s">
        <v>266</v>
      </c>
      <c r="G283">
        <v>2</v>
      </c>
      <c r="H283">
        <v>2</v>
      </c>
      <c r="I283" t="s">
        <v>404</v>
      </c>
      <c r="J283">
        <v>7</v>
      </c>
      <c r="K283" t="s">
        <v>487</v>
      </c>
      <c r="L283" t="s">
        <v>8711</v>
      </c>
      <c r="M283">
        <v>1</v>
      </c>
      <c r="N283">
        <v>1</v>
      </c>
      <c r="O283">
        <v>1</v>
      </c>
      <c r="P283">
        <v>2</v>
      </c>
      <c r="Q283">
        <v>2</v>
      </c>
      <c r="R283">
        <f t="shared" ref="R283" si="33">SUBTOTAL(9,M283:Q283)</f>
        <v>7</v>
      </c>
    </row>
    <row r="284" spans="2:18" customFormat="1" ht="14" hidden="1">
      <c r="B284" t="s">
        <v>8980</v>
      </c>
      <c r="C284" t="s">
        <v>8981</v>
      </c>
      <c r="D284" t="s">
        <v>8982</v>
      </c>
      <c r="E284" t="s">
        <v>5160</v>
      </c>
      <c r="F284" t="s">
        <v>266</v>
      </c>
      <c r="G284">
        <v>3</v>
      </c>
      <c r="H284">
        <v>12</v>
      </c>
      <c r="I284" t="s">
        <v>404</v>
      </c>
      <c r="J284">
        <v>7</v>
      </c>
      <c r="K284" t="s">
        <v>451</v>
      </c>
      <c r="L284" t="s">
        <v>8711</v>
      </c>
      <c r="M284">
        <v>0</v>
      </c>
      <c r="N284">
        <v>0</v>
      </c>
      <c r="O284">
        <v>0</v>
      </c>
      <c r="P284">
        <v>0</v>
      </c>
      <c r="Q284">
        <v>0</v>
      </c>
    </row>
    <row r="285" spans="2:18" customFormat="1" ht="14">
      <c r="B285" t="s">
        <v>8824</v>
      </c>
      <c r="C285" t="s">
        <v>8825</v>
      </c>
      <c r="D285" t="s">
        <v>8826</v>
      </c>
      <c r="F285" t="s">
        <v>266</v>
      </c>
      <c r="G285">
        <v>7</v>
      </c>
      <c r="H285">
        <v>9</v>
      </c>
      <c r="I285" t="s">
        <v>404</v>
      </c>
      <c r="J285">
        <v>8</v>
      </c>
      <c r="K285" t="s">
        <v>487</v>
      </c>
      <c r="L285" t="s">
        <v>8711</v>
      </c>
      <c r="M285">
        <v>1</v>
      </c>
      <c r="N285">
        <v>2</v>
      </c>
      <c r="O285">
        <v>2</v>
      </c>
      <c r="P285">
        <v>2</v>
      </c>
      <c r="Q285">
        <v>2</v>
      </c>
      <c r="R285">
        <f t="shared" ref="R285:R286" si="34">SUBTOTAL(9,M285:Q285)</f>
        <v>9</v>
      </c>
    </row>
    <row r="286" spans="2:18" customFormat="1" ht="14">
      <c r="B286" s="465" t="s">
        <v>9239</v>
      </c>
      <c r="C286" t="s">
        <v>8978</v>
      </c>
      <c r="D286" t="s">
        <v>8979</v>
      </c>
      <c r="F286" t="s">
        <v>266</v>
      </c>
      <c r="G286">
        <v>4</v>
      </c>
      <c r="H286">
        <v>4</v>
      </c>
      <c r="I286" t="s">
        <v>404</v>
      </c>
      <c r="J286">
        <v>9</v>
      </c>
      <c r="K286" t="s">
        <v>487</v>
      </c>
      <c r="L286" t="s">
        <v>8711</v>
      </c>
      <c r="M286">
        <v>0</v>
      </c>
      <c r="N286">
        <v>1</v>
      </c>
      <c r="O286">
        <v>2</v>
      </c>
      <c r="P286">
        <v>2</v>
      </c>
      <c r="Q286">
        <v>0</v>
      </c>
      <c r="R286">
        <f t="shared" si="34"/>
        <v>5</v>
      </c>
    </row>
    <row r="287" spans="2:18" customFormat="1" ht="14" hidden="1">
      <c r="B287" t="s">
        <v>8727</v>
      </c>
      <c r="C287" t="s">
        <v>8728</v>
      </c>
      <c r="D287" t="s">
        <v>8729</v>
      </c>
      <c r="F287" t="s">
        <v>266</v>
      </c>
      <c r="G287">
        <v>8</v>
      </c>
      <c r="H287">
        <v>8</v>
      </c>
      <c r="I287" t="s">
        <v>404</v>
      </c>
      <c r="J287">
        <v>10</v>
      </c>
      <c r="K287" t="s">
        <v>451</v>
      </c>
      <c r="L287" t="s">
        <v>8711</v>
      </c>
      <c r="M287">
        <v>0</v>
      </c>
      <c r="N287">
        <v>0</v>
      </c>
      <c r="O287">
        <v>0</v>
      </c>
      <c r="P287">
        <v>0</v>
      </c>
      <c r="Q287">
        <v>0</v>
      </c>
    </row>
    <row r="288" spans="2:18" customFormat="1" ht="14">
      <c r="B288" s="465" t="s">
        <v>9091</v>
      </c>
      <c r="C288" t="s">
        <v>9021</v>
      </c>
      <c r="D288" t="s">
        <v>9022</v>
      </c>
      <c r="F288" t="s">
        <v>266</v>
      </c>
      <c r="G288">
        <v>10</v>
      </c>
      <c r="H288">
        <v>10</v>
      </c>
      <c r="I288" t="s">
        <v>404</v>
      </c>
      <c r="J288">
        <v>10</v>
      </c>
      <c r="K288" t="s">
        <v>493</v>
      </c>
      <c r="L288" t="s">
        <v>8711</v>
      </c>
      <c r="M288">
        <v>0</v>
      </c>
      <c r="N288">
        <v>0</v>
      </c>
      <c r="O288">
        <v>0</v>
      </c>
      <c r="P288">
        <v>0</v>
      </c>
      <c r="Q288">
        <v>0</v>
      </c>
      <c r="R288">
        <f t="shared" ref="R288" si="35">SUBTOTAL(9,M288:Q288)</f>
        <v>0</v>
      </c>
    </row>
    <row r="289" spans="2:18" customFormat="1" ht="14" hidden="1">
      <c r="B289" t="s">
        <v>8097</v>
      </c>
      <c r="C289" t="s">
        <v>8098</v>
      </c>
      <c r="D289" t="s">
        <v>8099</v>
      </c>
      <c r="F289" t="s">
        <v>247</v>
      </c>
      <c r="I289" s="668" t="s">
        <v>5044</v>
      </c>
      <c r="J289">
        <v>1</v>
      </c>
      <c r="K289" t="s">
        <v>470</v>
      </c>
      <c r="L289" s="465" t="s">
        <v>8161</v>
      </c>
      <c r="M289">
        <v>0</v>
      </c>
      <c r="N289">
        <v>0</v>
      </c>
      <c r="O289">
        <v>0</v>
      </c>
      <c r="P289">
        <v>0</v>
      </c>
      <c r="Q289">
        <v>0</v>
      </c>
      <c r="R289">
        <f t="shared" ref="R289:R292" si="36">SUBTOTAL(9,M289:Q289)</f>
        <v>0</v>
      </c>
    </row>
    <row r="290" spans="2:18" customFormat="1" ht="14">
      <c r="B290" t="s">
        <v>7944</v>
      </c>
      <c r="C290" t="s">
        <v>7945</v>
      </c>
      <c r="D290" t="s">
        <v>7946</v>
      </c>
      <c r="E290" t="s">
        <v>7785</v>
      </c>
      <c r="F290" t="s">
        <v>266</v>
      </c>
      <c r="G290">
        <v>2</v>
      </c>
      <c r="H290">
        <v>2</v>
      </c>
      <c r="I290" s="668" t="s">
        <v>5044</v>
      </c>
      <c r="J290">
        <v>2</v>
      </c>
      <c r="K290" t="s">
        <v>487</v>
      </c>
      <c r="L290" t="s">
        <v>7767</v>
      </c>
      <c r="M290">
        <v>2</v>
      </c>
      <c r="N290">
        <v>2</v>
      </c>
      <c r="O290">
        <v>2</v>
      </c>
      <c r="P290">
        <v>2</v>
      </c>
      <c r="Q290">
        <v>2</v>
      </c>
      <c r="R290">
        <f t="shared" si="36"/>
        <v>10</v>
      </c>
    </row>
    <row r="291" spans="2:18" customFormat="1" ht="14" hidden="1">
      <c r="B291" t="s">
        <v>7804</v>
      </c>
      <c r="C291" t="s">
        <v>7805</v>
      </c>
      <c r="D291" t="s">
        <v>7806</v>
      </c>
      <c r="F291" t="s">
        <v>247</v>
      </c>
      <c r="I291" s="668" t="s">
        <v>5044</v>
      </c>
      <c r="J291">
        <v>3</v>
      </c>
      <c r="K291" t="s">
        <v>470</v>
      </c>
      <c r="L291" s="465" t="s">
        <v>8161</v>
      </c>
      <c r="M291">
        <v>0</v>
      </c>
      <c r="N291">
        <v>0</v>
      </c>
      <c r="O291">
        <v>0</v>
      </c>
      <c r="P291">
        <v>0</v>
      </c>
      <c r="Q291">
        <v>0</v>
      </c>
      <c r="R291">
        <f t="shared" si="36"/>
        <v>0</v>
      </c>
    </row>
    <row r="292" spans="2:18" customFormat="1" ht="14">
      <c r="B292" s="465" t="s">
        <v>8237</v>
      </c>
      <c r="C292" t="s">
        <v>7990</v>
      </c>
      <c r="D292" t="s">
        <v>7991</v>
      </c>
      <c r="E292" t="s">
        <v>7785</v>
      </c>
      <c r="F292" t="s">
        <v>266</v>
      </c>
      <c r="G292">
        <v>2</v>
      </c>
      <c r="H292">
        <v>4</v>
      </c>
      <c r="I292" s="668" t="s">
        <v>5044</v>
      </c>
      <c r="J292">
        <v>3</v>
      </c>
      <c r="K292" t="s">
        <v>493</v>
      </c>
      <c r="L292" t="s">
        <v>7767</v>
      </c>
      <c r="M292">
        <v>0</v>
      </c>
      <c r="N292">
        <v>1</v>
      </c>
      <c r="O292">
        <v>1</v>
      </c>
      <c r="P292">
        <v>0</v>
      </c>
      <c r="Q292">
        <v>1</v>
      </c>
      <c r="R292">
        <f t="shared" si="36"/>
        <v>3</v>
      </c>
    </row>
    <row r="293" spans="2:18" customFormat="1" ht="14" hidden="1">
      <c r="B293" t="s">
        <v>7926</v>
      </c>
      <c r="C293" t="s">
        <v>7927</v>
      </c>
      <c r="D293" t="s">
        <v>7928</v>
      </c>
      <c r="E293" t="s">
        <v>5160</v>
      </c>
      <c r="F293" t="s">
        <v>266</v>
      </c>
      <c r="G293">
        <v>4</v>
      </c>
      <c r="H293">
        <v>3</v>
      </c>
      <c r="I293" s="668" t="s">
        <v>5044</v>
      </c>
      <c r="J293">
        <v>4</v>
      </c>
      <c r="K293" t="s">
        <v>451</v>
      </c>
      <c r="L293" s="465" t="s">
        <v>8699</v>
      </c>
      <c r="M293" s="460">
        <v>0</v>
      </c>
      <c r="N293" s="460">
        <v>0</v>
      </c>
      <c r="O293" s="460">
        <v>0</v>
      </c>
      <c r="P293" s="460">
        <v>0</v>
      </c>
      <c r="Q293" s="460">
        <v>0</v>
      </c>
    </row>
    <row r="294" spans="2:18" customFormat="1" ht="14" hidden="1">
      <c r="B294" t="s">
        <v>7932</v>
      </c>
      <c r="C294" t="s">
        <v>7933</v>
      </c>
      <c r="D294" t="s">
        <v>7934</v>
      </c>
      <c r="F294" t="s">
        <v>247</v>
      </c>
      <c r="I294" s="668" t="s">
        <v>5044</v>
      </c>
      <c r="J294">
        <v>4</v>
      </c>
      <c r="K294" t="s">
        <v>451</v>
      </c>
      <c r="L294" s="465" t="s">
        <v>8699</v>
      </c>
      <c r="M294" s="460">
        <v>0</v>
      </c>
      <c r="N294" s="460">
        <v>0</v>
      </c>
      <c r="O294" s="460">
        <v>0</v>
      </c>
      <c r="P294" s="460">
        <v>0</v>
      </c>
      <c r="Q294" s="460">
        <v>0</v>
      </c>
    </row>
    <row r="295" spans="2:18" customFormat="1" ht="14" hidden="1">
      <c r="B295" t="s">
        <v>8038</v>
      </c>
      <c r="C295" t="s">
        <v>8039</v>
      </c>
      <c r="D295" t="s">
        <v>8040</v>
      </c>
      <c r="F295" t="s">
        <v>266</v>
      </c>
      <c r="G295">
        <v>5</v>
      </c>
      <c r="H295">
        <v>3</v>
      </c>
      <c r="I295" s="668" t="s">
        <v>5044</v>
      </c>
      <c r="J295">
        <v>4</v>
      </c>
      <c r="K295" t="s">
        <v>470</v>
      </c>
      <c r="L295" s="465" t="s">
        <v>8233</v>
      </c>
      <c r="M295">
        <v>0</v>
      </c>
      <c r="N295">
        <v>0</v>
      </c>
      <c r="O295">
        <v>0</v>
      </c>
      <c r="P295">
        <v>0</v>
      </c>
      <c r="Q295">
        <v>0</v>
      </c>
      <c r="R295">
        <f t="shared" ref="R295" si="37">SUBTOTAL(9,M295:Q295)</f>
        <v>0</v>
      </c>
    </row>
    <row r="296" spans="2:18" customFormat="1" ht="14" hidden="1">
      <c r="B296" t="s">
        <v>7877</v>
      </c>
      <c r="C296" t="s">
        <v>7878</v>
      </c>
      <c r="D296" t="s">
        <v>7879</v>
      </c>
      <c r="F296" t="s">
        <v>5116</v>
      </c>
      <c r="G296">
        <v>5</v>
      </c>
      <c r="I296" s="668" t="s">
        <v>5044</v>
      </c>
      <c r="J296">
        <v>5</v>
      </c>
      <c r="K296" t="s">
        <v>451</v>
      </c>
      <c r="L296" s="465" t="s">
        <v>8699</v>
      </c>
      <c r="M296" s="460">
        <v>0</v>
      </c>
      <c r="N296" s="460">
        <v>0</v>
      </c>
      <c r="O296" s="460">
        <v>0</v>
      </c>
      <c r="P296" s="460">
        <v>0</v>
      </c>
      <c r="Q296" s="460">
        <v>0</v>
      </c>
    </row>
    <row r="297" spans="2:18" customFormat="1" ht="14">
      <c r="B297" t="s">
        <v>7983</v>
      </c>
      <c r="C297" t="s">
        <v>7984</v>
      </c>
      <c r="D297" t="s">
        <v>7985</v>
      </c>
      <c r="E297" t="s">
        <v>7785</v>
      </c>
      <c r="F297" t="s">
        <v>266</v>
      </c>
      <c r="G297">
        <v>2</v>
      </c>
      <c r="H297">
        <v>6</v>
      </c>
      <c r="I297" s="668" t="s">
        <v>5044</v>
      </c>
      <c r="J297">
        <v>6</v>
      </c>
      <c r="K297" t="s">
        <v>487</v>
      </c>
      <c r="L297" t="s">
        <v>7767</v>
      </c>
      <c r="M297">
        <v>2</v>
      </c>
      <c r="N297">
        <v>0</v>
      </c>
      <c r="O297">
        <v>1</v>
      </c>
      <c r="P297">
        <v>1</v>
      </c>
      <c r="Q297">
        <v>2</v>
      </c>
      <c r="R297">
        <f t="shared" ref="R297:R304" si="38">SUBTOTAL(9,M297:Q297)</f>
        <v>6</v>
      </c>
    </row>
    <row r="298" spans="2:18" customFormat="1" ht="14">
      <c r="B298" t="s">
        <v>8124</v>
      </c>
      <c r="C298" t="s">
        <v>8125</v>
      </c>
      <c r="D298" s="465" t="s">
        <v>8248</v>
      </c>
      <c r="E298" t="s">
        <v>5095</v>
      </c>
      <c r="F298" t="s">
        <v>266</v>
      </c>
      <c r="G298">
        <v>3</v>
      </c>
      <c r="H298">
        <v>6</v>
      </c>
      <c r="I298" s="668" t="s">
        <v>5044</v>
      </c>
      <c r="J298">
        <v>7</v>
      </c>
      <c r="K298" t="s">
        <v>493</v>
      </c>
      <c r="L298" t="s">
        <v>7767</v>
      </c>
      <c r="M298">
        <v>1</v>
      </c>
      <c r="N298">
        <v>1</v>
      </c>
      <c r="O298">
        <v>1</v>
      </c>
      <c r="P298">
        <v>1</v>
      </c>
      <c r="Q298">
        <v>1</v>
      </c>
      <c r="R298">
        <f t="shared" si="38"/>
        <v>5</v>
      </c>
    </row>
    <row r="299" spans="2:18" customFormat="1" ht="14" hidden="1">
      <c r="B299" t="s">
        <v>8622</v>
      </c>
      <c r="C299" t="s">
        <v>8623</v>
      </c>
      <c r="D299" t="s">
        <v>8624</v>
      </c>
      <c r="F299" t="s">
        <v>266</v>
      </c>
      <c r="G299">
        <v>2</v>
      </c>
      <c r="H299">
        <v>2</v>
      </c>
      <c r="I299" s="668" t="s">
        <v>5044</v>
      </c>
      <c r="J299">
        <v>2</v>
      </c>
      <c r="K299" t="s">
        <v>451</v>
      </c>
      <c r="L299" s="465" t="s">
        <v>8161</v>
      </c>
      <c r="M299" s="460">
        <v>0</v>
      </c>
      <c r="N299" s="460">
        <v>0</v>
      </c>
      <c r="O299" s="460">
        <v>0</v>
      </c>
      <c r="P299" s="460">
        <v>0</v>
      </c>
      <c r="Q299" s="460">
        <v>0</v>
      </c>
    </row>
    <row r="300" spans="2:18" customFormat="1" ht="14" hidden="1">
      <c r="B300" t="s">
        <v>8619</v>
      </c>
      <c r="C300" t="s">
        <v>8620</v>
      </c>
      <c r="D300" t="s">
        <v>8621</v>
      </c>
      <c r="E300" t="s">
        <v>7785</v>
      </c>
      <c r="F300" t="s">
        <v>266</v>
      </c>
      <c r="G300">
        <v>3</v>
      </c>
      <c r="H300">
        <v>4</v>
      </c>
      <c r="I300" s="668" t="s">
        <v>5044</v>
      </c>
      <c r="J300">
        <v>3</v>
      </c>
      <c r="K300" t="s">
        <v>451</v>
      </c>
      <c r="L300" s="465" t="s">
        <v>8161</v>
      </c>
      <c r="M300" s="460">
        <v>0</v>
      </c>
      <c r="N300" s="460">
        <v>0</v>
      </c>
      <c r="O300" s="460">
        <v>0</v>
      </c>
      <c r="P300" s="460">
        <v>0</v>
      </c>
      <c r="Q300" s="460">
        <v>0</v>
      </c>
    </row>
    <row r="301" spans="2:18" customFormat="1" ht="14" hidden="1">
      <c r="B301" t="s">
        <v>8625</v>
      </c>
      <c r="C301" t="s">
        <v>8626</v>
      </c>
      <c r="D301" t="s">
        <v>8627</v>
      </c>
      <c r="F301" t="s">
        <v>247</v>
      </c>
      <c r="I301" s="668" t="s">
        <v>5044</v>
      </c>
      <c r="J301">
        <v>5</v>
      </c>
      <c r="K301" t="s">
        <v>470</v>
      </c>
      <c r="L301" s="465" t="s">
        <v>8161</v>
      </c>
      <c r="M301" s="460">
        <v>0</v>
      </c>
      <c r="N301" s="460">
        <v>0</v>
      </c>
      <c r="O301" s="460">
        <v>0</v>
      </c>
      <c r="P301" s="460">
        <v>0</v>
      </c>
      <c r="Q301" s="460">
        <v>0</v>
      </c>
    </row>
    <row r="302" spans="2:18" customFormat="1" ht="14" hidden="1">
      <c r="B302" t="s">
        <v>8013</v>
      </c>
      <c r="C302" t="s">
        <v>8014</v>
      </c>
      <c r="D302" t="s">
        <v>8015</v>
      </c>
      <c r="F302" t="s">
        <v>247</v>
      </c>
      <c r="I302" t="s">
        <v>248</v>
      </c>
      <c r="J302">
        <v>0</v>
      </c>
      <c r="K302" t="s">
        <v>470</v>
      </c>
      <c r="L302" s="465" t="s">
        <v>8236</v>
      </c>
      <c r="M302">
        <v>0</v>
      </c>
      <c r="N302">
        <v>1</v>
      </c>
      <c r="O302">
        <v>0</v>
      </c>
      <c r="P302">
        <v>0</v>
      </c>
      <c r="Q302">
        <v>0</v>
      </c>
      <c r="R302">
        <f t="shared" si="38"/>
        <v>0</v>
      </c>
    </row>
    <row r="303" spans="2:18" customFormat="1" ht="14" hidden="1">
      <c r="B303" t="s">
        <v>7782</v>
      </c>
      <c r="C303" t="s">
        <v>7783</v>
      </c>
      <c r="D303" t="s">
        <v>7784</v>
      </c>
      <c r="E303" t="s">
        <v>7785</v>
      </c>
      <c r="F303" t="s">
        <v>266</v>
      </c>
      <c r="G303">
        <v>4</v>
      </c>
      <c r="H303">
        <v>4</v>
      </c>
      <c r="I303" t="s">
        <v>248</v>
      </c>
      <c r="J303">
        <v>1</v>
      </c>
      <c r="K303" t="s">
        <v>470</v>
      </c>
      <c r="L303" s="465" t="s">
        <v>8161</v>
      </c>
      <c r="M303">
        <v>0</v>
      </c>
      <c r="N303">
        <v>0</v>
      </c>
      <c r="O303">
        <v>0</v>
      </c>
      <c r="P303">
        <v>0</v>
      </c>
      <c r="Q303">
        <v>0</v>
      </c>
      <c r="R303">
        <f t="shared" si="38"/>
        <v>0</v>
      </c>
    </row>
    <row r="304" spans="2:18" customFormat="1" ht="14">
      <c r="B304" t="s">
        <v>7904</v>
      </c>
      <c r="C304" t="s">
        <v>7905</v>
      </c>
      <c r="D304" t="s">
        <v>7906</v>
      </c>
      <c r="E304" t="s">
        <v>5160</v>
      </c>
      <c r="F304" t="s">
        <v>266</v>
      </c>
      <c r="G304">
        <v>1</v>
      </c>
      <c r="H304">
        <v>3</v>
      </c>
      <c r="I304" t="s">
        <v>248</v>
      </c>
      <c r="J304">
        <v>1</v>
      </c>
      <c r="K304" t="s">
        <v>487</v>
      </c>
      <c r="L304" t="s">
        <v>7767</v>
      </c>
      <c r="M304">
        <v>1</v>
      </c>
      <c r="N304">
        <v>2</v>
      </c>
      <c r="O304">
        <v>1</v>
      </c>
      <c r="P304">
        <v>1</v>
      </c>
      <c r="Q304">
        <v>2</v>
      </c>
      <c r="R304">
        <f t="shared" si="38"/>
        <v>7</v>
      </c>
    </row>
    <row r="305" spans="2:18" customFormat="1" ht="14" hidden="1">
      <c r="B305" t="s">
        <v>8030</v>
      </c>
      <c r="C305" t="s">
        <v>8031</v>
      </c>
      <c r="D305" t="s">
        <v>8032</v>
      </c>
      <c r="F305" t="s">
        <v>247</v>
      </c>
      <c r="I305" t="s">
        <v>248</v>
      </c>
      <c r="J305">
        <v>1</v>
      </c>
      <c r="K305" t="s">
        <v>451</v>
      </c>
      <c r="L305" s="465" t="s">
        <v>8699</v>
      </c>
      <c r="M305" s="460">
        <v>0</v>
      </c>
      <c r="N305" s="460">
        <v>0</v>
      </c>
      <c r="O305" s="460">
        <v>0</v>
      </c>
      <c r="P305" s="460">
        <v>0</v>
      </c>
      <c r="Q305" s="460">
        <v>0</v>
      </c>
    </row>
    <row r="306" spans="2:18" customFormat="1" ht="14">
      <c r="B306" t="s">
        <v>7789</v>
      </c>
      <c r="C306" t="s">
        <v>7790</v>
      </c>
      <c r="D306" t="s">
        <v>7791</v>
      </c>
      <c r="F306" t="s">
        <v>247</v>
      </c>
      <c r="I306" t="s">
        <v>248</v>
      </c>
      <c r="J306">
        <v>3</v>
      </c>
      <c r="K306" t="s">
        <v>487</v>
      </c>
      <c r="L306" t="s">
        <v>7767</v>
      </c>
      <c r="M306">
        <v>2</v>
      </c>
      <c r="N306">
        <v>0</v>
      </c>
      <c r="O306">
        <v>1</v>
      </c>
      <c r="P306">
        <v>2</v>
      </c>
      <c r="Q306">
        <v>1</v>
      </c>
      <c r="R306">
        <f t="shared" ref="R306" si="39">SUBTOTAL(9,M306:Q306)</f>
        <v>6</v>
      </c>
    </row>
    <row r="307" spans="2:18" customFormat="1" ht="14" hidden="1">
      <c r="B307" t="s">
        <v>8065</v>
      </c>
      <c r="C307" t="s">
        <v>8066</v>
      </c>
      <c r="D307" t="s">
        <v>8067</v>
      </c>
      <c r="F307" t="s">
        <v>247</v>
      </c>
      <c r="I307" t="s">
        <v>248</v>
      </c>
      <c r="J307">
        <v>5</v>
      </c>
      <c r="K307" t="s">
        <v>451</v>
      </c>
      <c r="L307" s="465" t="s">
        <v>8699</v>
      </c>
      <c r="M307" s="460">
        <v>0</v>
      </c>
      <c r="N307" s="460">
        <v>0</v>
      </c>
      <c r="O307" s="460">
        <v>0</v>
      </c>
      <c r="P307" s="460">
        <v>0</v>
      </c>
      <c r="Q307" s="460">
        <v>0</v>
      </c>
    </row>
    <row r="308" spans="2:18" customFormat="1" ht="14" hidden="1">
      <c r="B308" t="s">
        <v>7786</v>
      </c>
      <c r="C308" t="s">
        <v>7787</v>
      </c>
      <c r="D308" t="s">
        <v>7788</v>
      </c>
      <c r="E308" t="s">
        <v>7785</v>
      </c>
      <c r="F308" t="s">
        <v>266</v>
      </c>
      <c r="G308">
        <v>5</v>
      </c>
      <c r="H308">
        <v>5</v>
      </c>
      <c r="I308" t="s">
        <v>248</v>
      </c>
      <c r="J308">
        <v>6</v>
      </c>
      <c r="K308" t="s">
        <v>470</v>
      </c>
      <c r="L308" s="465" t="s">
        <v>8161</v>
      </c>
      <c r="M308">
        <v>0</v>
      </c>
      <c r="N308">
        <v>0</v>
      </c>
      <c r="O308">
        <v>0</v>
      </c>
      <c r="P308">
        <v>0</v>
      </c>
      <c r="Q308">
        <v>0</v>
      </c>
      <c r="R308">
        <f t="shared" ref="R308:R309" si="40">SUBTOTAL(9,M308:Q308)</f>
        <v>0</v>
      </c>
    </row>
    <row r="309" spans="2:18" customFormat="1" ht="14">
      <c r="B309" s="465" t="s">
        <v>8155</v>
      </c>
      <c r="C309" t="s">
        <v>8103</v>
      </c>
      <c r="D309" t="s">
        <v>8104</v>
      </c>
      <c r="E309" t="s">
        <v>7785</v>
      </c>
      <c r="F309" t="s">
        <v>266</v>
      </c>
      <c r="G309">
        <v>4</v>
      </c>
      <c r="H309">
        <v>5</v>
      </c>
      <c r="I309" t="s">
        <v>248</v>
      </c>
      <c r="J309">
        <v>7</v>
      </c>
      <c r="K309" t="s">
        <v>493</v>
      </c>
      <c r="L309" t="s">
        <v>7767</v>
      </c>
      <c r="M309">
        <v>1</v>
      </c>
      <c r="N309">
        <v>0</v>
      </c>
      <c r="O309">
        <v>0</v>
      </c>
      <c r="P309">
        <v>1</v>
      </c>
      <c r="Q309">
        <v>1</v>
      </c>
      <c r="R309">
        <f t="shared" si="40"/>
        <v>3</v>
      </c>
    </row>
    <row r="310" spans="2:18" customFormat="1" ht="14" hidden="1">
      <c r="B310" t="s">
        <v>8105</v>
      </c>
      <c r="C310" t="s">
        <v>8106</v>
      </c>
      <c r="D310" t="s">
        <v>8107</v>
      </c>
      <c r="F310" t="s">
        <v>247</v>
      </c>
      <c r="I310" t="s">
        <v>248</v>
      </c>
      <c r="J310">
        <v>7</v>
      </c>
      <c r="K310" t="s">
        <v>451</v>
      </c>
      <c r="L310" s="465" t="s">
        <v>8699</v>
      </c>
      <c r="M310" s="460">
        <v>0</v>
      </c>
      <c r="N310" s="460">
        <v>0</v>
      </c>
      <c r="O310" s="460">
        <v>0</v>
      </c>
      <c r="P310" s="460">
        <v>0</v>
      </c>
      <c r="Q310" s="460">
        <v>0</v>
      </c>
    </row>
    <row r="311" spans="2:18" customFormat="1" ht="14">
      <c r="B311" s="465" t="s">
        <v>8154</v>
      </c>
      <c r="C311" t="s">
        <v>8142</v>
      </c>
      <c r="D311" t="s">
        <v>8143</v>
      </c>
      <c r="E311" t="s">
        <v>5160</v>
      </c>
      <c r="F311" t="s">
        <v>266</v>
      </c>
      <c r="G311">
        <v>6</v>
      </c>
      <c r="H311">
        <v>5</v>
      </c>
      <c r="I311" t="s">
        <v>248</v>
      </c>
      <c r="J311">
        <v>7</v>
      </c>
      <c r="K311" t="s">
        <v>493</v>
      </c>
      <c r="L311" t="s">
        <v>7767</v>
      </c>
      <c r="M311">
        <v>1</v>
      </c>
      <c r="N311">
        <v>0</v>
      </c>
      <c r="O311">
        <v>1</v>
      </c>
      <c r="P311">
        <v>0</v>
      </c>
      <c r="Q311">
        <v>0</v>
      </c>
      <c r="R311">
        <f t="shared" ref="R311:R315" si="41">SUBTOTAL(9,M311:Q311)</f>
        <v>2</v>
      </c>
    </row>
    <row r="312" spans="2:18" customFormat="1" ht="14" hidden="1">
      <c r="B312" t="s">
        <v>8652</v>
      </c>
      <c r="C312" t="s">
        <v>8653</v>
      </c>
      <c r="D312" t="s">
        <v>8654</v>
      </c>
      <c r="F312" t="s">
        <v>247</v>
      </c>
      <c r="I312" t="s">
        <v>248</v>
      </c>
      <c r="J312">
        <v>1</v>
      </c>
      <c r="K312" t="s">
        <v>451</v>
      </c>
      <c r="L312" s="465" t="s">
        <v>8699</v>
      </c>
      <c r="M312" s="460">
        <v>0</v>
      </c>
      <c r="N312" s="460">
        <v>0</v>
      </c>
      <c r="O312" s="460">
        <v>0</v>
      </c>
      <c r="P312" s="460">
        <v>0</v>
      </c>
      <c r="Q312" s="460">
        <v>0</v>
      </c>
    </row>
    <row r="313" spans="2:18" customFormat="1" ht="14" hidden="1">
      <c r="B313" t="s">
        <v>8665</v>
      </c>
      <c r="C313" t="s">
        <v>8666</v>
      </c>
      <c r="D313" t="s">
        <v>8667</v>
      </c>
      <c r="E313" t="s">
        <v>5289</v>
      </c>
      <c r="F313" t="s">
        <v>266</v>
      </c>
      <c r="G313">
        <v>2</v>
      </c>
      <c r="H313">
        <v>2</v>
      </c>
      <c r="I313" t="s">
        <v>248</v>
      </c>
      <c r="J313">
        <v>2</v>
      </c>
      <c r="K313" t="s">
        <v>470</v>
      </c>
      <c r="L313" s="465" t="s">
        <v>8699</v>
      </c>
      <c r="M313" s="460">
        <v>0</v>
      </c>
      <c r="N313" s="460">
        <v>0</v>
      </c>
      <c r="O313" s="460">
        <v>0</v>
      </c>
      <c r="P313" s="460">
        <v>0</v>
      </c>
      <c r="Q313" s="460">
        <v>0</v>
      </c>
    </row>
    <row r="314" spans="2:18" customFormat="1" ht="14" hidden="1">
      <c r="B314" t="s">
        <v>8662</v>
      </c>
      <c r="C314" t="s">
        <v>8663</v>
      </c>
      <c r="D314" t="s">
        <v>8664</v>
      </c>
      <c r="E314" t="s">
        <v>7785</v>
      </c>
      <c r="F314" t="s">
        <v>266</v>
      </c>
      <c r="G314">
        <v>3</v>
      </c>
      <c r="H314">
        <v>3</v>
      </c>
      <c r="I314" t="s">
        <v>248</v>
      </c>
      <c r="J314">
        <v>3</v>
      </c>
      <c r="K314" t="s">
        <v>451</v>
      </c>
      <c r="L314" s="465" t="s">
        <v>8699</v>
      </c>
      <c r="M314" s="460">
        <v>0</v>
      </c>
      <c r="N314" s="460">
        <v>0</v>
      </c>
      <c r="O314" s="460">
        <v>0</v>
      </c>
      <c r="P314" s="460">
        <v>0</v>
      </c>
      <c r="Q314" s="460">
        <v>0</v>
      </c>
    </row>
    <row r="315" spans="2:18" customFormat="1" ht="14">
      <c r="B315" t="s">
        <v>7815</v>
      </c>
      <c r="C315" t="s">
        <v>7816</v>
      </c>
      <c r="D315" t="s">
        <v>7817</v>
      </c>
      <c r="F315" t="s">
        <v>247</v>
      </c>
      <c r="I315" t="s">
        <v>290</v>
      </c>
      <c r="J315">
        <v>1</v>
      </c>
      <c r="K315" t="s">
        <v>487</v>
      </c>
      <c r="L315" t="s">
        <v>7767</v>
      </c>
      <c r="M315">
        <v>0</v>
      </c>
      <c r="N315">
        <v>1</v>
      </c>
      <c r="O315">
        <v>2</v>
      </c>
      <c r="P315">
        <v>1</v>
      </c>
      <c r="Q315">
        <v>0</v>
      </c>
      <c r="R315">
        <f t="shared" si="41"/>
        <v>4</v>
      </c>
    </row>
    <row r="316" spans="2:18" customFormat="1" ht="14" hidden="1">
      <c r="B316" t="s">
        <v>8005</v>
      </c>
      <c r="C316" t="s">
        <v>8006</v>
      </c>
      <c r="D316" t="s">
        <v>8007</v>
      </c>
      <c r="F316" t="s">
        <v>247</v>
      </c>
      <c r="I316" t="s">
        <v>290</v>
      </c>
      <c r="J316">
        <v>1</v>
      </c>
      <c r="K316" t="s">
        <v>451</v>
      </c>
      <c r="L316" s="465" t="s">
        <v>8699</v>
      </c>
      <c r="M316" s="460">
        <v>0</v>
      </c>
      <c r="N316" s="460">
        <v>0</v>
      </c>
      <c r="O316" s="460">
        <v>0</v>
      </c>
      <c r="P316" s="460">
        <v>0</v>
      </c>
      <c r="Q316" s="460">
        <v>0</v>
      </c>
    </row>
    <row r="317" spans="2:18" customFormat="1" ht="14">
      <c r="B317" t="s">
        <v>7959</v>
      </c>
      <c r="C317" t="s">
        <v>7960</v>
      </c>
      <c r="D317" t="s">
        <v>7961</v>
      </c>
      <c r="F317" t="s">
        <v>247</v>
      </c>
      <c r="I317" t="s">
        <v>290</v>
      </c>
      <c r="J317">
        <v>2</v>
      </c>
      <c r="K317" t="s">
        <v>487</v>
      </c>
      <c r="L317" t="s">
        <v>7767</v>
      </c>
      <c r="M317">
        <v>0</v>
      </c>
      <c r="N317">
        <v>1</v>
      </c>
      <c r="O317">
        <v>1</v>
      </c>
      <c r="P317">
        <v>0</v>
      </c>
      <c r="Q317">
        <v>2</v>
      </c>
      <c r="R317">
        <f t="shared" ref="R317:R318" si="42">SUBTOTAL(9,M317:Q317)</f>
        <v>4</v>
      </c>
    </row>
    <row r="318" spans="2:18" customFormat="1" ht="14">
      <c r="B318" s="465" t="s">
        <v>8147</v>
      </c>
      <c r="C318" t="s">
        <v>8042</v>
      </c>
      <c r="D318" t="s">
        <v>8043</v>
      </c>
      <c r="E318" t="s">
        <v>7785</v>
      </c>
      <c r="F318" t="s">
        <v>266</v>
      </c>
      <c r="G318">
        <v>2</v>
      </c>
      <c r="H318">
        <v>3</v>
      </c>
      <c r="I318" t="s">
        <v>290</v>
      </c>
      <c r="J318">
        <v>2</v>
      </c>
      <c r="K318" t="s">
        <v>493</v>
      </c>
      <c r="L318" t="s">
        <v>7767</v>
      </c>
      <c r="M318">
        <v>0</v>
      </c>
      <c r="N318">
        <v>0</v>
      </c>
      <c r="O318">
        <v>1</v>
      </c>
      <c r="P318">
        <v>1</v>
      </c>
      <c r="Q318">
        <v>1</v>
      </c>
      <c r="R318">
        <f t="shared" si="42"/>
        <v>3</v>
      </c>
    </row>
    <row r="319" spans="2:18" customFormat="1" ht="14" hidden="1">
      <c r="B319" t="s">
        <v>7771</v>
      </c>
      <c r="C319" t="s">
        <v>7772</v>
      </c>
      <c r="D319" t="s">
        <v>7773</v>
      </c>
      <c r="F319" t="s">
        <v>247</v>
      </c>
      <c r="I319" t="s">
        <v>290</v>
      </c>
      <c r="J319">
        <v>3</v>
      </c>
      <c r="K319" t="s">
        <v>451</v>
      </c>
      <c r="L319" s="465" t="s">
        <v>8699</v>
      </c>
      <c r="M319" s="460">
        <v>0</v>
      </c>
      <c r="N319" s="460">
        <v>0</v>
      </c>
      <c r="O319" s="460">
        <v>0</v>
      </c>
      <c r="P319" s="460">
        <v>0</v>
      </c>
      <c r="Q319" s="460">
        <v>0</v>
      </c>
    </row>
    <row r="320" spans="2:18" customFormat="1" ht="14" hidden="1">
      <c r="B320" t="s">
        <v>7774</v>
      </c>
      <c r="C320" t="s">
        <v>7775</v>
      </c>
      <c r="D320" t="s">
        <v>7776</v>
      </c>
      <c r="F320" t="s">
        <v>5116</v>
      </c>
      <c r="G320">
        <v>3</v>
      </c>
      <c r="I320" t="s">
        <v>290</v>
      </c>
      <c r="J320">
        <v>3</v>
      </c>
      <c r="K320" t="s">
        <v>470</v>
      </c>
      <c r="L320" s="465" t="s">
        <v>8163</v>
      </c>
      <c r="M320">
        <v>0</v>
      </c>
      <c r="N320">
        <v>0</v>
      </c>
      <c r="O320">
        <v>0</v>
      </c>
      <c r="P320">
        <v>0</v>
      </c>
      <c r="Q320">
        <v>0</v>
      </c>
      <c r="R320">
        <f t="shared" ref="R320:R321" si="43">SUBTOTAL(9,M320:Q320)</f>
        <v>0</v>
      </c>
    </row>
    <row r="321" spans="2:18" customFormat="1" ht="14" hidden="1">
      <c r="B321" t="s">
        <v>7935</v>
      </c>
      <c r="C321" t="s">
        <v>7936</v>
      </c>
      <c r="D321" t="s">
        <v>7937</v>
      </c>
      <c r="F321" t="s">
        <v>247</v>
      </c>
      <c r="I321" t="s">
        <v>290</v>
      </c>
      <c r="J321">
        <v>3</v>
      </c>
      <c r="K321" t="s">
        <v>470</v>
      </c>
      <c r="L321" s="465" t="s">
        <v>8177</v>
      </c>
      <c r="M321">
        <v>0</v>
      </c>
      <c r="N321">
        <v>0</v>
      </c>
      <c r="O321">
        <v>0</v>
      </c>
      <c r="P321">
        <v>0</v>
      </c>
      <c r="Q321">
        <v>0</v>
      </c>
      <c r="R321">
        <f t="shared" si="43"/>
        <v>0</v>
      </c>
    </row>
    <row r="322" spans="2:18" customFormat="1" ht="14" hidden="1">
      <c r="B322" t="s">
        <v>7950</v>
      </c>
      <c r="C322" t="s">
        <v>7951</v>
      </c>
      <c r="D322" t="s">
        <v>7952</v>
      </c>
      <c r="E322" t="s">
        <v>5160</v>
      </c>
      <c r="F322" t="s">
        <v>266</v>
      </c>
      <c r="G322">
        <v>3</v>
      </c>
      <c r="H322">
        <v>3</v>
      </c>
      <c r="I322" t="s">
        <v>290</v>
      </c>
      <c r="J322">
        <v>4</v>
      </c>
      <c r="K322" t="s">
        <v>451</v>
      </c>
      <c r="L322" s="465" t="s">
        <v>8699</v>
      </c>
      <c r="M322" s="460">
        <v>0</v>
      </c>
      <c r="N322" s="460">
        <v>0</v>
      </c>
      <c r="O322" s="460">
        <v>0</v>
      </c>
      <c r="P322" s="460">
        <v>0</v>
      </c>
      <c r="Q322" s="460">
        <v>0</v>
      </c>
    </row>
    <row r="323" spans="2:18" customFormat="1" ht="14" hidden="1">
      <c r="B323" t="s">
        <v>8059</v>
      </c>
      <c r="C323" t="s">
        <v>8060</v>
      </c>
      <c r="D323" t="s">
        <v>8061</v>
      </c>
      <c r="E323" t="s">
        <v>7785</v>
      </c>
      <c r="F323" t="s">
        <v>266</v>
      </c>
      <c r="G323">
        <v>4</v>
      </c>
      <c r="H323">
        <v>4</v>
      </c>
      <c r="I323" t="s">
        <v>290</v>
      </c>
      <c r="J323">
        <v>4</v>
      </c>
      <c r="K323" t="s">
        <v>470</v>
      </c>
      <c r="L323" s="465" t="s">
        <v>8236</v>
      </c>
      <c r="M323">
        <v>0</v>
      </c>
      <c r="N323">
        <v>0</v>
      </c>
      <c r="O323">
        <v>0</v>
      </c>
      <c r="P323">
        <v>0</v>
      </c>
      <c r="Q323">
        <v>0</v>
      </c>
      <c r="R323">
        <f t="shared" ref="R323:R330" si="44">SUBTOTAL(9,M323:Q323)</f>
        <v>0</v>
      </c>
    </row>
    <row r="324" spans="2:18" customFormat="1" ht="14">
      <c r="B324" s="465" t="s">
        <v>8157</v>
      </c>
      <c r="C324" t="s">
        <v>7807</v>
      </c>
      <c r="D324" t="s">
        <v>7808</v>
      </c>
      <c r="E324" t="s">
        <v>5160</v>
      </c>
      <c r="F324" t="s">
        <v>266</v>
      </c>
      <c r="G324">
        <v>5</v>
      </c>
      <c r="H324">
        <v>5</v>
      </c>
      <c r="I324" t="s">
        <v>290</v>
      </c>
      <c r="J324">
        <v>7</v>
      </c>
      <c r="K324" t="s">
        <v>493</v>
      </c>
      <c r="L324" t="s">
        <v>7767</v>
      </c>
      <c r="M324">
        <v>1</v>
      </c>
      <c r="N324">
        <v>1</v>
      </c>
      <c r="O324">
        <v>0</v>
      </c>
      <c r="P324">
        <v>0</v>
      </c>
      <c r="Q324">
        <v>1</v>
      </c>
      <c r="R324">
        <f t="shared" si="44"/>
        <v>3</v>
      </c>
    </row>
    <row r="325" spans="2:18" customFormat="1" ht="14" hidden="1">
      <c r="B325" t="s">
        <v>8616</v>
      </c>
      <c r="C325" t="s">
        <v>8617</v>
      </c>
      <c r="D325" t="s">
        <v>8618</v>
      </c>
      <c r="E325" t="s">
        <v>5487</v>
      </c>
      <c r="F325" t="s">
        <v>266</v>
      </c>
      <c r="G325">
        <v>2</v>
      </c>
      <c r="H325">
        <v>3</v>
      </c>
      <c r="I325" t="s">
        <v>290</v>
      </c>
      <c r="J325">
        <v>2</v>
      </c>
      <c r="K325" t="s">
        <v>451</v>
      </c>
      <c r="L325" s="465" t="s">
        <v>8236</v>
      </c>
      <c r="M325" s="460">
        <v>0</v>
      </c>
      <c r="N325" s="460">
        <v>0</v>
      </c>
      <c r="O325" s="460">
        <v>0</v>
      </c>
      <c r="P325" s="460">
        <v>0</v>
      </c>
      <c r="Q325" s="460">
        <v>0</v>
      </c>
    </row>
    <row r="326" spans="2:18" customFormat="1" ht="14" hidden="1">
      <c r="B326" t="s">
        <v>8613</v>
      </c>
      <c r="C326" t="s">
        <v>8614</v>
      </c>
      <c r="D326" t="s">
        <v>8615</v>
      </c>
      <c r="E326" t="s">
        <v>7785</v>
      </c>
      <c r="F326" t="s">
        <v>266</v>
      </c>
      <c r="G326">
        <v>3</v>
      </c>
      <c r="H326">
        <v>3</v>
      </c>
      <c r="I326" t="s">
        <v>290</v>
      </c>
      <c r="J326">
        <v>3</v>
      </c>
      <c r="K326" t="s">
        <v>470</v>
      </c>
      <c r="L326" s="465" t="s">
        <v>8236</v>
      </c>
      <c r="M326" s="460">
        <v>0</v>
      </c>
      <c r="N326" s="460">
        <v>0</v>
      </c>
      <c r="O326" s="460">
        <v>0</v>
      </c>
      <c r="P326" s="460">
        <v>0</v>
      </c>
      <c r="Q326" s="460">
        <v>0</v>
      </c>
    </row>
    <row r="327" spans="2:18" customFormat="1" ht="14" hidden="1">
      <c r="B327" t="s">
        <v>8610</v>
      </c>
      <c r="C327" t="s">
        <v>8611</v>
      </c>
      <c r="D327" t="s">
        <v>8612</v>
      </c>
      <c r="F327" t="s">
        <v>247</v>
      </c>
      <c r="I327" t="s">
        <v>290</v>
      </c>
      <c r="J327">
        <v>3</v>
      </c>
      <c r="K327" t="s">
        <v>470</v>
      </c>
      <c r="L327" s="465" t="s">
        <v>8236</v>
      </c>
      <c r="M327" s="460">
        <v>0</v>
      </c>
      <c r="N327" s="460">
        <v>0</v>
      </c>
      <c r="O327" s="460">
        <v>0</v>
      </c>
      <c r="P327" s="460">
        <v>0</v>
      </c>
      <c r="Q327" s="460">
        <v>0</v>
      </c>
    </row>
    <row r="328" spans="2:18" customFormat="1" ht="14" hidden="1">
      <c r="B328" t="s">
        <v>7907</v>
      </c>
      <c r="C328" t="s">
        <v>7908</v>
      </c>
      <c r="D328" t="s">
        <v>7909</v>
      </c>
      <c r="E328" t="s">
        <v>5487</v>
      </c>
      <c r="F328" t="s">
        <v>266</v>
      </c>
      <c r="G328">
        <v>3</v>
      </c>
      <c r="H328">
        <v>2</v>
      </c>
      <c r="I328" t="s">
        <v>269</v>
      </c>
      <c r="J328">
        <v>2</v>
      </c>
      <c r="K328" t="s">
        <v>470</v>
      </c>
      <c r="L328" s="465" t="s">
        <v>8177</v>
      </c>
      <c r="M328">
        <v>0</v>
      </c>
      <c r="N328">
        <v>0</v>
      </c>
      <c r="O328">
        <v>0</v>
      </c>
      <c r="P328">
        <v>0</v>
      </c>
      <c r="Q328">
        <v>0</v>
      </c>
      <c r="R328">
        <f t="shared" si="44"/>
        <v>0</v>
      </c>
    </row>
    <row r="329" spans="2:18" customFormat="1" ht="14">
      <c r="B329" t="s">
        <v>7953</v>
      </c>
      <c r="C329" t="s">
        <v>7954</v>
      </c>
      <c r="D329" t="s">
        <v>7955</v>
      </c>
      <c r="F329" t="s">
        <v>247</v>
      </c>
      <c r="I329" t="s">
        <v>269</v>
      </c>
      <c r="J329">
        <v>2</v>
      </c>
      <c r="K329" t="s">
        <v>487</v>
      </c>
      <c r="L329" t="s">
        <v>7767</v>
      </c>
      <c r="M329">
        <v>2</v>
      </c>
      <c r="N329">
        <v>0</v>
      </c>
      <c r="O329">
        <v>2</v>
      </c>
      <c r="P329">
        <v>0</v>
      </c>
      <c r="Q329">
        <v>2</v>
      </c>
      <c r="R329">
        <f t="shared" si="44"/>
        <v>6</v>
      </c>
    </row>
    <row r="330" spans="2:18" customFormat="1" ht="14" hidden="1">
      <c r="B330" t="s">
        <v>8071</v>
      </c>
      <c r="C330" t="s">
        <v>8072</v>
      </c>
      <c r="D330" t="s">
        <v>8073</v>
      </c>
      <c r="F330" t="s">
        <v>247</v>
      </c>
      <c r="I330" t="s">
        <v>269</v>
      </c>
      <c r="J330">
        <v>2</v>
      </c>
      <c r="K330" t="s">
        <v>470</v>
      </c>
      <c r="L330" s="465" t="s">
        <v>8235</v>
      </c>
      <c r="M330">
        <v>0</v>
      </c>
      <c r="N330">
        <v>0</v>
      </c>
      <c r="O330">
        <v>0</v>
      </c>
      <c r="P330">
        <v>0</v>
      </c>
      <c r="Q330">
        <v>0</v>
      </c>
      <c r="R330">
        <f t="shared" si="44"/>
        <v>0</v>
      </c>
    </row>
    <row r="331" spans="2:18" customFormat="1" ht="14" hidden="1">
      <c r="B331" t="s">
        <v>8129</v>
      </c>
      <c r="C331" t="s">
        <v>8130</v>
      </c>
      <c r="D331" t="s">
        <v>8131</v>
      </c>
      <c r="E331" t="s">
        <v>7785</v>
      </c>
      <c r="F331" t="s">
        <v>266</v>
      </c>
      <c r="G331">
        <v>2</v>
      </c>
      <c r="H331">
        <v>3</v>
      </c>
      <c r="I331" t="s">
        <v>269</v>
      </c>
      <c r="J331">
        <v>2</v>
      </c>
      <c r="K331" t="s">
        <v>451</v>
      </c>
      <c r="L331" s="465" t="s">
        <v>8699</v>
      </c>
      <c r="M331" s="460">
        <v>0</v>
      </c>
      <c r="N331" s="460">
        <v>0</v>
      </c>
      <c r="O331" s="460">
        <v>0</v>
      </c>
      <c r="P331" s="460">
        <v>0</v>
      </c>
      <c r="Q331" s="460">
        <v>0</v>
      </c>
    </row>
    <row r="332" spans="2:18" customFormat="1" ht="14" hidden="1">
      <c r="B332" t="s">
        <v>7818</v>
      </c>
      <c r="C332" t="s">
        <v>7819</v>
      </c>
      <c r="D332" t="s">
        <v>7820</v>
      </c>
      <c r="F332" t="s">
        <v>247</v>
      </c>
      <c r="I332" t="s">
        <v>269</v>
      </c>
      <c r="J332">
        <v>3</v>
      </c>
      <c r="K332" t="s">
        <v>470</v>
      </c>
      <c r="L332" s="465" t="s">
        <v>8161</v>
      </c>
      <c r="M332">
        <v>0</v>
      </c>
      <c r="N332">
        <v>0</v>
      </c>
      <c r="O332">
        <v>0</v>
      </c>
      <c r="P332">
        <v>0</v>
      </c>
      <c r="Q332">
        <v>0</v>
      </c>
      <c r="R332">
        <f t="shared" ref="R332" si="45">SUBTOTAL(9,M332:Q332)</f>
        <v>0</v>
      </c>
    </row>
    <row r="333" spans="2:18" customFormat="1" ht="14" hidden="1">
      <c r="B333" t="s">
        <v>8074</v>
      </c>
      <c r="C333" t="s">
        <v>8075</v>
      </c>
      <c r="D333" t="s">
        <v>8076</v>
      </c>
      <c r="E333" t="s">
        <v>5487</v>
      </c>
      <c r="F333" t="s">
        <v>266</v>
      </c>
      <c r="G333">
        <v>4</v>
      </c>
      <c r="H333">
        <v>3</v>
      </c>
      <c r="I333" t="s">
        <v>269</v>
      </c>
      <c r="J333">
        <v>3</v>
      </c>
      <c r="K333" t="s">
        <v>451</v>
      </c>
      <c r="L333" s="465" t="s">
        <v>8699</v>
      </c>
      <c r="M333" s="460">
        <v>0</v>
      </c>
      <c r="N333" s="460">
        <v>0</v>
      </c>
      <c r="O333" s="460">
        <v>0</v>
      </c>
      <c r="P333" s="460">
        <v>0</v>
      </c>
      <c r="Q333" s="460">
        <v>0</v>
      </c>
    </row>
    <row r="334" spans="2:18" customFormat="1" ht="14" hidden="1">
      <c r="B334" t="s">
        <v>8116</v>
      </c>
      <c r="C334" t="s">
        <v>8117</v>
      </c>
      <c r="D334" t="s">
        <v>8118</v>
      </c>
      <c r="E334" t="s">
        <v>5487</v>
      </c>
      <c r="F334" t="s">
        <v>266</v>
      </c>
      <c r="G334">
        <v>3</v>
      </c>
      <c r="H334">
        <v>4</v>
      </c>
      <c r="I334" t="s">
        <v>269</v>
      </c>
      <c r="J334">
        <v>3</v>
      </c>
      <c r="K334" t="s">
        <v>451</v>
      </c>
      <c r="L334" s="465" t="s">
        <v>8699</v>
      </c>
      <c r="M334" s="460">
        <v>0</v>
      </c>
      <c r="N334" s="460">
        <v>0</v>
      </c>
      <c r="O334" s="460">
        <v>0</v>
      </c>
      <c r="P334" s="460">
        <v>0</v>
      </c>
      <c r="Q334" s="460">
        <v>0</v>
      </c>
    </row>
    <row r="335" spans="2:18" customFormat="1" ht="14">
      <c r="B335" t="s">
        <v>7919</v>
      </c>
      <c r="C335" t="s">
        <v>7920</v>
      </c>
      <c r="D335" t="s">
        <v>7921</v>
      </c>
      <c r="E335" t="s">
        <v>7785</v>
      </c>
      <c r="F335" t="s">
        <v>266</v>
      </c>
      <c r="G335">
        <v>2</v>
      </c>
      <c r="H335">
        <v>5</v>
      </c>
      <c r="I335" t="s">
        <v>269</v>
      </c>
      <c r="J335">
        <v>4</v>
      </c>
      <c r="K335" t="s">
        <v>487</v>
      </c>
      <c r="L335" t="s">
        <v>7767</v>
      </c>
      <c r="M335">
        <v>2</v>
      </c>
      <c r="N335">
        <v>2</v>
      </c>
      <c r="O335">
        <v>2</v>
      </c>
      <c r="P335">
        <v>0</v>
      </c>
      <c r="Q335">
        <v>1</v>
      </c>
      <c r="R335">
        <f t="shared" ref="R335:R342" si="46">SUBTOTAL(9,M335:Q335)</f>
        <v>7</v>
      </c>
    </row>
    <row r="336" spans="2:18" customFormat="1" ht="14">
      <c r="B336" s="465" t="s">
        <v>8146</v>
      </c>
      <c r="C336" t="s">
        <v>8036</v>
      </c>
      <c r="D336" t="s">
        <v>8037</v>
      </c>
      <c r="E336" t="s">
        <v>7785</v>
      </c>
      <c r="F336" t="s">
        <v>266</v>
      </c>
      <c r="G336">
        <v>3</v>
      </c>
      <c r="H336">
        <v>5</v>
      </c>
      <c r="I336" t="s">
        <v>269</v>
      </c>
      <c r="J336">
        <v>4</v>
      </c>
      <c r="K336" t="s">
        <v>493</v>
      </c>
      <c r="L336" t="s">
        <v>7767</v>
      </c>
      <c r="M336">
        <v>0</v>
      </c>
      <c r="N336">
        <v>1</v>
      </c>
      <c r="O336">
        <v>1</v>
      </c>
      <c r="P336">
        <v>1</v>
      </c>
      <c r="Q336">
        <v>1</v>
      </c>
      <c r="R336">
        <f t="shared" si="46"/>
        <v>4</v>
      </c>
    </row>
    <row r="337" spans="2:18" customFormat="1" ht="14">
      <c r="B337" s="465" t="s">
        <v>8193</v>
      </c>
      <c r="C337" t="s">
        <v>8111</v>
      </c>
      <c r="D337" t="s">
        <v>8112</v>
      </c>
      <c r="E337" t="s">
        <v>5487</v>
      </c>
      <c r="F337" t="s">
        <v>266</v>
      </c>
      <c r="G337">
        <v>5</v>
      </c>
      <c r="H337">
        <v>7</v>
      </c>
      <c r="I337" t="s">
        <v>269</v>
      </c>
      <c r="J337">
        <v>8</v>
      </c>
      <c r="K337" t="s">
        <v>493</v>
      </c>
      <c r="L337" t="s">
        <v>7767</v>
      </c>
      <c r="M337">
        <v>0</v>
      </c>
      <c r="N337">
        <v>1</v>
      </c>
      <c r="O337">
        <v>1</v>
      </c>
      <c r="P337">
        <v>1</v>
      </c>
      <c r="Q337">
        <v>1</v>
      </c>
      <c r="R337">
        <f t="shared" si="46"/>
        <v>4</v>
      </c>
    </row>
    <row r="338" spans="2:18" customFormat="1" ht="14" hidden="1">
      <c r="B338" t="s">
        <v>8604</v>
      </c>
      <c r="C338" t="s">
        <v>8605</v>
      </c>
      <c r="D338" t="s">
        <v>8606</v>
      </c>
      <c r="E338" t="s">
        <v>5289</v>
      </c>
      <c r="F338" t="s">
        <v>266</v>
      </c>
      <c r="G338">
        <v>2</v>
      </c>
      <c r="H338">
        <v>2</v>
      </c>
      <c r="I338" t="s">
        <v>269</v>
      </c>
      <c r="J338">
        <v>2</v>
      </c>
      <c r="K338" t="s">
        <v>470</v>
      </c>
      <c r="L338" s="465" t="s">
        <v>8699</v>
      </c>
      <c r="M338" s="460">
        <v>0</v>
      </c>
      <c r="N338" s="460">
        <v>0</v>
      </c>
      <c r="O338" s="460">
        <v>0</v>
      </c>
      <c r="P338" s="460">
        <v>0</v>
      </c>
      <c r="Q338" s="460">
        <v>0</v>
      </c>
    </row>
    <row r="339" spans="2:18" customFormat="1" ht="14" hidden="1">
      <c r="B339" t="s">
        <v>8601</v>
      </c>
      <c r="C339" t="s">
        <v>8602</v>
      </c>
      <c r="D339" t="s">
        <v>8603</v>
      </c>
      <c r="F339" t="s">
        <v>247</v>
      </c>
      <c r="I339" t="s">
        <v>269</v>
      </c>
      <c r="J339">
        <v>3</v>
      </c>
      <c r="K339" t="s">
        <v>451</v>
      </c>
      <c r="L339" s="465" t="s">
        <v>8699</v>
      </c>
      <c r="M339" s="460">
        <v>0</v>
      </c>
      <c r="N339" s="460">
        <v>0</v>
      </c>
      <c r="O339" s="460">
        <v>0</v>
      </c>
      <c r="P339" s="460">
        <v>0</v>
      </c>
      <c r="Q339" s="460">
        <v>0</v>
      </c>
    </row>
    <row r="340" spans="2:18" customFormat="1" ht="14">
      <c r="B340" t="s">
        <v>8607</v>
      </c>
      <c r="C340" t="s">
        <v>8608</v>
      </c>
      <c r="D340" t="s">
        <v>8609</v>
      </c>
      <c r="E340" t="s">
        <v>7785</v>
      </c>
      <c r="F340" t="s">
        <v>266</v>
      </c>
      <c r="G340">
        <v>5</v>
      </c>
      <c r="H340">
        <v>5</v>
      </c>
      <c r="I340" t="s">
        <v>269</v>
      </c>
      <c r="J340">
        <v>5</v>
      </c>
      <c r="K340" t="s">
        <v>493</v>
      </c>
      <c r="L340" s="465" t="s">
        <v>8700</v>
      </c>
      <c r="M340" s="460">
        <v>0</v>
      </c>
      <c r="N340" s="460">
        <v>0</v>
      </c>
      <c r="O340" s="460">
        <v>0</v>
      </c>
      <c r="P340" s="460">
        <v>0</v>
      </c>
      <c r="Q340" s="460">
        <v>0</v>
      </c>
    </row>
    <row r="341" spans="2:18" customFormat="1" ht="14" hidden="1">
      <c r="B341" t="s">
        <v>7801</v>
      </c>
      <c r="C341" t="s">
        <v>7802</v>
      </c>
      <c r="D341" t="s">
        <v>7803</v>
      </c>
      <c r="F341" t="s">
        <v>247</v>
      </c>
      <c r="I341" t="s">
        <v>357</v>
      </c>
      <c r="J341">
        <v>1</v>
      </c>
      <c r="K341" t="s">
        <v>470</v>
      </c>
      <c r="L341" s="465" t="s">
        <v>8161</v>
      </c>
      <c r="M341">
        <v>0</v>
      </c>
      <c r="N341">
        <v>0</v>
      </c>
      <c r="O341">
        <v>0</v>
      </c>
      <c r="P341">
        <v>0</v>
      </c>
      <c r="Q341">
        <v>0</v>
      </c>
      <c r="R341">
        <f t="shared" si="46"/>
        <v>0</v>
      </c>
    </row>
    <row r="342" spans="2:18" customFormat="1" ht="14">
      <c r="B342" s="465" t="s">
        <v>8284</v>
      </c>
      <c r="C342" t="s">
        <v>7988</v>
      </c>
      <c r="D342" t="s">
        <v>7989</v>
      </c>
      <c r="F342" t="s">
        <v>247</v>
      </c>
      <c r="I342" t="s">
        <v>357</v>
      </c>
      <c r="J342">
        <v>2</v>
      </c>
      <c r="K342" t="s">
        <v>487</v>
      </c>
      <c r="L342" t="s">
        <v>7767</v>
      </c>
      <c r="M342">
        <v>0</v>
      </c>
      <c r="N342">
        <v>0</v>
      </c>
      <c r="O342">
        <v>0</v>
      </c>
      <c r="P342">
        <v>0</v>
      </c>
      <c r="Q342">
        <v>1</v>
      </c>
      <c r="R342">
        <f t="shared" si="46"/>
        <v>1</v>
      </c>
    </row>
    <row r="343" spans="2:18" customFormat="1" ht="14" hidden="1">
      <c r="B343" t="s">
        <v>8056</v>
      </c>
      <c r="C343" t="s">
        <v>8057</v>
      </c>
      <c r="D343" t="s">
        <v>8058</v>
      </c>
      <c r="E343" t="s">
        <v>5487</v>
      </c>
      <c r="F343" t="s">
        <v>266</v>
      </c>
      <c r="G343">
        <v>2</v>
      </c>
      <c r="H343">
        <v>2</v>
      </c>
      <c r="I343" t="s">
        <v>357</v>
      </c>
      <c r="J343">
        <v>2</v>
      </c>
      <c r="K343" t="s">
        <v>451</v>
      </c>
      <c r="L343" s="465" t="s">
        <v>8699</v>
      </c>
      <c r="M343" s="460">
        <v>0</v>
      </c>
      <c r="N343" s="460">
        <v>0</v>
      </c>
      <c r="O343" s="460">
        <v>0</v>
      </c>
      <c r="P343" s="460">
        <v>0</v>
      </c>
      <c r="Q343" s="460">
        <v>0</v>
      </c>
    </row>
    <row r="344" spans="2:18" customFormat="1" ht="14">
      <c r="B344" s="465" t="s">
        <v>8150</v>
      </c>
      <c r="C344" t="s">
        <v>8113</v>
      </c>
      <c r="D344" s="465" t="s">
        <v>8196</v>
      </c>
      <c r="F344" t="s">
        <v>266</v>
      </c>
      <c r="G344">
        <v>2</v>
      </c>
      <c r="H344">
        <v>3</v>
      </c>
      <c r="I344" t="s">
        <v>357</v>
      </c>
      <c r="J344">
        <v>2</v>
      </c>
      <c r="K344" t="s">
        <v>493</v>
      </c>
      <c r="L344" s="465" t="s">
        <v>8145</v>
      </c>
      <c r="M344">
        <v>0</v>
      </c>
      <c r="N344">
        <v>1</v>
      </c>
      <c r="O344">
        <v>0</v>
      </c>
      <c r="P344">
        <v>1</v>
      </c>
      <c r="Q344">
        <v>0</v>
      </c>
      <c r="R344">
        <f t="shared" ref="R344:R346" si="47">SUBTOTAL(9,M344:Q344)</f>
        <v>2</v>
      </c>
    </row>
    <row r="345" spans="2:18" customFormat="1" ht="14" hidden="1">
      <c r="B345" t="s">
        <v>7947</v>
      </c>
      <c r="C345" t="s">
        <v>7948</v>
      </c>
      <c r="D345" t="s">
        <v>7949</v>
      </c>
      <c r="E345" t="s">
        <v>5487</v>
      </c>
      <c r="F345" t="s">
        <v>266</v>
      </c>
      <c r="G345">
        <v>4</v>
      </c>
      <c r="H345">
        <v>2</v>
      </c>
      <c r="I345" t="s">
        <v>357</v>
      </c>
      <c r="J345">
        <v>3</v>
      </c>
      <c r="K345" t="s">
        <v>470</v>
      </c>
      <c r="L345" s="465" t="s">
        <v>8177</v>
      </c>
      <c r="M345">
        <v>0</v>
      </c>
      <c r="N345">
        <v>0</v>
      </c>
      <c r="O345">
        <v>0</v>
      </c>
      <c r="P345">
        <v>0</v>
      </c>
      <c r="Q345">
        <v>0</v>
      </c>
      <c r="R345">
        <f t="shared" si="47"/>
        <v>0</v>
      </c>
    </row>
    <row r="346" spans="2:18" customFormat="1" ht="14" hidden="1">
      <c r="B346" t="s">
        <v>8126</v>
      </c>
      <c r="C346" t="s">
        <v>8127</v>
      </c>
      <c r="D346" t="s">
        <v>8128</v>
      </c>
      <c r="E346" t="s">
        <v>5160</v>
      </c>
      <c r="F346" t="s">
        <v>266</v>
      </c>
      <c r="G346">
        <v>2</v>
      </c>
      <c r="H346">
        <v>5</v>
      </c>
      <c r="I346" t="s">
        <v>357</v>
      </c>
      <c r="J346">
        <v>3</v>
      </c>
      <c r="K346" t="s">
        <v>470</v>
      </c>
      <c r="L346" s="465" t="s">
        <v>8161</v>
      </c>
      <c r="M346">
        <v>0</v>
      </c>
      <c r="N346">
        <v>0</v>
      </c>
      <c r="O346">
        <v>0</v>
      </c>
      <c r="P346">
        <v>0</v>
      </c>
      <c r="Q346">
        <v>0</v>
      </c>
      <c r="R346">
        <f t="shared" si="47"/>
        <v>0</v>
      </c>
    </row>
    <row r="347" spans="2:18" customFormat="1" ht="14" hidden="1">
      <c r="B347" t="s">
        <v>7798</v>
      </c>
      <c r="C347" t="s">
        <v>7799</v>
      </c>
      <c r="D347" t="s">
        <v>7800</v>
      </c>
      <c r="E347" t="s">
        <v>5487</v>
      </c>
      <c r="F347" t="s">
        <v>266</v>
      </c>
      <c r="G347">
        <v>4</v>
      </c>
      <c r="H347">
        <v>4</v>
      </c>
      <c r="I347" t="s">
        <v>357</v>
      </c>
      <c r="J347">
        <v>4</v>
      </c>
      <c r="K347" t="s">
        <v>451</v>
      </c>
      <c r="L347" s="465" t="s">
        <v>8699</v>
      </c>
      <c r="M347" s="460">
        <v>0</v>
      </c>
      <c r="N347" s="460">
        <v>0</v>
      </c>
      <c r="O347" s="460">
        <v>0</v>
      </c>
      <c r="P347" s="460">
        <v>0</v>
      </c>
      <c r="Q347" s="460">
        <v>0</v>
      </c>
    </row>
    <row r="348" spans="2:18" customFormat="1" ht="14">
      <c r="B348" s="465" t="s">
        <v>8156</v>
      </c>
      <c r="C348" t="s">
        <v>7986</v>
      </c>
      <c r="D348" t="s">
        <v>7987</v>
      </c>
      <c r="E348" t="s">
        <v>5487</v>
      </c>
      <c r="F348" t="s">
        <v>266</v>
      </c>
      <c r="G348">
        <v>4</v>
      </c>
      <c r="H348">
        <v>5</v>
      </c>
      <c r="I348" t="s">
        <v>357</v>
      </c>
      <c r="J348">
        <v>7</v>
      </c>
      <c r="K348" t="s">
        <v>493</v>
      </c>
      <c r="L348" t="s">
        <v>7767</v>
      </c>
      <c r="M348">
        <v>1</v>
      </c>
      <c r="N348">
        <v>0</v>
      </c>
      <c r="O348">
        <v>0</v>
      </c>
      <c r="P348">
        <v>0</v>
      </c>
      <c r="Q348">
        <v>0</v>
      </c>
      <c r="R348">
        <f t="shared" ref="R348" si="48">SUBTOTAL(9,M348:Q348)</f>
        <v>1</v>
      </c>
    </row>
    <row r="349" spans="2:18" customFormat="1" ht="14" hidden="1">
      <c r="B349" t="s">
        <v>8050</v>
      </c>
      <c r="C349" t="s">
        <v>8051</v>
      </c>
      <c r="D349" t="s">
        <v>8052</v>
      </c>
      <c r="F349" t="s">
        <v>247</v>
      </c>
      <c r="I349" t="s">
        <v>357</v>
      </c>
      <c r="J349">
        <v>7</v>
      </c>
      <c r="K349" t="s">
        <v>451</v>
      </c>
      <c r="L349" s="465" t="s">
        <v>8699</v>
      </c>
      <c r="M349" s="460">
        <v>0</v>
      </c>
      <c r="N349" s="460">
        <v>0</v>
      </c>
      <c r="O349" s="460">
        <v>0</v>
      </c>
      <c r="P349" s="460">
        <v>0</v>
      </c>
      <c r="Q349" s="460">
        <v>0</v>
      </c>
    </row>
    <row r="350" spans="2:18" customFormat="1" ht="14">
      <c r="B350" t="s">
        <v>8068</v>
      </c>
      <c r="C350" t="s">
        <v>8069</v>
      </c>
      <c r="D350" t="s">
        <v>8070</v>
      </c>
      <c r="F350" t="s">
        <v>247</v>
      </c>
      <c r="I350" t="s">
        <v>357</v>
      </c>
      <c r="J350">
        <v>10</v>
      </c>
      <c r="K350" t="s">
        <v>487</v>
      </c>
      <c r="L350" t="s">
        <v>7767</v>
      </c>
      <c r="M350">
        <v>1</v>
      </c>
      <c r="N350">
        <v>1</v>
      </c>
      <c r="O350">
        <v>0</v>
      </c>
      <c r="P350">
        <v>2</v>
      </c>
      <c r="Q350">
        <v>1</v>
      </c>
      <c r="R350">
        <f t="shared" ref="R350" si="49">SUBTOTAL(9,M350:Q350)</f>
        <v>5</v>
      </c>
    </row>
    <row r="351" spans="2:18" customFormat="1" ht="14" hidden="1">
      <c r="B351" t="s">
        <v>8649</v>
      </c>
      <c r="C351" t="s">
        <v>8650</v>
      </c>
      <c r="D351" t="s">
        <v>8651</v>
      </c>
      <c r="E351" t="s">
        <v>7785</v>
      </c>
      <c r="F351" t="s">
        <v>266</v>
      </c>
      <c r="G351">
        <v>3</v>
      </c>
      <c r="H351">
        <v>4</v>
      </c>
      <c r="I351" t="s">
        <v>357</v>
      </c>
      <c r="J351">
        <v>3</v>
      </c>
      <c r="K351" t="s">
        <v>451</v>
      </c>
      <c r="L351" s="465" t="s">
        <v>8698</v>
      </c>
      <c r="M351" s="460">
        <v>0</v>
      </c>
      <c r="N351" s="460">
        <v>0</v>
      </c>
      <c r="O351" s="460">
        <v>0</v>
      </c>
      <c r="P351" s="460">
        <v>0</v>
      </c>
      <c r="Q351" s="460">
        <v>0</v>
      </c>
    </row>
    <row r="352" spans="2:18" customFormat="1" ht="14" hidden="1">
      <c r="B352" t="s">
        <v>8646</v>
      </c>
      <c r="C352" t="s">
        <v>8647</v>
      </c>
      <c r="D352" t="s">
        <v>8648</v>
      </c>
      <c r="E352" t="s">
        <v>5289</v>
      </c>
      <c r="F352" t="s">
        <v>266</v>
      </c>
      <c r="G352">
        <v>5</v>
      </c>
      <c r="H352">
        <v>5</v>
      </c>
      <c r="I352" t="s">
        <v>357</v>
      </c>
      <c r="J352">
        <v>9</v>
      </c>
      <c r="K352" t="s">
        <v>451</v>
      </c>
      <c r="L352" s="465" t="s">
        <v>8698</v>
      </c>
      <c r="M352" s="460">
        <v>0</v>
      </c>
      <c r="N352" s="460">
        <v>0</v>
      </c>
      <c r="O352" s="460">
        <v>0</v>
      </c>
      <c r="P352" s="460">
        <v>0</v>
      </c>
      <c r="Q352" s="460">
        <v>0</v>
      </c>
    </row>
    <row r="353" spans="2:18" customFormat="1" ht="14">
      <c r="B353" t="s">
        <v>8598</v>
      </c>
      <c r="C353" t="s">
        <v>8599</v>
      </c>
      <c r="D353" t="s">
        <v>8600</v>
      </c>
      <c r="F353" t="s">
        <v>247</v>
      </c>
      <c r="I353" t="s">
        <v>357</v>
      </c>
      <c r="J353">
        <v>9</v>
      </c>
      <c r="K353" t="s">
        <v>487</v>
      </c>
      <c r="L353" s="465" t="s">
        <v>8698</v>
      </c>
      <c r="M353" s="460">
        <v>0</v>
      </c>
      <c r="N353" s="460">
        <v>0</v>
      </c>
      <c r="O353" s="460">
        <v>0</v>
      </c>
      <c r="P353" s="460">
        <v>0</v>
      </c>
      <c r="Q353" s="460">
        <v>0</v>
      </c>
    </row>
    <row r="354" spans="2:18" customFormat="1" ht="14" hidden="1">
      <c r="B354" t="s">
        <v>7853</v>
      </c>
      <c r="C354" t="s">
        <v>7854</v>
      </c>
      <c r="D354" t="s">
        <v>7855</v>
      </c>
      <c r="F354" t="s">
        <v>247</v>
      </c>
      <c r="I354" t="s">
        <v>305</v>
      </c>
      <c r="J354">
        <v>0</v>
      </c>
      <c r="K354" t="s">
        <v>451</v>
      </c>
      <c r="L354" s="465" t="s">
        <v>8699</v>
      </c>
      <c r="M354" s="460">
        <v>0</v>
      </c>
      <c r="N354" s="460">
        <v>0</v>
      </c>
      <c r="O354" s="460">
        <v>0</v>
      </c>
      <c r="P354" s="460">
        <v>0</v>
      </c>
      <c r="Q354" s="460">
        <v>0</v>
      </c>
    </row>
    <row r="355" spans="2:18" customFormat="1" ht="14">
      <c r="B355" s="465" t="s">
        <v>8153</v>
      </c>
      <c r="C355" t="s">
        <v>8011</v>
      </c>
      <c r="D355" t="s">
        <v>8012</v>
      </c>
      <c r="E355" t="s">
        <v>7785</v>
      </c>
      <c r="F355" t="s">
        <v>266</v>
      </c>
      <c r="G355">
        <v>1</v>
      </c>
      <c r="H355">
        <v>1</v>
      </c>
      <c r="I355" t="s">
        <v>305</v>
      </c>
      <c r="J355">
        <v>0</v>
      </c>
      <c r="K355" t="s">
        <v>493</v>
      </c>
      <c r="L355" t="s">
        <v>7767</v>
      </c>
      <c r="M355">
        <v>0</v>
      </c>
      <c r="N355">
        <v>0</v>
      </c>
      <c r="O355">
        <v>1</v>
      </c>
      <c r="P355">
        <v>1</v>
      </c>
      <c r="Q355">
        <v>0</v>
      </c>
      <c r="R355">
        <f t="shared" ref="R355:R357" si="50">SUBTOTAL(9,M355:Q355)</f>
        <v>2</v>
      </c>
    </row>
    <row r="356" spans="2:18" customFormat="1" ht="14" hidden="1">
      <c r="B356" t="s">
        <v>7850</v>
      </c>
      <c r="C356" t="s">
        <v>7851</v>
      </c>
      <c r="D356" t="s">
        <v>7852</v>
      </c>
      <c r="F356" t="s">
        <v>247</v>
      </c>
      <c r="I356" t="s">
        <v>305</v>
      </c>
      <c r="J356">
        <v>1</v>
      </c>
      <c r="K356" t="s">
        <v>470</v>
      </c>
      <c r="L356" s="465" t="s">
        <v>8164</v>
      </c>
      <c r="M356">
        <v>0</v>
      </c>
      <c r="N356">
        <v>0</v>
      </c>
      <c r="O356">
        <v>0</v>
      </c>
      <c r="P356">
        <v>0</v>
      </c>
      <c r="Q356">
        <v>0</v>
      </c>
      <c r="R356">
        <f t="shared" si="50"/>
        <v>0</v>
      </c>
    </row>
    <row r="357" spans="2:18" customFormat="1" ht="14">
      <c r="B357" t="s">
        <v>9386</v>
      </c>
      <c r="C357" t="s">
        <v>8133</v>
      </c>
      <c r="D357" t="s">
        <v>8134</v>
      </c>
      <c r="F357" t="s">
        <v>247</v>
      </c>
      <c r="I357" t="s">
        <v>305</v>
      </c>
      <c r="J357">
        <v>1</v>
      </c>
      <c r="K357" t="s">
        <v>487</v>
      </c>
      <c r="L357" t="s">
        <v>7767</v>
      </c>
      <c r="M357">
        <v>0</v>
      </c>
      <c r="N357">
        <v>0</v>
      </c>
      <c r="O357">
        <v>0</v>
      </c>
      <c r="P357">
        <v>2</v>
      </c>
      <c r="Q357">
        <v>2</v>
      </c>
      <c r="R357">
        <f t="shared" si="50"/>
        <v>4</v>
      </c>
    </row>
    <row r="358" spans="2:18" customFormat="1" ht="14" hidden="1">
      <c r="B358" t="s">
        <v>7847</v>
      </c>
      <c r="C358" t="s">
        <v>7848</v>
      </c>
      <c r="D358" t="s">
        <v>7849</v>
      </c>
      <c r="E358" t="s">
        <v>7785</v>
      </c>
      <c r="F358" t="s">
        <v>266</v>
      </c>
      <c r="G358">
        <v>2</v>
      </c>
      <c r="H358">
        <v>3</v>
      </c>
      <c r="I358" t="s">
        <v>305</v>
      </c>
      <c r="J358">
        <v>2</v>
      </c>
      <c r="K358" t="s">
        <v>451</v>
      </c>
      <c r="L358" s="465" t="s">
        <v>8699</v>
      </c>
      <c r="M358" s="460">
        <v>0</v>
      </c>
      <c r="N358" s="460">
        <v>0</v>
      </c>
      <c r="O358" s="460">
        <v>0</v>
      </c>
      <c r="P358" s="460">
        <v>0</v>
      </c>
      <c r="Q358" s="460">
        <v>0</v>
      </c>
    </row>
    <row r="359" spans="2:18" customFormat="1" ht="14" hidden="1">
      <c r="B359" t="s">
        <v>8024</v>
      </c>
      <c r="C359" t="s">
        <v>8025</v>
      </c>
      <c r="D359" t="s">
        <v>8026</v>
      </c>
      <c r="E359" t="s">
        <v>7785</v>
      </c>
      <c r="F359" t="s">
        <v>266</v>
      </c>
      <c r="G359">
        <v>3</v>
      </c>
      <c r="H359">
        <v>2</v>
      </c>
      <c r="I359" t="s">
        <v>305</v>
      </c>
      <c r="J359">
        <v>3</v>
      </c>
      <c r="K359" t="s">
        <v>470</v>
      </c>
      <c r="L359" s="465" t="s">
        <v>8161</v>
      </c>
      <c r="M359">
        <v>0</v>
      </c>
      <c r="N359">
        <v>0</v>
      </c>
      <c r="O359">
        <v>0</v>
      </c>
      <c r="P359">
        <v>0</v>
      </c>
      <c r="Q359">
        <v>0</v>
      </c>
      <c r="R359">
        <f t="shared" ref="R359" si="51">SUBTOTAL(9,M359:Q359)</f>
        <v>0</v>
      </c>
    </row>
    <row r="360" spans="2:18" customFormat="1" ht="14" hidden="1">
      <c r="B360" t="s">
        <v>8047</v>
      </c>
      <c r="C360" t="s">
        <v>8048</v>
      </c>
      <c r="D360" t="s">
        <v>8049</v>
      </c>
      <c r="F360" t="s">
        <v>247</v>
      </c>
      <c r="I360" t="s">
        <v>305</v>
      </c>
      <c r="J360">
        <v>3</v>
      </c>
      <c r="K360" t="s">
        <v>451</v>
      </c>
      <c r="L360" s="465" t="s">
        <v>8699</v>
      </c>
      <c r="M360" s="460">
        <v>0</v>
      </c>
      <c r="N360" s="460">
        <v>0</v>
      </c>
      <c r="O360" s="460">
        <v>0</v>
      </c>
      <c r="P360" s="460">
        <v>0</v>
      </c>
      <c r="Q360" s="460">
        <v>0</v>
      </c>
    </row>
    <row r="361" spans="2:18" customFormat="1" ht="14" hidden="1">
      <c r="B361" t="s">
        <v>7938</v>
      </c>
      <c r="C361" t="s">
        <v>7939</v>
      </c>
      <c r="D361" t="s">
        <v>7940</v>
      </c>
      <c r="F361" t="s">
        <v>247</v>
      </c>
      <c r="I361" t="s">
        <v>305</v>
      </c>
      <c r="J361">
        <v>4</v>
      </c>
      <c r="K361" t="s">
        <v>470</v>
      </c>
      <c r="L361" s="465" t="s">
        <v>8235</v>
      </c>
      <c r="M361">
        <v>0</v>
      </c>
      <c r="N361">
        <v>0</v>
      </c>
      <c r="O361">
        <v>0</v>
      </c>
      <c r="P361">
        <v>0</v>
      </c>
      <c r="Q361">
        <v>0</v>
      </c>
      <c r="R361">
        <f t="shared" ref="R361:R363" si="52">SUBTOTAL(9,M361:Q361)</f>
        <v>0</v>
      </c>
    </row>
    <row r="362" spans="2:18" customFormat="1" ht="14">
      <c r="B362" s="465" t="s">
        <v>8240</v>
      </c>
      <c r="C362" t="s">
        <v>8083</v>
      </c>
      <c r="D362" t="s">
        <v>8084</v>
      </c>
      <c r="E362" t="s">
        <v>5160</v>
      </c>
      <c r="F362" t="s">
        <v>266</v>
      </c>
      <c r="G362">
        <v>8</v>
      </c>
      <c r="H362">
        <v>10</v>
      </c>
      <c r="I362" t="s">
        <v>305</v>
      </c>
      <c r="J362">
        <v>8</v>
      </c>
      <c r="K362" t="s">
        <v>493</v>
      </c>
      <c r="L362" t="s">
        <v>7767</v>
      </c>
      <c r="M362">
        <v>0</v>
      </c>
      <c r="N362">
        <v>1</v>
      </c>
      <c r="O362">
        <v>1</v>
      </c>
      <c r="P362">
        <v>1</v>
      </c>
      <c r="Q362">
        <v>1</v>
      </c>
      <c r="R362">
        <f t="shared" si="52"/>
        <v>4</v>
      </c>
    </row>
    <row r="363" spans="2:18" customFormat="1" ht="14">
      <c r="B363" t="s">
        <v>8000</v>
      </c>
      <c r="C363" t="s">
        <v>8001</v>
      </c>
      <c r="D363" t="s">
        <v>8002</v>
      </c>
      <c r="F363" t="s">
        <v>247</v>
      </c>
      <c r="I363" t="s">
        <v>305</v>
      </c>
      <c r="J363">
        <v>9</v>
      </c>
      <c r="K363" t="s">
        <v>487</v>
      </c>
      <c r="L363" t="s">
        <v>7767</v>
      </c>
      <c r="M363">
        <v>1</v>
      </c>
      <c r="N363">
        <v>0</v>
      </c>
      <c r="O363">
        <v>2</v>
      </c>
      <c r="P363">
        <v>0</v>
      </c>
      <c r="Q363">
        <v>2</v>
      </c>
      <c r="R363">
        <f t="shared" si="52"/>
        <v>5</v>
      </c>
    </row>
    <row r="364" spans="2:18" customFormat="1" ht="14" hidden="1">
      <c r="B364" t="s">
        <v>8631</v>
      </c>
      <c r="C364" t="s">
        <v>8632</v>
      </c>
      <c r="D364" t="s">
        <v>8633</v>
      </c>
      <c r="E364" t="s">
        <v>7785</v>
      </c>
      <c r="F364" t="s">
        <v>266</v>
      </c>
      <c r="G364">
        <v>3</v>
      </c>
      <c r="H364">
        <v>4</v>
      </c>
      <c r="I364" t="s">
        <v>305</v>
      </c>
      <c r="J364">
        <v>3</v>
      </c>
      <c r="K364" t="s">
        <v>451</v>
      </c>
      <c r="L364" s="465" t="s">
        <v>8236</v>
      </c>
      <c r="M364" s="460">
        <v>0</v>
      </c>
      <c r="N364" s="460">
        <v>0</v>
      </c>
      <c r="O364" s="460">
        <v>0</v>
      </c>
      <c r="P364" s="460">
        <v>0</v>
      </c>
      <c r="Q364" s="460">
        <v>0</v>
      </c>
    </row>
    <row r="365" spans="2:18" customFormat="1" ht="14" hidden="1">
      <c r="B365" t="s">
        <v>8628</v>
      </c>
      <c r="C365" t="s">
        <v>8629</v>
      </c>
      <c r="D365" t="s">
        <v>8630</v>
      </c>
      <c r="F365" t="s">
        <v>247</v>
      </c>
      <c r="I365" t="s">
        <v>305</v>
      </c>
      <c r="J365">
        <v>4</v>
      </c>
      <c r="K365" t="s">
        <v>470</v>
      </c>
      <c r="L365" s="465" t="s">
        <v>8698</v>
      </c>
      <c r="M365" s="460">
        <v>0</v>
      </c>
      <c r="N365" s="460">
        <v>0</v>
      </c>
      <c r="O365" s="460">
        <v>0</v>
      </c>
      <c r="P365" s="460">
        <v>0</v>
      </c>
      <c r="Q365" s="460">
        <v>0</v>
      </c>
    </row>
    <row r="366" spans="2:18" customFormat="1" ht="14" hidden="1">
      <c r="B366" t="s">
        <v>8634</v>
      </c>
      <c r="C366" t="s">
        <v>8635</v>
      </c>
      <c r="D366" t="s">
        <v>8636</v>
      </c>
      <c r="E366" t="s">
        <v>5289</v>
      </c>
      <c r="F366" t="s">
        <v>266</v>
      </c>
      <c r="G366">
        <v>4</v>
      </c>
      <c r="H366">
        <v>4</v>
      </c>
      <c r="I366" t="s">
        <v>305</v>
      </c>
      <c r="J366">
        <v>4</v>
      </c>
      <c r="K366" t="s">
        <v>470</v>
      </c>
      <c r="L366" s="465" t="s">
        <v>8698</v>
      </c>
      <c r="M366" s="460">
        <v>0</v>
      </c>
      <c r="N366" s="460">
        <v>0</v>
      </c>
      <c r="O366" s="460">
        <v>0</v>
      </c>
      <c r="P366" s="460">
        <v>0</v>
      </c>
      <c r="Q366" s="460">
        <v>0</v>
      </c>
    </row>
    <row r="367" spans="2:18" customFormat="1" ht="14" hidden="1">
      <c r="B367" t="s">
        <v>7768</v>
      </c>
      <c r="C367" t="s">
        <v>7769</v>
      </c>
      <c r="D367" t="s">
        <v>7770</v>
      </c>
      <c r="E367" t="s">
        <v>5618</v>
      </c>
      <c r="F367" t="s">
        <v>266</v>
      </c>
      <c r="G367">
        <v>3</v>
      </c>
      <c r="H367">
        <v>1</v>
      </c>
      <c r="I367" t="s">
        <v>321</v>
      </c>
      <c r="J367">
        <v>1</v>
      </c>
      <c r="K367" t="s">
        <v>451</v>
      </c>
      <c r="L367" s="465" t="s">
        <v>8699</v>
      </c>
      <c r="M367" s="460">
        <v>0</v>
      </c>
      <c r="N367" s="460">
        <v>0</v>
      </c>
      <c r="O367" s="460">
        <v>0</v>
      </c>
      <c r="P367" s="460">
        <v>0</v>
      </c>
      <c r="Q367" s="460">
        <v>0</v>
      </c>
    </row>
    <row r="368" spans="2:18" customFormat="1" ht="14" hidden="1">
      <c r="B368" t="s">
        <v>7874</v>
      </c>
      <c r="C368" t="s">
        <v>7875</v>
      </c>
      <c r="D368" t="s">
        <v>7876</v>
      </c>
      <c r="F368" t="s">
        <v>247</v>
      </c>
      <c r="I368" t="s">
        <v>321</v>
      </c>
      <c r="J368">
        <v>1</v>
      </c>
      <c r="K368" t="s">
        <v>470</v>
      </c>
      <c r="L368" s="465" t="s">
        <v>8235</v>
      </c>
      <c r="M368">
        <v>0</v>
      </c>
      <c r="N368">
        <v>0</v>
      </c>
      <c r="O368">
        <v>0</v>
      </c>
      <c r="P368">
        <v>0</v>
      </c>
      <c r="Q368">
        <v>0</v>
      </c>
      <c r="R368">
        <f t="shared" ref="R368:R369" si="53">SUBTOTAL(9,M368:Q368)</f>
        <v>0</v>
      </c>
    </row>
    <row r="369" spans="2:18" customFormat="1" ht="14" hidden="1">
      <c r="B369" t="s">
        <v>7764</v>
      </c>
      <c r="C369" t="s">
        <v>7765</v>
      </c>
      <c r="D369" t="s">
        <v>7766</v>
      </c>
      <c r="F369" t="s">
        <v>5116</v>
      </c>
      <c r="G369">
        <v>2</v>
      </c>
      <c r="I369" t="s">
        <v>321</v>
      </c>
      <c r="J369">
        <v>3</v>
      </c>
      <c r="K369" t="s">
        <v>470</v>
      </c>
      <c r="L369" s="465" t="s">
        <v>8238</v>
      </c>
      <c r="M369">
        <v>0</v>
      </c>
      <c r="N369">
        <v>0</v>
      </c>
      <c r="O369">
        <v>0</v>
      </c>
      <c r="P369">
        <v>0</v>
      </c>
      <c r="Q369">
        <v>0</v>
      </c>
      <c r="R369">
        <f t="shared" si="53"/>
        <v>0</v>
      </c>
    </row>
    <row r="370" spans="2:18" customFormat="1" ht="14" hidden="1">
      <c r="B370" t="s">
        <v>8053</v>
      </c>
      <c r="C370" t="s">
        <v>8054</v>
      </c>
      <c r="D370" t="s">
        <v>8055</v>
      </c>
      <c r="E370" t="s">
        <v>5618</v>
      </c>
      <c r="F370" t="s">
        <v>266</v>
      </c>
      <c r="G370">
        <v>2</v>
      </c>
      <c r="H370">
        <v>5</v>
      </c>
      <c r="I370" t="s">
        <v>321</v>
      </c>
      <c r="J370">
        <v>3</v>
      </c>
      <c r="K370" t="s">
        <v>451</v>
      </c>
      <c r="L370" s="465" t="s">
        <v>8699</v>
      </c>
      <c r="M370" s="460">
        <v>0</v>
      </c>
      <c r="N370" s="460">
        <v>0</v>
      </c>
      <c r="O370" s="460">
        <v>0</v>
      </c>
      <c r="P370" s="460">
        <v>0</v>
      </c>
      <c r="Q370" s="460">
        <v>0</v>
      </c>
    </row>
    <row r="371" spans="2:18" customFormat="1" ht="14" hidden="1">
      <c r="B371" t="s">
        <v>7841</v>
      </c>
      <c r="C371" t="s">
        <v>7842</v>
      </c>
      <c r="D371" t="s">
        <v>7843</v>
      </c>
      <c r="E371" t="s">
        <v>7785</v>
      </c>
      <c r="F371" t="s">
        <v>266</v>
      </c>
      <c r="G371">
        <v>2</v>
      </c>
      <c r="H371">
        <v>2</v>
      </c>
      <c r="I371" t="s">
        <v>321</v>
      </c>
      <c r="J371">
        <v>4</v>
      </c>
      <c r="K371" t="s">
        <v>470</v>
      </c>
      <c r="L371" s="465" t="s">
        <v>8177</v>
      </c>
      <c r="M371">
        <v>0</v>
      </c>
      <c r="N371">
        <v>0</v>
      </c>
      <c r="O371">
        <v>0</v>
      </c>
      <c r="P371">
        <v>0</v>
      </c>
      <c r="Q371">
        <v>0</v>
      </c>
      <c r="R371">
        <f t="shared" ref="R371:R373" si="54">SUBTOTAL(9,M371:Q371)</f>
        <v>0</v>
      </c>
    </row>
    <row r="372" spans="2:18" customFormat="1" ht="14">
      <c r="B372" s="465" t="s">
        <v>8323</v>
      </c>
      <c r="C372" t="s">
        <v>8003</v>
      </c>
      <c r="D372" t="s">
        <v>8004</v>
      </c>
      <c r="F372" t="s">
        <v>247</v>
      </c>
      <c r="I372" t="s">
        <v>321</v>
      </c>
      <c r="J372">
        <v>5</v>
      </c>
      <c r="K372" t="s">
        <v>487</v>
      </c>
      <c r="L372" t="s">
        <v>7767</v>
      </c>
      <c r="M372">
        <v>0</v>
      </c>
      <c r="N372">
        <v>1</v>
      </c>
      <c r="O372">
        <v>1</v>
      </c>
      <c r="P372">
        <v>1</v>
      </c>
      <c r="Q372">
        <v>2</v>
      </c>
      <c r="R372">
        <f t="shared" si="54"/>
        <v>5</v>
      </c>
    </row>
    <row r="373" spans="2:18" customFormat="1" ht="14">
      <c r="B373" t="s">
        <v>8135</v>
      </c>
      <c r="C373" t="s">
        <v>8136</v>
      </c>
      <c r="D373" t="s">
        <v>8137</v>
      </c>
      <c r="E373" t="s">
        <v>5618</v>
      </c>
      <c r="F373" t="s">
        <v>266</v>
      </c>
      <c r="G373">
        <v>4</v>
      </c>
      <c r="H373">
        <v>4</v>
      </c>
      <c r="I373" t="s">
        <v>321</v>
      </c>
      <c r="J373">
        <v>5</v>
      </c>
      <c r="K373" t="s">
        <v>487</v>
      </c>
      <c r="L373" t="s">
        <v>7767</v>
      </c>
      <c r="M373">
        <v>0</v>
      </c>
      <c r="N373">
        <v>2</v>
      </c>
      <c r="O373">
        <v>0</v>
      </c>
      <c r="P373">
        <v>0</v>
      </c>
      <c r="Q373">
        <v>1</v>
      </c>
      <c r="R373">
        <f t="shared" si="54"/>
        <v>3</v>
      </c>
    </row>
    <row r="374" spans="2:18" customFormat="1" ht="14" hidden="1">
      <c r="B374" t="s">
        <v>7856</v>
      </c>
      <c r="C374" t="s">
        <v>7857</v>
      </c>
      <c r="D374" t="s">
        <v>7858</v>
      </c>
      <c r="F374" t="s">
        <v>247</v>
      </c>
      <c r="I374" t="s">
        <v>321</v>
      </c>
      <c r="J374">
        <v>6</v>
      </c>
      <c r="K374" t="s">
        <v>451</v>
      </c>
      <c r="L374" s="465" t="s">
        <v>8699</v>
      </c>
      <c r="M374" s="460">
        <v>0</v>
      </c>
      <c r="N374" s="460">
        <v>0</v>
      </c>
      <c r="O374" s="460">
        <v>0</v>
      </c>
      <c r="P374" s="460">
        <v>0</v>
      </c>
      <c r="Q374" s="460">
        <v>0</v>
      </c>
    </row>
    <row r="375" spans="2:18" customFormat="1" ht="14">
      <c r="B375" s="465" t="s">
        <v>8148</v>
      </c>
      <c r="C375" t="s">
        <v>8022</v>
      </c>
      <c r="D375" t="s">
        <v>8023</v>
      </c>
      <c r="E375" t="s">
        <v>5160</v>
      </c>
      <c r="F375" t="s">
        <v>266</v>
      </c>
      <c r="G375">
        <v>6</v>
      </c>
      <c r="H375">
        <v>5</v>
      </c>
      <c r="I375" t="s">
        <v>321</v>
      </c>
      <c r="J375">
        <v>6</v>
      </c>
      <c r="K375" t="s">
        <v>493</v>
      </c>
      <c r="L375" t="s">
        <v>7767</v>
      </c>
      <c r="M375">
        <v>0</v>
      </c>
      <c r="N375">
        <v>1</v>
      </c>
      <c r="O375">
        <v>1</v>
      </c>
      <c r="P375">
        <v>1</v>
      </c>
      <c r="Q375">
        <v>1</v>
      </c>
      <c r="R375">
        <f t="shared" ref="R375:R380" si="55">SUBTOTAL(9,M375:Q375)</f>
        <v>4</v>
      </c>
    </row>
    <row r="376" spans="2:18" customFormat="1" ht="14">
      <c r="B376" t="s">
        <v>7992</v>
      </c>
      <c r="C376" t="s">
        <v>7993</v>
      </c>
      <c r="D376" t="s">
        <v>7994</v>
      </c>
      <c r="E376" t="s">
        <v>5618</v>
      </c>
      <c r="F376" t="s">
        <v>266</v>
      </c>
      <c r="G376">
        <v>8</v>
      </c>
      <c r="H376">
        <v>8</v>
      </c>
      <c r="I376" t="s">
        <v>321</v>
      </c>
      <c r="J376">
        <v>8</v>
      </c>
      <c r="K376" t="s">
        <v>493</v>
      </c>
      <c r="L376" t="s">
        <v>7767</v>
      </c>
      <c r="M376">
        <v>1</v>
      </c>
      <c r="N376">
        <v>1</v>
      </c>
      <c r="O376">
        <v>1</v>
      </c>
      <c r="P376">
        <v>1</v>
      </c>
      <c r="Q376">
        <v>1</v>
      </c>
      <c r="R376">
        <f t="shared" si="55"/>
        <v>5</v>
      </c>
    </row>
    <row r="377" spans="2:18" customFormat="1" ht="14" hidden="1">
      <c r="B377" t="s">
        <v>8643</v>
      </c>
      <c r="C377" t="s">
        <v>8644</v>
      </c>
      <c r="D377" t="s">
        <v>8645</v>
      </c>
      <c r="E377" t="s">
        <v>5289</v>
      </c>
      <c r="F377" t="s">
        <v>266</v>
      </c>
      <c r="G377">
        <v>1</v>
      </c>
      <c r="H377">
        <v>3</v>
      </c>
      <c r="I377" t="s">
        <v>321</v>
      </c>
      <c r="J377">
        <v>1</v>
      </c>
      <c r="K377" t="s">
        <v>470</v>
      </c>
      <c r="L377" s="465" t="s">
        <v>8698</v>
      </c>
      <c r="M377" s="460">
        <v>0</v>
      </c>
      <c r="N377" s="460">
        <v>0</v>
      </c>
      <c r="O377" s="460">
        <v>0</v>
      </c>
      <c r="P377" s="460">
        <v>0</v>
      </c>
      <c r="Q377" s="460">
        <v>0</v>
      </c>
    </row>
    <row r="378" spans="2:18" customFormat="1" ht="14" hidden="1">
      <c r="B378" t="s">
        <v>8640</v>
      </c>
      <c r="C378" t="s">
        <v>8641</v>
      </c>
      <c r="D378" t="s">
        <v>8642</v>
      </c>
      <c r="E378" t="s">
        <v>7785</v>
      </c>
      <c r="F378" t="s">
        <v>266</v>
      </c>
      <c r="G378">
        <v>1</v>
      </c>
      <c r="H378">
        <v>2</v>
      </c>
      <c r="I378" t="s">
        <v>321</v>
      </c>
      <c r="J378">
        <v>2</v>
      </c>
      <c r="K378" t="s">
        <v>470</v>
      </c>
      <c r="L378" s="465" t="s">
        <v>8698</v>
      </c>
      <c r="M378" s="460">
        <v>0</v>
      </c>
      <c r="N378" s="460">
        <v>0</v>
      </c>
      <c r="O378" s="460">
        <v>0</v>
      </c>
      <c r="P378" s="460">
        <v>0</v>
      </c>
      <c r="Q378" s="460">
        <v>0</v>
      </c>
    </row>
    <row r="379" spans="2:18" customFormat="1" ht="14" hidden="1">
      <c r="B379" t="s">
        <v>8637</v>
      </c>
      <c r="C379" t="s">
        <v>8638</v>
      </c>
      <c r="D379" t="s">
        <v>8639</v>
      </c>
      <c r="F379" t="s">
        <v>247</v>
      </c>
      <c r="I379" t="s">
        <v>321</v>
      </c>
      <c r="J379">
        <v>2</v>
      </c>
      <c r="K379" t="s">
        <v>451</v>
      </c>
      <c r="L379" s="465" t="s">
        <v>8698</v>
      </c>
      <c r="M379" s="460">
        <v>0</v>
      </c>
      <c r="N379" s="460">
        <v>0</v>
      </c>
      <c r="O379" s="460">
        <v>0</v>
      </c>
      <c r="P379" s="460">
        <v>0</v>
      </c>
      <c r="Q379" s="460">
        <v>0</v>
      </c>
    </row>
    <row r="380" spans="2:18" customFormat="1" ht="14" hidden="1">
      <c r="B380" t="s">
        <v>7941</v>
      </c>
      <c r="C380" t="s">
        <v>7942</v>
      </c>
      <c r="D380" t="s">
        <v>7943</v>
      </c>
      <c r="F380" t="s">
        <v>247</v>
      </c>
      <c r="I380" t="s">
        <v>338</v>
      </c>
      <c r="J380">
        <v>1</v>
      </c>
      <c r="K380" t="s">
        <v>470</v>
      </c>
      <c r="L380" s="465" t="s">
        <v>8233</v>
      </c>
      <c r="M380">
        <v>0</v>
      </c>
      <c r="N380">
        <v>0</v>
      </c>
      <c r="O380">
        <v>0</v>
      </c>
      <c r="P380">
        <v>0</v>
      </c>
      <c r="Q380">
        <v>0</v>
      </c>
      <c r="R380">
        <f t="shared" si="55"/>
        <v>0</v>
      </c>
    </row>
    <row r="381" spans="2:18" customFormat="1" ht="14" hidden="1">
      <c r="B381" t="s">
        <v>8027</v>
      </c>
      <c r="C381" t="s">
        <v>8028</v>
      </c>
      <c r="D381" t="s">
        <v>8029</v>
      </c>
      <c r="F381" t="s">
        <v>247</v>
      </c>
      <c r="I381" t="s">
        <v>338</v>
      </c>
      <c r="J381">
        <v>1</v>
      </c>
      <c r="K381" t="s">
        <v>451</v>
      </c>
      <c r="L381" s="465" t="s">
        <v>8699</v>
      </c>
      <c r="M381" s="460">
        <v>0</v>
      </c>
      <c r="N381" s="460">
        <v>0</v>
      </c>
      <c r="O381" s="460">
        <v>0</v>
      </c>
      <c r="P381" s="460">
        <v>0</v>
      </c>
      <c r="Q381" s="460">
        <v>0</v>
      </c>
    </row>
    <row r="382" spans="2:18" customFormat="1" ht="14" hidden="1">
      <c r="B382" t="s">
        <v>8080</v>
      </c>
      <c r="C382" t="s">
        <v>8081</v>
      </c>
      <c r="D382" t="s">
        <v>8082</v>
      </c>
      <c r="F382" t="s">
        <v>247</v>
      </c>
      <c r="I382" t="s">
        <v>338</v>
      </c>
      <c r="J382">
        <v>1</v>
      </c>
      <c r="K382" t="s">
        <v>451</v>
      </c>
      <c r="L382" s="465" t="s">
        <v>8699</v>
      </c>
      <c r="M382" s="460">
        <v>0</v>
      </c>
      <c r="N382" s="460">
        <v>0</v>
      </c>
      <c r="O382" s="460">
        <v>0</v>
      </c>
      <c r="P382" s="460">
        <v>0</v>
      </c>
      <c r="Q382" s="460">
        <v>0</v>
      </c>
    </row>
    <row r="383" spans="2:18" customFormat="1" ht="14" hidden="1">
      <c r="B383" t="s">
        <v>7868</v>
      </c>
      <c r="C383" t="s">
        <v>7869</v>
      </c>
      <c r="D383" t="s">
        <v>7870</v>
      </c>
      <c r="E383" t="s">
        <v>5176</v>
      </c>
      <c r="F383" t="s">
        <v>266</v>
      </c>
      <c r="G383">
        <v>0</v>
      </c>
      <c r="H383">
        <v>3</v>
      </c>
      <c r="I383" t="s">
        <v>338</v>
      </c>
      <c r="J383">
        <v>2</v>
      </c>
      <c r="K383" t="s">
        <v>451</v>
      </c>
      <c r="L383" s="465" t="s">
        <v>8699</v>
      </c>
      <c r="M383" s="460">
        <v>0</v>
      </c>
      <c r="N383" s="460">
        <v>0</v>
      </c>
      <c r="O383" s="460">
        <v>0</v>
      </c>
      <c r="P383" s="460">
        <v>0</v>
      </c>
      <c r="Q383" s="460">
        <v>0</v>
      </c>
    </row>
    <row r="384" spans="2:18" customFormat="1" ht="14">
      <c r="B384" s="465" t="s">
        <v>8162</v>
      </c>
      <c r="C384" t="s">
        <v>7981</v>
      </c>
      <c r="D384" t="s">
        <v>7982</v>
      </c>
      <c r="E384" t="s">
        <v>5289</v>
      </c>
      <c r="F384" t="s">
        <v>266</v>
      </c>
      <c r="G384">
        <v>3</v>
      </c>
      <c r="H384">
        <v>4</v>
      </c>
      <c r="I384" t="s">
        <v>338</v>
      </c>
      <c r="J384">
        <v>3</v>
      </c>
      <c r="K384" t="s">
        <v>493</v>
      </c>
      <c r="L384" t="s">
        <v>7767</v>
      </c>
      <c r="M384">
        <v>0</v>
      </c>
      <c r="N384">
        <v>1</v>
      </c>
      <c r="O384">
        <v>1</v>
      </c>
      <c r="P384">
        <v>1</v>
      </c>
      <c r="Q384">
        <v>1</v>
      </c>
      <c r="R384">
        <f t="shared" ref="R384:R395" si="56">SUBTOTAL(9,M384:Q384)</f>
        <v>4</v>
      </c>
    </row>
    <row r="385" spans="2:18" customFormat="1" ht="14">
      <c r="B385" t="s">
        <v>8033</v>
      </c>
      <c r="C385" t="s">
        <v>8034</v>
      </c>
      <c r="D385" t="s">
        <v>8035</v>
      </c>
      <c r="F385" t="s">
        <v>247</v>
      </c>
      <c r="I385" t="s">
        <v>338</v>
      </c>
      <c r="J385">
        <v>3</v>
      </c>
      <c r="K385" t="s">
        <v>487</v>
      </c>
      <c r="L385" t="s">
        <v>7767</v>
      </c>
      <c r="M385">
        <v>1</v>
      </c>
      <c r="N385">
        <v>2</v>
      </c>
      <c r="O385">
        <v>1</v>
      </c>
      <c r="P385">
        <v>1</v>
      </c>
      <c r="Q385">
        <v>2</v>
      </c>
      <c r="R385">
        <f t="shared" si="56"/>
        <v>7</v>
      </c>
    </row>
    <row r="386" spans="2:18" customFormat="1" ht="14" hidden="1">
      <c r="B386" t="s">
        <v>8085</v>
      </c>
      <c r="C386" t="s">
        <v>8086</v>
      </c>
      <c r="D386" t="s">
        <v>8087</v>
      </c>
      <c r="E386" t="s">
        <v>5314</v>
      </c>
      <c r="F386" t="s">
        <v>266</v>
      </c>
      <c r="G386">
        <v>2</v>
      </c>
      <c r="H386">
        <v>5</v>
      </c>
      <c r="I386" t="s">
        <v>338</v>
      </c>
      <c r="J386">
        <v>3</v>
      </c>
      <c r="K386" t="s">
        <v>470</v>
      </c>
      <c r="L386" s="465" t="s">
        <v>8161</v>
      </c>
      <c r="M386">
        <v>0</v>
      </c>
      <c r="N386">
        <v>0</v>
      </c>
      <c r="O386">
        <v>0</v>
      </c>
      <c r="P386">
        <v>0</v>
      </c>
      <c r="Q386">
        <v>0</v>
      </c>
      <c r="R386">
        <f t="shared" si="56"/>
        <v>0</v>
      </c>
    </row>
    <row r="387" spans="2:18" customFormat="1" ht="14" hidden="1">
      <c r="B387" t="s">
        <v>8016</v>
      </c>
      <c r="C387" t="s">
        <v>8017</v>
      </c>
      <c r="D387" t="s">
        <v>8018</v>
      </c>
      <c r="E387" t="s">
        <v>7785</v>
      </c>
      <c r="F387" t="s">
        <v>266</v>
      </c>
      <c r="G387">
        <v>3</v>
      </c>
      <c r="H387">
        <v>4</v>
      </c>
      <c r="I387" t="s">
        <v>338</v>
      </c>
      <c r="J387">
        <v>5</v>
      </c>
      <c r="K387" t="s">
        <v>470</v>
      </c>
      <c r="L387" s="465" t="s">
        <v>8161</v>
      </c>
      <c r="M387">
        <v>0</v>
      </c>
      <c r="N387">
        <v>0</v>
      </c>
      <c r="O387">
        <v>0</v>
      </c>
      <c r="P387">
        <v>0</v>
      </c>
      <c r="Q387">
        <v>0</v>
      </c>
      <c r="R387">
        <f t="shared" si="56"/>
        <v>0</v>
      </c>
    </row>
    <row r="388" spans="2:18" customFormat="1" ht="14">
      <c r="B388" s="465" t="s">
        <v>8195</v>
      </c>
      <c r="C388" t="s">
        <v>7924</v>
      </c>
      <c r="D388" t="s">
        <v>7925</v>
      </c>
      <c r="E388" t="s">
        <v>5160</v>
      </c>
      <c r="F388" t="s">
        <v>266</v>
      </c>
      <c r="G388">
        <v>3</v>
      </c>
      <c r="H388">
        <v>5</v>
      </c>
      <c r="I388" t="s">
        <v>338</v>
      </c>
      <c r="J388">
        <v>7</v>
      </c>
      <c r="K388" t="s">
        <v>493</v>
      </c>
      <c r="L388" t="s">
        <v>7767</v>
      </c>
      <c r="M388">
        <v>1</v>
      </c>
      <c r="N388">
        <v>0</v>
      </c>
      <c r="O388">
        <v>0</v>
      </c>
      <c r="P388">
        <v>1</v>
      </c>
      <c r="Q388">
        <v>1</v>
      </c>
      <c r="R388">
        <f t="shared" si="56"/>
        <v>3</v>
      </c>
    </row>
    <row r="389" spans="2:18" customFormat="1" ht="14">
      <c r="B389" t="s">
        <v>7956</v>
      </c>
      <c r="C389" t="s">
        <v>7957</v>
      </c>
      <c r="D389" t="s">
        <v>7958</v>
      </c>
      <c r="E389" t="s">
        <v>7785</v>
      </c>
      <c r="F389" t="s">
        <v>266</v>
      </c>
      <c r="G389">
        <v>5</v>
      </c>
      <c r="H389">
        <v>4</v>
      </c>
      <c r="I389" t="s">
        <v>338</v>
      </c>
      <c r="J389">
        <v>7</v>
      </c>
      <c r="K389" t="s">
        <v>487</v>
      </c>
      <c r="L389" t="s">
        <v>7767</v>
      </c>
      <c r="M389">
        <v>2</v>
      </c>
      <c r="N389">
        <v>2</v>
      </c>
      <c r="O389">
        <v>2</v>
      </c>
      <c r="P389">
        <v>2</v>
      </c>
      <c r="Q389">
        <v>0</v>
      </c>
      <c r="R389">
        <f t="shared" si="56"/>
        <v>8</v>
      </c>
    </row>
    <row r="390" spans="2:18" customFormat="1" ht="14" hidden="1">
      <c r="B390" t="s">
        <v>8367</v>
      </c>
      <c r="C390" t="s">
        <v>8658</v>
      </c>
      <c r="D390" t="s">
        <v>8659</v>
      </c>
      <c r="E390" t="s">
        <v>5314</v>
      </c>
      <c r="F390" t="s">
        <v>266</v>
      </c>
      <c r="G390">
        <v>3</v>
      </c>
      <c r="H390">
        <v>2</v>
      </c>
      <c r="I390" t="s">
        <v>338</v>
      </c>
      <c r="J390">
        <v>3</v>
      </c>
      <c r="K390" t="s">
        <v>451</v>
      </c>
      <c r="L390" s="465" t="s">
        <v>8698</v>
      </c>
      <c r="M390" s="460">
        <v>0</v>
      </c>
      <c r="N390" s="460">
        <v>0</v>
      </c>
      <c r="O390" s="460">
        <v>0</v>
      </c>
      <c r="P390" s="460">
        <v>0</v>
      </c>
      <c r="Q390" s="460">
        <v>0</v>
      </c>
    </row>
    <row r="391" spans="2:18" customFormat="1" ht="14" hidden="1">
      <c r="B391" t="s">
        <v>8368</v>
      </c>
      <c r="C391" t="s">
        <v>8660</v>
      </c>
      <c r="D391" t="s">
        <v>8661</v>
      </c>
      <c r="E391" t="s">
        <v>5314</v>
      </c>
      <c r="F391" t="s">
        <v>266</v>
      </c>
      <c r="G391">
        <v>4</v>
      </c>
      <c r="H391">
        <v>4</v>
      </c>
      <c r="I391" t="s">
        <v>338</v>
      </c>
      <c r="J391">
        <v>4</v>
      </c>
      <c r="K391" t="s">
        <v>451</v>
      </c>
      <c r="L391" s="465" t="s">
        <v>8698</v>
      </c>
      <c r="M391" s="460">
        <v>0</v>
      </c>
      <c r="N391" s="460">
        <v>0</v>
      </c>
      <c r="O391" s="460">
        <v>0</v>
      </c>
      <c r="P391" s="460">
        <v>0</v>
      </c>
      <c r="Q391" s="460">
        <v>0</v>
      </c>
    </row>
    <row r="392" spans="2:18" customFormat="1" ht="14" hidden="1">
      <c r="B392" t="s">
        <v>8655</v>
      </c>
      <c r="C392" t="s">
        <v>8656</v>
      </c>
      <c r="D392" t="s">
        <v>8657</v>
      </c>
      <c r="F392" t="s">
        <v>247</v>
      </c>
      <c r="I392" t="s">
        <v>338</v>
      </c>
      <c r="J392">
        <v>5</v>
      </c>
      <c r="K392" t="s">
        <v>470</v>
      </c>
      <c r="L392" s="465" t="s">
        <v>8698</v>
      </c>
      <c r="M392" s="460">
        <v>0</v>
      </c>
      <c r="N392" s="460">
        <v>0</v>
      </c>
      <c r="O392" s="460">
        <v>0</v>
      </c>
      <c r="P392" s="460">
        <v>0</v>
      </c>
      <c r="Q392" s="460">
        <v>0</v>
      </c>
    </row>
    <row r="393" spans="2:18" customFormat="1" ht="14" hidden="1">
      <c r="B393" t="s">
        <v>7865</v>
      </c>
      <c r="C393" t="s">
        <v>7866</v>
      </c>
      <c r="D393" t="s">
        <v>7867</v>
      </c>
      <c r="F393" t="s">
        <v>247</v>
      </c>
      <c r="I393" t="s">
        <v>375</v>
      </c>
      <c r="J393">
        <v>1</v>
      </c>
      <c r="K393" t="s">
        <v>470</v>
      </c>
      <c r="L393" s="465" t="s">
        <v>8161</v>
      </c>
      <c r="M393">
        <v>0</v>
      </c>
      <c r="N393">
        <v>0</v>
      </c>
      <c r="O393">
        <v>0</v>
      </c>
      <c r="P393">
        <v>0</v>
      </c>
      <c r="Q393">
        <v>0</v>
      </c>
      <c r="R393">
        <f t="shared" si="56"/>
        <v>0</v>
      </c>
    </row>
    <row r="394" spans="2:18" customFormat="1" ht="14" hidden="1">
      <c r="B394" t="s">
        <v>7886</v>
      </c>
      <c r="C394" t="s">
        <v>7887</v>
      </c>
      <c r="D394" t="s">
        <v>7888</v>
      </c>
      <c r="E394" t="s">
        <v>5314</v>
      </c>
      <c r="F394" t="s">
        <v>266</v>
      </c>
      <c r="G394">
        <v>3</v>
      </c>
      <c r="H394">
        <v>2</v>
      </c>
      <c r="I394" t="s">
        <v>375</v>
      </c>
      <c r="J394">
        <v>2</v>
      </c>
      <c r="K394" t="s">
        <v>470</v>
      </c>
      <c r="L394" s="465" t="s">
        <v>8161</v>
      </c>
      <c r="M394">
        <v>0</v>
      </c>
      <c r="N394">
        <v>0</v>
      </c>
      <c r="O394">
        <v>0</v>
      </c>
      <c r="P394">
        <v>0</v>
      </c>
      <c r="Q394">
        <v>0</v>
      </c>
      <c r="R394">
        <f t="shared" si="56"/>
        <v>0</v>
      </c>
    </row>
    <row r="395" spans="2:18" customFormat="1" ht="14">
      <c r="B395" t="s">
        <v>7910</v>
      </c>
      <c r="C395" t="s">
        <v>7911</v>
      </c>
      <c r="D395" t="s">
        <v>7912</v>
      </c>
      <c r="F395" t="s">
        <v>247</v>
      </c>
      <c r="I395" t="s">
        <v>375</v>
      </c>
      <c r="J395">
        <v>2</v>
      </c>
      <c r="K395" t="s">
        <v>487</v>
      </c>
      <c r="L395" t="s">
        <v>7767</v>
      </c>
      <c r="M395">
        <v>1</v>
      </c>
      <c r="N395">
        <v>0</v>
      </c>
      <c r="O395">
        <v>2</v>
      </c>
      <c r="P395">
        <v>2</v>
      </c>
      <c r="Q395">
        <v>1</v>
      </c>
      <c r="R395">
        <f t="shared" si="56"/>
        <v>6</v>
      </c>
    </row>
    <row r="396" spans="2:18" customFormat="1" ht="14" hidden="1">
      <c r="B396" t="s">
        <v>7795</v>
      </c>
      <c r="C396" t="s">
        <v>7796</v>
      </c>
      <c r="D396" t="s">
        <v>7797</v>
      </c>
      <c r="E396" t="s">
        <v>7785</v>
      </c>
      <c r="F396" t="s">
        <v>266</v>
      </c>
      <c r="G396">
        <v>2</v>
      </c>
      <c r="H396">
        <v>3</v>
      </c>
      <c r="I396" t="s">
        <v>375</v>
      </c>
      <c r="J396">
        <v>3</v>
      </c>
      <c r="K396" t="s">
        <v>451</v>
      </c>
      <c r="L396" s="465" t="s">
        <v>8699</v>
      </c>
      <c r="M396" s="460">
        <v>0</v>
      </c>
      <c r="N396" s="460">
        <v>0</v>
      </c>
      <c r="O396" s="460">
        <v>0</v>
      </c>
      <c r="P396" s="460">
        <v>0</v>
      </c>
      <c r="Q396" s="460">
        <v>0</v>
      </c>
    </row>
    <row r="397" spans="2:18" customFormat="1" ht="14" hidden="1">
      <c r="B397" t="s">
        <v>7962</v>
      </c>
      <c r="C397" t="s">
        <v>7963</v>
      </c>
      <c r="D397" t="s">
        <v>7964</v>
      </c>
      <c r="E397" t="s">
        <v>5314</v>
      </c>
      <c r="F397" t="s">
        <v>266</v>
      </c>
      <c r="G397">
        <v>3</v>
      </c>
      <c r="H397">
        <v>4</v>
      </c>
      <c r="I397" t="s">
        <v>375</v>
      </c>
      <c r="J397">
        <v>3</v>
      </c>
      <c r="K397" t="s">
        <v>451</v>
      </c>
      <c r="L397" s="465" t="s">
        <v>8699</v>
      </c>
      <c r="M397" s="460">
        <v>0</v>
      </c>
      <c r="N397" s="460">
        <v>0</v>
      </c>
      <c r="O397" s="460">
        <v>0</v>
      </c>
      <c r="P397" s="460">
        <v>0</v>
      </c>
      <c r="Q397" s="460">
        <v>0</v>
      </c>
    </row>
    <row r="398" spans="2:18" customFormat="1" ht="14" hidden="1">
      <c r="B398" t="s">
        <v>7792</v>
      </c>
      <c r="C398" t="s">
        <v>7793</v>
      </c>
      <c r="D398" t="s">
        <v>7794</v>
      </c>
      <c r="F398" t="s">
        <v>247</v>
      </c>
      <c r="I398" t="s">
        <v>375</v>
      </c>
      <c r="J398">
        <v>4</v>
      </c>
      <c r="K398" t="s">
        <v>451</v>
      </c>
      <c r="L398" s="465" t="s">
        <v>8699</v>
      </c>
      <c r="M398" s="460">
        <v>0</v>
      </c>
      <c r="N398" s="460">
        <v>0</v>
      </c>
      <c r="O398" s="460">
        <v>0</v>
      </c>
      <c r="P398" s="460">
        <v>0</v>
      </c>
      <c r="Q398" s="460">
        <v>0</v>
      </c>
    </row>
    <row r="399" spans="2:18" customFormat="1" ht="14" hidden="1">
      <c r="B399" t="s">
        <v>8119</v>
      </c>
      <c r="C399" t="s">
        <v>8120</v>
      </c>
      <c r="D399" t="s">
        <v>8121</v>
      </c>
      <c r="E399" t="s">
        <v>5314</v>
      </c>
      <c r="F399" t="s">
        <v>266</v>
      </c>
      <c r="G399">
        <v>4</v>
      </c>
      <c r="H399">
        <v>4</v>
      </c>
      <c r="I399" t="s">
        <v>375</v>
      </c>
      <c r="J399">
        <v>4</v>
      </c>
      <c r="K399" t="s">
        <v>470</v>
      </c>
      <c r="L399" s="465" t="s">
        <v>8197</v>
      </c>
      <c r="M399">
        <v>0</v>
      </c>
      <c r="N399">
        <v>0</v>
      </c>
      <c r="O399">
        <v>0</v>
      </c>
      <c r="P399">
        <v>0</v>
      </c>
      <c r="Q399">
        <v>0</v>
      </c>
      <c r="R399">
        <f t="shared" ref="R399:R406" si="57">SUBTOTAL(9,M399:Q399)</f>
        <v>0</v>
      </c>
    </row>
    <row r="400" spans="2:18" customFormat="1" ht="14">
      <c r="B400" t="s">
        <v>7901</v>
      </c>
      <c r="C400" t="s">
        <v>7902</v>
      </c>
      <c r="D400" t="s">
        <v>7903</v>
      </c>
      <c r="F400" t="s">
        <v>266</v>
      </c>
      <c r="G400">
        <v>6</v>
      </c>
      <c r="H400">
        <v>5</v>
      </c>
      <c r="I400" t="s">
        <v>375</v>
      </c>
      <c r="J400">
        <v>5</v>
      </c>
      <c r="K400" t="s">
        <v>493</v>
      </c>
      <c r="L400" t="s">
        <v>7767</v>
      </c>
      <c r="M400">
        <v>1</v>
      </c>
      <c r="N400">
        <v>1</v>
      </c>
      <c r="O400">
        <v>1</v>
      </c>
      <c r="P400">
        <v>1</v>
      </c>
      <c r="Q400">
        <v>1</v>
      </c>
      <c r="R400">
        <f t="shared" si="57"/>
        <v>5</v>
      </c>
    </row>
    <row r="401" spans="2:18" customFormat="1" ht="14">
      <c r="B401" t="s">
        <v>7916</v>
      </c>
      <c r="C401" t="s">
        <v>7917</v>
      </c>
      <c r="D401" t="s">
        <v>7918</v>
      </c>
      <c r="F401" t="s">
        <v>247</v>
      </c>
      <c r="I401" t="s">
        <v>375</v>
      </c>
      <c r="J401">
        <v>6</v>
      </c>
      <c r="K401" t="s">
        <v>487</v>
      </c>
      <c r="L401" t="s">
        <v>7767</v>
      </c>
      <c r="M401">
        <v>0</v>
      </c>
      <c r="N401">
        <v>2</v>
      </c>
      <c r="O401">
        <v>2</v>
      </c>
      <c r="P401">
        <v>1</v>
      </c>
      <c r="Q401">
        <v>2</v>
      </c>
      <c r="R401">
        <f t="shared" si="57"/>
        <v>7</v>
      </c>
    </row>
    <row r="402" spans="2:18" customFormat="1" ht="14">
      <c r="B402" s="465" t="s">
        <v>9151</v>
      </c>
      <c r="C402" t="s">
        <v>8109</v>
      </c>
      <c r="D402" t="s">
        <v>8110</v>
      </c>
      <c r="E402" t="s">
        <v>5314</v>
      </c>
      <c r="F402" t="s">
        <v>266</v>
      </c>
      <c r="G402">
        <v>7</v>
      </c>
      <c r="H402">
        <v>4</v>
      </c>
      <c r="I402" t="s">
        <v>375</v>
      </c>
      <c r="J402">
        <v>8</v>
      </c>
      <c r="K402" t="s">
        <v>493</v>
      </c>
      <c r="L402" t="s">
        <v>7767</v>
      </c>
      <c r="M402">
        <v>1</v>
      </c>
      <c r="N402">
        <v>1</v>
      </c>
      <c r="O402">
        <v>0</v>
      </c>
      <c r="P402">
        <v>1</v>
      </c>
      <c r="Q402">
        <v>1</v>
      </c>
      <c r="R402">
        <f t="shared" si="57"/>
        <v>4</v>
      </c>
    </row>
    <row r="403" spans="2:18" customFormat="1" ht="14" hidden="1">
      <c r="B403" t="s">
        <v>8680</v>
      </c>
      <c r="C403" t="s">
        <v>8681</v>
      </c>
      <c r="D403" t="s">
        <v>8682</v>
      </c>
      <c r="E403" t="s">
        <v>7785</v>
      </c>
      <c r="F403" t="s">
        <v>266</v>
      </c>
      <c r="G403">
        <v>4</v>
      </c>
      <c r="H403">
        <v>2</v>
      </c>
      <c r="I403" t="s">
        <v>375</v>
      </c>
      <c r="J403">
        <v>3</v>
      </c>
      <c r="K403" t="s">
        <v>451</v>
      </c>
      <c r="L403" s="465" t="s">
        <v>8698</v>
      </c>
      <c r="M403" s="460">
        <v>0</v>
      </c>
      <c r="N403" s="460">
        <v>0</v>
      </c>
      <c r="O403" s="460">
        <v>0</v>
      </c>
      <c r="P403" s="460">
        <v>0</v>
      </c>
      <c r="Q403" s="460">
        <v>0</v>
      </c>
    </row>
    <row r="404" spans="2:18" customFormat="1" ht="14" hidden="1">
      <c r="B404" t="s">
        <v>8671</v>
      </c>
      <c r="C404" t="s">
        <v>8672</v>
      </c>
      <c r="D404" t="s">
        <v>8673</v>
      </c>
      <c r="F404" t="s">
        <v>247</v>
      </c>
      <c r="I404" t="s">
        <v>375</v>
      </c>
      <c r="J404">
        <v>4</v>
      </c>
      <c r="K404" t="s">
        <v>470</v>
      </c>
      <c r="L404" s="465" t="s">
        <v>8698</v>
      </c>
      <c r="M404" s="460">
        <v>0</v>
      </c>
      <c r="N404" s="460">
        <v>0</v>
      </c>
      <c r="O404" s="460">
        <v>0</v>
      </c>
      <c r="P404" s="460">
        <v>0</v>
      </c>
      <c r="Q404" s="460">
        <v>0</v>
      </c>
    </row>
    <row r="405" spans="2:18" customFormat="1" ht="14">
      <c r="B405" t="s">
        <v>8668</v>
      </c>
      <c r="C405" t="s">
        <v>8669</v>
      </c>
      <c r="D405" t="s">
        <v>8670</v>
      </c>
      <c r="F405" t="s">
        <v>266</v>
      </c>
      <c r="G405">
        <v>7</v>
      </c>
      <c r="H405">
        <v>7</v>
      </c>
      <c r="I405" t="s">
        <v>375</v>
      </c>
      <c r="J405">
        <v>5</v>
      </c>
      <c r="K405" t="s">
        <v>493</v>
      </c>
      <c r="L405" s="465" t="s">
        <v>8698</v>
      </c>
      <c r="M405" s="460">
        <v>0</v>
      </c>
      <c r="N405" s="460">
        <v>0</v>
      </c>
      <c r="O405" s="460">
        <v>0</v>
      </c>
      <c r="P405" s="460">
        <v>0</v>
      </c>
      <c r="Q405" s="460">
        <v>0</v>
      </c>
    </row>
    <row r="406" spans="2:18" customFormat="1" ht="14" hidden="1">
      <c r="B406" t="s">
        <v>7823</v>
      </c>
      <c r="C406" t="s">
        <v>7824</v>
      </c>
      <c r="D406" t="s">
        <v>7825</v>
      </c>
      <c r="E406" t="s">
        <v>5618</v>
      </c>
      <c r="F406" t="s">
        <v>266</v>
      </c>
      <c r="G406">
        <v>3</v>
      </c>
      <c r="H406">
        <v>2</v>
      </c>
      <c r="I406" t="s">
        <v>392</v>
      </c>
      <c r="J406">
        <v>2</v>
      </c>
      <c r="K406" t="s">
        <v>470</v>
      </c>
      <c r="L406" s="465" t="s">
        <v>8161</v>
      </c>
      <c r="M406">
        <v>0</v>
      </c>
      <c r="N406">
        <v>0</v>
      </c>
      <c r="O406">
        <v>0</v>
      </c>
      <c r="P406">
        <v>0</v>
      </c>
      <c r="Q406">
        <v>0</v>
      </c>
      <c r="R406">
        <f t="shared" si="57"/>
        <v>0</v>
      </c>
    </row>
    <row r="407" spans="2:18" customFormat="1" ht="14" hidden="1">
      <c r="B407" t="s">
        <v>7826</v>
      </c>
      <c r="C407" t="s">
        <v>7827</v>
      </c>
      <c r="D407" t="s">
        <v>7828</v>
      </c>
      <c r="F407" t="s">
        <v>247</v>
      </c>
      <c r="I407" t="s">
        <v>392</v>
      </c>
      <c r="J407">
        <v>2</v>
      </c>
      <c r="K407" t="s">
        <v>451</v>
      </c>
      <c r="L407" s="465" t="s">
        <v>8699</v>
      </c>
      <c r="M407" s="460">
        <v>0</v>
      </c>
      <c r="N407" s="460">
        <v>0</v>
      </c>
      <c r="O407" s="460">
        <v>0</v>
      </c>
      <c r="P407" s="460">
        <v>0</v>
      </c>
      <c r="Q407" s="460">
        <v>0</v>
      </c>
    </row>
    <row r="408" spans="2:18" customFormat="1" ht="14" hidden="1">
      <c r="B408" t="s">
        <v>7832</v>
      </c>
      <c r="C408" t="s">
        <v>7833</v>
      </c>
      <c r="D408" t="s">
        <v>7834</v>
      </c>
      <c r="F408" t="s">
        <v>247</v>
      </c>
      <c r="I408" t="s">
        <v>392</v>
      </c>
      <c r="J408">
        <v>2</v>
      </c>
      <c r="K408" t="s">
        <v>451</v>
      </c>
      <c r="L408" s="465" t="s">
        <v>8699</v>
      </c>
      <c r="M408" s="460">
        <v>0</v>
      </c>
      <c r="N408" s="460">
        <v>0</v>
      </c>
      <c r="O408" s="460">
        <v>0</v>
      </c>
      <c r="P408" s="460">
        <v>0</v>
      </c>
      <c r="Q408" s="460">
        <v>0</v>
      </c>
    </row>
    <row r="409" spans="2:18" customFormat="1" ht="14">
      <c r="B409" t="s">
        <v>8019</v>
      </c>
      <c r="C409" t="s">
        <v>8020</v>
      </c>
      <c r="D409" t="s">
        <v>8021</v>
      </c>
      <c r="F409" t="s">
        <v>247</v>
      </c>
      <c r="I409" t="s">
        <v>392</v>
      </c>
      <c r="J409">
        <v>2</v>
      </c>
      <c r="K409" t="s">
        <v>487</v>
      </c>
      <c r="L409" t="s">
        <v>7767</v>
      </c>
      <c r="M409">
        <v>2</v>
      </c>
      <c r="N409">
        <v>2</v>
      </c>
      <c r="O409">
        <v>1</v>
      </c>
      <c r="P409">
        <v>2</v>
      </c>
      <c r="Q409">
        <v>2</v>
      </c>
      <c r="R409">
        <f t="shared" ref="R409:R410" si="58">SUBTOTAL(9,M409:Q409)</f>
        <v>9</v>
      </c>
    </row>
    <row r="410" spans="2:18" customFormat="1" ht="14" hidden="1">
      <c r="B410" t="s">
        <v>7829</v>
      </c>
      <c r="C410" t="s">
        <v>7830</v>
      </c>
      <c r="D410" t="s">
        <v>7831</v>
      </c>
      <c r="F410" t="s">
        <v>247</v>
      </c>
      <c r="I410" t="s">
        <v>392</v>
      </c>
      <c r="J410">
        <v>3</v>
      </c>
      <c r="K410" t="s">
        <v>470</v>
      </c>
      <c r="L410" s="465" t="s">
        <v>8241</v>
      </c>
      <c r="M410">
        <v>0</v>
      </c>
      <c r="N410">
        <v>0</v>
      </c>
      <c r="O410">
        <v>0</v>
      </c>
      <c r="P410">
        <v>0</v>
      </c>
      <c r="Q410">
        <v>0</v>
      </c>
      <c r="R410">
        <f t="shared" si="58"/>
        <v>0</v>
      </c>
    </row>
    <row r="411" spans="2:18" customFormat="1" ht="14" hidden="1">
      <c r="B411" t="s">
        <v>7965</v>
      </c>
      <c r="C411" t="s">
        <v>7966</v>
      </c>
      <c r="D411" t="s">
        <v>7967</v>
      </c>
      <c r="F411" t="s">
        <v>5116</v>
      </c>
      <c r="G411">
        <v>3</v>
      </c>
      <c r="I411" t="s">
        <v>392</v>
      </c>
      <c r="J411">
        <v>3</v>
      </c>
      <c r="K411" t="s">
        <v>451</v>
      </c>
      <c r="L411" s="465" t="s">
        <v>8699</v>
      </c>
      <c r="M411" s="460">
        <v>0</v>
      </c>
      <c r="N411" s="460">
        <v>0</v>
      </c>
      <c r="O411" s="460">
        <v>0</v>
      </c>
      <c r="P411" s="460">
        <v>0</v>
      </c>
      <c r="Q411" s="460">
        <v>0</v>
      </c>
    </row>
    <row r="412" spans="2:18" customFormat="1" ht="14">
      <c r="B412" s="465" t="s">
        <v>8176</v>
      </c>
      <c r="C412" t="s">
        <v>7979</v>
      </c>
      <c r="D412" t="s">
        <v>7980</v>
      </c>
      <c r="F412" t="s">
        <v>266</v>
      </c>
      <c r="G412">
        <v>5</v>
      </c>
      <c r="H412">
        <v>5</v>
      </c>
      <c r="I412" t="s">
        <v>392</v>
      </c>
      <c r="J412">
        <v>5</v>
      </c>
      <c r="K412" t="s">
        <v>493</v>
      </c>
      <c r="L412" t="s">
        <v>7767</v>
      </c>
      <c r="M412">
        <v>1</v>
      </c>
      <c r="N412">
        <v>1</v>
      </c>
      <c r="O412">
        <v>1</v>
      </c>
      <c r="P412">
        <v>1</v>
      </c>
      <c r="Q412">
        <v>0</v>
      </c>
      <c r="R412">
        <f t="shared" ref="R412:R418" si="59">SUBTOTAL(9,M412:Q412)</f>
        <v>4</v>
      </c>
    </row>
    <row r="413" spans="2:18" customFormat="1" ht="14" hidden="1">
      <c r="B413" t="s">
        <v>8044</v>
      </c>
      <c r="C413" t="s">
        <v>8045</v>
      </c>
      <c r="D413" t="s">
        <v>8046</v>
      </c>
      <c r="E413" t="s">
        <v>7785</v>
      </c>
      <c r="F413" t="s">
        <v>266</v>
      </c>
      <c r="G413">
        <v>5</v>
      </c>
      <c r="H413">
        <v>6</v>
      </c>
      <c r="I413" t="s">
        <v>392</v>
      </c>
      <c r="J413">
        <v>7</v>
      </c>
      <c r="K413" t="s">
        <v>470</v>
      </c>
      <c r="L413" s="465" t="s">
        <v>8235</v>
      </c>
      <c r="M413">
        <v>0</v>
      </c>
      <c r="N413">
        <v>0</v>
      </c>
      <c r="O413">
        <v>0</v>
      </c>
      <c r="P413">
        <v>0</v>
      </c>
      <c r="Q413">
        <v>0</v>
      </c>
      <c r="R413">
        <f t="shared" si="59"/>
        <v>0</v>
      </c>
    </row>
    <row r="414" spans="2:18" customFormat="1" ht="14">
      <c r="B414" s="465" t="s">
        <v>8172</v>
      </c>
      <c r="C414" t="s">
        <v>8101</v>
      </c>
      <c r="D414" t="s">
        <v>8102</v>
      </c>
      <c r="E414" t="s">
        <v>5160</v>
      </c>
      <c r="F414" t="s">
        <v>266</v>
      </c>
      <c r="G414">
        <v>5</v>
      </c>
      <c r="H414">
        <v>5</v>
      </c>
      <c r="I414" t="s">
        <v>392</v>
      </c>
      <c r="J414">
        <v>7</v>
      </c>
      <c r="K414" t="s">
        <v>493</v>
      </c>
      <c r="L414" t="s">
        <v>7767</v>
      </c>
      <c r="M414">
        <v>1</v>
      </c>
      <c r="N414">
        <v>0</v>
      </c>
      <c r="O414">
        <v>1</v>
      </c>
      <c r="P414">
        <v>1</v>
      </c>
      <c r="Q414">
        <v>0</v>
      </c>
      <c r="R414">
        <f t="shared" si="59"/>
        <v>3</v>
      </c>
    </row>
    <row r="415" spans="2:18" customFormat="1" ht="14">
      <c r="B415" t="s">
        <v>7995</v>
      </c>
      <c r="C415" t="s">
        <v>7996</v>
      </c>
      <c r="D415" t="s">
        <v>7997</v>
      </c>
      <c r="E415" t="s">
        <v>5160</v>
      </c>
      <c r="F415" t="s">
        <v>266</v>
      </c>
      <c r="G415">
        <v>8</v>
      </c>
      <c r="H415">
        <v>9</v>
      </c>
      <c r="I415" t="s">
        <v>392</v>
      </c>
      <c r="J415">
        <v>9</v>
      </c>
      <c r="K415" t="s">
        <v>487</v>
      </c>
      <c r="L415" t="s">
        <v>7767</v>
      </c>
      <c r="M415">
        <v>0</v>
      </c>
      <c r="N415">
        <v>1</v>
      </c>
      <c r="O415">
        <v>0</v>
      </c>
      <c r="P415">
        <v>2</v>
      </c>
      <c r="Q415">
        <v>1</v>
      </c>
      <c r="R415">
        <f t="shared" si="59"/>
        <v>4</v>
      </c>
    </row>
    <row r="416" spans="2:18" customFormat="1" ht="14" hidden="1">
      <c r="B416" t="s">
        <v>8674</v>
      </c>
      <c r="C416" t="s">
        <v>8675</v>
      </c>
      <c r="D416" t="s">
        <v>8676</v>
      </c>
      <c r="F416" t="s">
        <v>247</v>
      </c>
      <c r="I416" t="s">
        <v>392</v>
      </c>
      <c r="J416">
        <v>3</v>
      </c>
      <c r="K416" t="s">
        <v>470</v>
      </c>
      <c r="L416" s="465" t="s">
        <v>8698</v>
      </c>
      <c r="M416" s="460">
        <v>0</v>
      </c>
      <c r="N416" s="460">
        <v>0</v>
      </c>
      <c r="O416" s="460">
        <v>0</v>
      </c>
      <c r="P416" s="460">
        <v>0</v>
      </c>
      <c r="Q416" s="460">
        <v>0</v>
      </c>
    </row>
    <row r="417" spans="2:18" customFormat="1" ht="14.5" hidden="1" customHeight="1">
      <c r="B417" t="s">
        <v>8677</v>
      </c>
      <c r="C417" t="s">
        <v>8678</v>
      </c>
      <c r="D417" t="s">
        <v>8679</v>
      </c>
      <c r="E417" t="s">
        <v>5289</v>
      </c>
      <c r="F417" t="s">
        <v>266</v>
      </c>
      <c r="G417">
        <v>3</v>
      </c>
      <c r="H417">
        <v>5</v>
      </c>
      <c r="I417" t="s">
        <v>392</v>
      </c>
      <c r="J417">
        <v>4</v>
      </c>
      <c r="K417" t="s">
        <v>451</v>
      </c>
      <c r="L417" s="465" t="s">
        <v>8698</v>
      </c>
      <c r="M417" s="460">
        <v>0</v>
      </c>
      <c r="N417" s="460">
        <v>0</v>
      </c>
      <c r="O417" s="460">
        <v>0</v>
      </c>
      <c r="P417" s="460">
        <v>0</v>
      </c>
      <c r="Q417" s="460">
        <v>0</v>
      </c>
    </row>
    <row r="418" spans="2:18" customFormat="1" ht="14" hidden="1">
      <c r="B418" t="s">
        <v>7780</v>
      </c>
      <c r="C418" t="s">
        <v>7781</v>
      </c>
      <c r="D418" t="s">
        <v>720</v>
      </c>
      <c r="E418" t="s">
        <v>5160</v>
      </c>
      <c r="F418" t="s">
        <v>266</v>
      </c>
      <c r="G418">
        <v>4</v>
      </c>
      <c r="H418">
        <v>3</v>
      </c>
      <c r="I418" t="s">
        <v>404</v>
      </c>
      <c r="J418">
        <v>1</v>
      </c>
      <c r="K418" t="s">
        <v>470</v>
      </c>
      <c r="L418" s="465" t="s">
        <v>8226</v>
      </c>
      <c r="M418">
        <v>0</v>
      </c>
      <c r="N418">
        <v>0</v>
      </c>
      <c r="O418">
        <v>0</v>
      </c>
      <c r="P418">
        <v>0</v>
      </c>
      <c r="Q418">
        <v>0</v>
      </c>
      <c r="R418">
        <f t="shared" si="59"/>
        <v>0</v>
      </c>
    </row>
    <row r="419" spans="2:18" customFormat="1" ht="14" hidden="1">
      <c r="B419" t="s">
        <v>7859</v>
      </c>
      <c r="C419" t="s">
        <v>7860</v>
      </c>
      <c r="D419" t="s">
        <v>7861</v>
      </c>
      <c r="E419" t="s">
        <v>5487</v>
      </c>
      <c r="F419" t="s">
        <v>266</v>
      </c>
      <c r="G419">
        <v>1</v>
      </c>
      <c r="H419">
        <v>1</v>
      </c>
      <c r="I419" t="s">
        <v>404</v>
      </c>
      <c r="J419">
        <v>1</v>
      </c>
      <c r="K419" t="s">
        <v>451</v>
      </c>
      <c r="L419" s="465" t="s">
        <v>8699</v>
      </c>
      <c r="M419" s="460">
        <v>0</v>
      </c>
      <c r="N419" s="460">
        <v>0</v>
      </c>
      <c r="O419" s="460">
        <v>0</v>
      </c>
      <c r="P419" s="460">
        <v>0</v>
      </c>
      <c r="Q419" s="460">
        <v>0</v>
      </c>
    </row>
    <row r="420" spans="2:18" customFormat="1" ht="14" hidden="1">
      <c r="B420" t="s">
        <v>7883</v>
      </c>
      <c r="C420" t="s">
        <v>7884</v>
      </c>
      <c r="D420" t="s">
        <v>7885</v>
      </c>
      <c r="E420" t="s">
        <v>7785</v>
      </c>
      <c r="F420" t="s">
        <v>266</v>
      </c>
      <c r="G420">
        <v>1</v>
      </c>
      <c r="H420">
        <v>3</v>
      </c>
      <c r="I420" t="s">
        <v>404</v>
      </c>
      <c r="J420">
        <v>1</v>
      </c>
      <c r="K420" t="s">
        <v>470</v>
      </c>
      <c r="L420" s="465" t="s">
        <v>8164</v>
      </c>
      <c r="M420">
        <v>0</v>
      </c>
      <c r="N420">
        <v>0</v>
      </c>
      <c r="O420">
        <v>0</v>
      </c>
      <c r="P420">
        <v>0</v>
      </c>
      <c r="Q420">
        <v>0</v>
      </c>
      <c r="R420">
        <f t="shared" ref="R420" si="60">SUBTOTAL(9,M420:Q420)</f>
        <v>0</v>
      </c>
    </row>
    <row r="421" spans="2:18" customFormat="1" ht="14" hidden="1">
      <c r="B421" t="s">
        <v>7970</v>
      </c>
      <c r="C421" t="s">
        <v>7971</v>
      </c>
      <c r="D421" t="s">
        <v>7972</v>
      </c>
      <c r="E421" t="s">
        <v>5160</v>
      </c>
      <c r="F421" t="s">
        <v>266</v>
      </c>
      <c r="G421">
        <v>4</v>
      </c>
      <c r="H421">
        <v>1</v>
      </c>
      <c r="I421" t="s">
        <v>404</v>
      </c>
      <c r="J421">
        <v>1</v>
      </c>
      <c r="K421" t="s">
        <v>451</v>
      </c>
      <c r="L421" s="465" t="s">
        <v>8699</v>
      </c>
      <c r="M421" s="460">
        <v>0</v>
      </c>
      <c r="N421" s="460">
        <v>0</v>
      </c>
      <c r="O421" s="460">
        <v>0</v>
      </c>
      <c r="P421" s="460">
        <v>0</v>
      </c>
      <c r="Q421" s="460">
        <v>0</v>
      </c>
    </row>
    <row r="422" spans="2:18" customFormat="1" ht="14" hidden="1">
      <c r="B422" t="s">
        <v>8077</v>
      </c>
      <c r="C422" t="s">
        <v>8078</v>
      </c>
      <c r="D422" t="s">
        <v>8079</v>
      </c>
      <c r="E422" t="s">
        <v>5160</v>
      </c>
      <c r="F422" t="s">
        <v>266</v>
      </c>
      <c r="G422">
        <v>1</v>
      </c>
      <c r="H422">
        <v>1</v>
      </c>
      <c r="I422" t="s">
        <v>404</v>
      </c>
      <c r="J422">
        <v>1</v>
      </c>
      <c r="K422" t="s">
        <v>451</v>
      </c>
      <c r="L422" s="465" t="s">
        <v>8699</v>
      </c>
      <c r="M422" s="460">
        <v>0</v>
      </c>
      <c r="N422" s="460">
        <v>0</v>
      </c>
      <c r="O422" s="460">
        <v>0</v>
      </c>
      <c r="P422" s="460">
        <v>0</v>
      </c>
      <c r="Q422" s="460">
        <v>0</v>
      </c>
    </row>
    <row r="423" spans="2:18" customFormat="1" ht="14">
      <c r="B423" s="465" t="s">
        <v>8149</v>
      </c>
      <c r="C423" t="s">
        <v>8114</v>
      </c>
      <c r="D423" t="s">
        <v>8115</v>
      </c>
      <c r="E423" t="s">
        <v>5314</v>
      </c>
      <c r="F423" t="s">
        <v>266</v>
      </c>
      <c r="G423">
        <v>1</v>
      </c>
      <c r="H423">
        <v>3</v>
      </c>
      <c r="I423" t="s">
        <v>404</v>
      </c>
      <c r="J423">
        <v>1</v>
      </c>
      <c r="K423" t="s">
        <v>493</v>
      </c>
      <c r="L423" t="s">
        <v>7767</v>
      </c>
      <c r="M423">
        <v>1</v>
      </c>
      <c r="N423">
        <v>1</v>
      </c>
      <c r="O423">
        <v>1</v>
      </c>
      <c r="P423">
        <v>1</v>
      </c>
      <c r="Q423">
        <v>1</v>
      </c>
      <c r="R423">
        <f t="shared" ref="R423" si="61">SUBTOTAL(9,M423:Q423)</f>
        <v>5</v>
      </c>
    </row>
    <row r="424" spans="2:18" customFormat="1" ht="14" hidden="1">
      <c r="B424" t="s">
        <v>7821</v>
      </c>
      <c r="C424" t="s">
        <v>7822</v>
      </c>
      <c r="D424" t="s">
        <v>5140</v>
      </c>
      <c r="E424" t="s">
        <v>7785</v>
      </c>
      <c r="F424" t="s">
        <v>266</v>
      </c>
      <c r="G424">
        <v>2</v>
      </c>
      <c r="H424">
        <v>3</v>
      </c>
      <c r="I424" t="s">
        <v>404</v>
      </c>
      <c r="J424">
        <v>2</v>
      </c>
      <c r="K424" t="s">
        <v>451</v>
      </c>
      <c r="L424" s="465" t="s">
        <v>8699</v>
      </c>
      <c r="M424" s="460">
        <v>0</v>
      </c>
      <c r="N424" s="460">
        <v>0</v>
      </c>
      <c r="O424" s="460">
        <v>0</v>
      </c>
      <c r="P424" s="460">
        <v>0</v>
      </c>
      <c r="Q424" s="460">
        <v>0</v>
      </c>
    </row>
    <row r="425" spans="2:18" customFormat="1" ht="14" hidden="1">
      <c r="B425" t="s">
        <v>7862</v>
      </c>
      <c r="C425" t="s">
        <v>7863</v>
      </c>
      <c r="D425" t="s">
        <v>7864</v>
      </c>
      <c r="E425" t="s">
        <v>5487</v>
      </c>
      <c r="F425" t="s">
        <v>266</v>
      </c>
      <c r="G425">
        <v>1</v>
      </c>
      <c r="H425">
        <v>3</v>
      </c>
      <c r="I425" t="s">
        <v>404</v>
      </c>
      <c r="J425">
        <v>2</v>
      </c>
      <c r="K425" t="s">
        <v>451</v>
      </c>
      <c r="L425" s="465" t="s">
        <v>8699</v>
      </c>
      <c r="M425" s="460">
        <v>0</v>
      </c>
      <c r="N425" s="460">
        <v>0</v>
      </c>
      <c r="O425" s="460">
        <v>0</v>
      </c>
      <c r="P425" s="460">
        <v>0</v>
      </c>
      <c r="Q425" s="460">
        <v>0</v>
      </c>
    </row>
    <row r="426" spans="2:18" customFormat="1" ht="14" hidden="1">
      <c r="B426" t="s">
        <v>7889</v>
      </c>
      <c r="C426" t="s">
        <v>7890</v>
      </c>
      <c r="D426" t="s">
        <v>7891</v>
      </c>
      <c r="E426" t="s">
        <v>7785</v>
      </c>
      <c r="F426" t="s">
        <v>266</v>
      </c>
      <c r="G426">
        <v>3</v>
      </c>
      <c r="H426">
        <v>2</v>
      </c>
      <c r="I426" t="s">
        <v>404</v>
      </c>
      <c r="J426">
        <v>2</v>
      </c>
      <c r="K426" t="s">
        <v>451</v>
      </c>
      <c r="L426" s="465" t="s">
        <v>8699</v>
      </c>
      <c r="M426" s="460">
        <v>0</v>
      </c>
      <c r="N426" s="460">
        <v>0</v>
      </c>
      <c r="O426" s="460">
        <v>0</v>
      </c>
      <c r="P426" s="460">
        <v>0</v>
      </c>
      <c r="Q426" s="460">
        <v>0</v>
      </c>
    </row>
    <row r="427" spans="2:18" customFormat="1" ht="14" hidden="1">
      <c r="B427" t="s">
        <v>7898</v>
      </c>
      <c r="C427" t="s">
        <v>7899</v>
      </c>
      <c r="D427" t="s">
        <v>7900</v>
      </c>
      <c r="E427" t="s">
        <v>5487</v>
      </c>
      <c r="F427" t="s">
        <v>266</v>
      </c>
      <c r="G427">
        <v>0</v>
      </c>
      <c r="H427">
        <v>2</v>
      </c>
      <c r="I427" t="s">
        <v>404</v>
      </c>
      <c r="J427">
        <v>2</v>
      </c>
      <c r="K427" t="s">
        <v>451</v>
      </c>
      <c r="L427" s="465" t="s">
        <v>8699</v>
      </c>
      <c r="M427" s="460">
        <v>0</v>
      </c>
      <c r="N427" s="460">
        <v>0</v>
      </c>
      <c r="O427" s="460">
        <v>0</v>
      </c>
      <c r="P427" s="460">
        <v>0</v>
      </c>
      <c r="Q427" s="460">
        <v>0</v>
      </c>
    </row>
    <row r="428" spans="2:18" customFormat="1" ht="14">
      <c r="B428" s="465" t="s">
        <v>8160</v>
      </c>
      <c r="C428" t="s">
        <v>8063</v>
      </c>
      <c r="D428" t="s">
        <v>8064</v>
      </c>
      <c r="E428" t="s">
        <v>5515</v>
      </c>
      <c r="F428" t="s">
        <v>266</v>
      </c>
      <c r="G428">
        <v>2</v>
      </c>
      <c r="H428">
        <v>3</v>
      </c>
      <c r="I428" t="s">
        <v>404</v>
      </c>
      <c r="J428">
        <v>2</v>
      </c>
      <c r="K428" t="s">
        <v>487</v>
      </c>
      <c r="L428" t="s">
        <v>7767</v>
      </c>
      <c r="M428">
        <v>0</v>
      </c>
      <c r="N428">
        <v>0</v>
      </c>
      <c r="O428">
        <v>0</v>
      </c>
      <c r="P428">
        <v>0</v>
      </c>
      <c r="Q428">
        <v>0</v>
      </c>
      <c r="R428">
        <f t="shared" ref="R428" si="62">SUBTOTAL(9,M428:Q428)</f>
        <v>0</v>
      </c>
    </row>
    <row r="429" spans="2:18" customFormat="1" ht="14" hidden="1">
      <c r="B429" t="s">
        <v>8138</v>
      </c>
      <c r="C429" t="s">
        <v>8139</v>
      </c>
      <c r="D429" t="s">
        <v>7879</v>
      </c>
      <c r="E429" t="s">
        <v>5618</v>
      </c>
      <c r="F429" t="s">
        <v>266</v>
      </c>
      <c r="G429">
        <v>2</v>
      </c>
      <c r="H429">
        <v>3</v>
      </c>
      <c r="I429" t="s">
        <v>404</v>
      </c>
      <c r="J429">
        <v>2</v>
      </c>
      <c r="K429" t="s">
        <v>451</v>
      </c>
      <c r="L429" s="465" t="s">
        <v>8699</v>
      </c>
      <c r="M429" s="460">
        <v>0</v>
      </c>
      <c r="N429" s="460">
        <v>0</v>
      </c>
      <c r="O429" s="460">
        <v>0</v>
      </c>
      <c r="P429" s="460">
        <v>0</v>
      </c>
      <c r="Q429" s="460">
        <v>0</v>
      </c>
    </row>
    <row r="430" spans="2:18" customFormat="1" ht="14" hidden="1">
      <c r="B430" t="s">
        <v>7777</v>
      </c>
      <c r="C430" t="s">
        <v>7778</v>
      </c>
      <c r="D430" t="s">
        <v>7779</v>
      </c>
      <c r="E430" t="s">
        <v>5314</v>
      </c>
      <c r="F430" t="s">
        <v>266</v>
      </c>
      <c r="G430">
        <v>2</v>
      </c>
      <c r="H430">
        <v>1</v>
      </c>
      <c r="I430" t="s">
        <v>404</v>
      </c>
      <c r="J430">
        <v>3</v>
      </c>
      <c r="K430" t="s">
        <v>470</v>
      </c>
      <c r="L430" s="465" t="s">
        <v>8161</v>
      </c>
      <c r="M430">
        <v>0</v>
      </c>
      <c r="N430">
        <v>0</v>
      </c>
      <c r="O430">
        <v>0</v>
      </c>
      <c r="P430">
        <v>0</v>
      </c>
      <c r="Q430">
        <v>0</v>
      </c>
      <c r="R430">
        <f t="shared" ref="R430" si="63">SUBTOTAL(9,M430:Q430)</f>
        <v>0</v>
      </c>
    </row>
    <row r="431" spans="2:18" customFormat="1" ht="14" hidden="1">
      <c r="B431" t="s">
        <v>7809</v>
      </c>
      <c r="C431" t="s">
        <v>7810</v>
      </c>
      <c r="D431" t="s">
        <v>7811</v>
      </c>
      <c r="F431" t="s">
        <v>266</v>
      </c>
      <c r="G431">
        <v>2</v>
      </c>
      <c r="H431">
        <v>4</v>
      </c>
      <c r="I431" t="s">
        <v>404</v>
      </c>
      <c r="J431">
        <v>3</v>
      </c>
      <c r="K431" t="s">
        <v>451</v>
      </c>
      <c r="L431" s="465" t="s">
        <v>8699</v>
      </c>
      <c r="M431" s="460">
        <v>0</v>
      </c>
      <c r="N431" s="460">
        <v>0</v>
      </c>
      <c r="O431" s="460">
        <v>0</v>
      </c>
      <c r="P431" s="460">
        <v>0</v>
      </c>
      <c r="Q431" s="460">
        <v>0</v>
      </c>
    </row>
    <row r="432" spans="2:18" customFormat="1" ht="14" hidden="1">
      <c r="B432" t="s">
        <v>7835</v>
      </c>
      <c r="C432" t="s">
        <v>7836</v>
      </c>
      <c r="D432" t="s">
        <v>7837</v>
      </c>
      <c r="E432" t="s">
        <v>5289</v>
      </c>
      <c r="F432" t="s">
        <v>266</v>
      </c>
      <c r="G432">
        <v>3</v>
      </c>
      <c r="H432">
        <v>2</v>
      </c>
      <c r="I432" t="s">
        <v>404</v>
      </c>
      <c r="J432">
        <v>3</v>
      </c>
      <c r="K432" t="s">
        <v>451</v>
      </c>
      <c r="L432" s="465" t="s">
        <v>8699</v>
      </c>
      <c r="M432" s="460">
        <v>0</v>
      </c>
      <c r="N432" s="460">
        <v>0</v>
      </c>
      <c r="O432" s="460">
        <v>0</v>
      </c>
      <c r="P432" s="460">
        <v>0</v>
      </c>
      <c r="Q432" s="460">
        <v>0</v>
      </c>
    </row>
    <row r="433" spans="2:18" customFormat="1" ht="14" hidden="1">
      <c r="B433" t="s">
        <v>7838</v>
      </c>
      <c r="C433" t="s">
        <v>7839</v>
      </c>
      <c r="D433" t="s">
        <v>7840</v>
      </c>
      <c r="E433" t="s">
        <v>7785</v>
      </c>
      <c r="F433" t="s">
        <v>266</v>
      </c>
      <c r="G433">
        <v>1</v>
      </c>
      <c r="H433">
        <v>5</v>
      </c>
      <c r="I433" t="s">
        <v>404</v>
      </c>
      <c r="J433">
        <v>3</v>
      </c>
      <c r="K433" t="s">
        <v>451</v>
      </c>
      <c r="L433" s="465" t="s">
        <v>8699</v>
      </c>
      <c r="M433" s="460">
        <v>0</v>
      </c>
      <c r="N433" s="460">
        <v>0</v>
      </c>
      <c r="O433" s="460">
        <v>0</v>
      </c>
      <c r="P433" s="460">
        <v>0</v>
      </c>
      <c r="Q433" s="460">
        <v>0</v>
      </c>
    </row>
    <row r="434" spans="2:18" customFormat="1" ht="14" hidden="1">
      <c r="B434" t="s">
        <v>7895</v>
      </c>
      <c r="C434" t="s">
        <v>7896</v>
      </c>
      <c r="D434" t="s">
        <v>7897</v>
      </c>
      <c r="E434" t="s">
        <v>5618</v>
      </c>
      <c r="F434" t="s">
        <v>266</v>
      </c>
      <c r="G434">
        <v>3</v>
      </c>
      <c r="H434">
        <v>4</v>
      </c>
      <c r="I434" t="s">
        <v>404</v>
      </c>
      <c r="J434">
        <v>3</v>
      </c>
      <c r="K434" t="s">
        <v>451</v>
      </c>
      <c r="L434" s="465" t="s">
        <v>8699</v>
      </c>
      <c r="M434" s="460">
        <v>0</v>
      </c>
      <c r="N434" s="460">
        <v>0</v>
      </c>
      <c r="O434" s="460">
        <v>0</v>
      </c>
      <c r="P434" s="460">
        <v>0</v>
      </c>
      <c r="Q434" s="460">
        <v>0</v>
      </c>
    </row>
    <row r="435" spans="2:18" customFormat="1" ht="14">
      <c r="B435" s="465" t="s">
        <v>8589</v>
      </c>
      <c r="C435" t="s">
        <v>7922</v>
      </c>
      <c r="D435" t="s">
        <v>7923</v>
      </c>
      <c r="E435" t="s">
        <v>5160</v>
      </c>
      <c r="F435" t="s">
        <v>266</v>
      </c>
      <c r="G435">
        <v>2</v>
      </c>
      <c r="H435">
        <v>4</v>
      </c>
      <c r="I435" t="s">
        <v>404</v>
      </c>
      <c r="J435">
        <v>3</v>
      </c>
      <c r="K435" t="s">
        <v>487</v>
      </c>
      <c r="L435" t="s">
        <v>7767</v>
      </c>
      <c r="M435">
        <v>0</v>
      </c>
      <c r="N435">
        <v>0</v>
      </c>
      <c r="O435">
        <v>0</v>
      </c>
      <c r="P435">
        <v>0</v>
      </c>
      <c r="Q435">
        <v>0</v>
      </c>
      <c r="R435">
        <f t="shared" ref="R435" si="64">SUBTOTAL(9,M435:Q435)</f>
        <v>0</v>
      </c>
    </row>
    <row r="436" spans="2:18" customFormat="1" ht="14" hidden="1">
      <c r="B436" t="s">
        <v>7973</v>
      </c>
      <c r="C436" t="s">
        <v>7974</v>
      </c>
      <c r="D436" t="s">
        <v>7975</v>
      </c>
      <c r="E436" t="s">
        <v>5314</v>
      </c>
      <c r="F436" t="s">
        <v>266</v>
      </c>
      <c r="G436">
        <v>2</v>
      </c>
      <c r="H436">
        <v>4</v>
      </c>
      <c r="I436" t="s">
        <v>404</v>
      </c>
      <c r="J436">
        <v>3</v>
      </c>
      <c r="K436" t="s">
        <v>451</v>
      </c>
      <c r="L436" s="465" t="s">
        <v>8699</v>
      </c>
      <c r="M436" s="460">
        <v>0</v>
      </c>
      <c r="N436" s="460">
        <v>0</v>
      </c>
      <c r="O436" s="460">
        <v>0</v>
      </c>
      <c r="P436" s="460">
        <v>0</v>
      </c>
      <c r="Q436" s="460">
        <v>0</v>
      </c>
    </row>
    <row r="437" spans="2:18" customFormat="1" ht="14" hidden="1">
      <c r="B437" t="s">
        <v>8091</v>
      </c>
      <c r="C437" t="s">
        <v>8092</v>
      </c>
      <c r="D437" t="s">
        <v>8093</v>
      </c>
      <c r="E437" t="s">
        <v>7785</v>
      </c>
      <c r="F437" t="s">
        <v>266</v>
      </c>
      <c r="G437">
        <v>3</v>
      </c>
      <c r="H437">
        <v>4</v>
      </c>
      <c r="I437" t="s">
        <v>404</v>
      </c>
      <c r="J437">
        <v>3</v>
      </c>
      <c r="K437" t="s">
        <v>470</v>
      </c>
      <c r="L437" s="465" t="s">
        <v>8177</v>
      </c>
      <c r="M437">
        <v>0</v>
      </c>
      <c r="N437">
        <v>0</v>
      </c>
      <c r="O437">
        <v>0</v>
      </c>
      <c r="P437">
        <v>0</v>
      </c>
      <c r="Q437">
        <v>0</v>
      </c>
      <c r="R437">
        <f t="shared" ref="R437" si="65">SUBTOTAL(9,M437:Q437)</f>
        <v>0</v>
      </c>
    </row>
    <row r="438" spans="2:18" customFormat="1" ht="14" hidden="1">
      <c r="B438" t="s">
        <v>7844</v>
      </c>
      <c r="C438" t="s">
        <v>7845</v>
      </c>
      <c r="D438" t="s">
        <v>7846</v>
      </c>
      <c r="E438" t="s">
        <v>5160</v>
      </c>
      <c r="F438" t="s">
        <v>266</v>
      </c>
      <c r="G438">
        <v>7</v>
      </c>
      <c r="H438">
        <v>7</v>
      </c>
      <c r="I438" t="s">
        <v>404</v>
      </c>
      <c r="J438">
        <v>4</v>
      </c>
      <c r="K438" t="s">
        <v>451</v>
      </c>
      <c r="L438" s="465" t="s">
        <v>8699</v>
      </c>
      <c r="M438" s="460">
        <v>0</v>
      </c>
      <c r="N438" s="460">
        <v>0</v>
      </c>
      <c r="O438" s="460">
        <v>0</v>
      </c>
      <c r="P438" s="460">
        <v>0</v>
      </c>
      <c r="Q438" s="460">
        <v>0</v>
      </c>
    </row>
    <row r="439" spans="2:18" customFormat="1" ht="14">
      <c r="B439" t="s">
        <v>7929</v>
      </c>
      <c r="C439" t="s">
        <v>7930</v>
      </c>
      <c r="D439" t="s">
        <v>7931</v>
      </c>
      <c r="E439" t="s">
        <v>7785</v>
      </c>
      <c r="F439" t="s">
        <v>266</v>
      </c>
      <c r="G439">
        <v>5</v>
      </c>
      <c r="H439">
        <v>4</v>
      </c>
      <c r="I439" t="s">
        <v>404</v>
      </c>
      <c r="J439">
        <v>4</v>
      </c>
      <c r="K439" t="s">
        <v>487</v>
      </c>
      <c r="L439" t="s">
        <v>7767</v>
      </c>
      <c r="M439">
        <v>0</v>
      </c>
      <c r="N439">
        <v>2</v>
      </c>
      <c r="O439">
        <v>2</v>
      </c>
      <c r="P439">
        <v>2</v>
      </c>
      <c r="Q439">
        <v>1</v>
      </c>
      <c r="R439">
        <f t="shared" ref="R439" si="66">SUBTOTAL(9,M439:Q439)</f>
        <v>7</v>
      </c>
    </row>
    <row r="440" spans="2:18" customFormat="1" ht="14" hidden="1">
      <c r="B440" t="s">
        <v>8088</v>
      </c>
      <c r="C440" t="s">
        <v>8089</v>
      </c>
      <c r="D440" t="s">
        <v>8090</v>
      </c>
      <c r="F440" t="s">
        <v>266</v>
      </c>
      <c r="G440">
        <v>3</v>
      </c>
      <c r="H440">
        <v>6</v>
      </c>
      <c r="I440" t="s">
        <v>404</v>
      </c>
      <c r="J440">
        <v>4</v>
      </c>
      <c r="K440" t="s">
        <v>451</v>
      </c>
      <c r="L440" s="465" t="s">
        <v>8699</v>
      </c>
      <c r="M440" s="460">
        <v>0</v>
      </c>
      <c r="N440" s="460">
        <v>0</v>
      </c>
      <c r="O440" s="460">
        <v>0</v>
      </c>
      <c r="P440" s="460">
        <v>0</v>
      </c>
      <c r="Q440" s="460">
        <v>0</v>
      </c>
    </row>
    <row r="441" spans="2:18" customFormat="1" ht="14" hidden="1">
      <c r="B441" t="s">
        <v>8094</v>
      </c>
      <c r="C441" t="s">
        <v>8095</v>
      </c>
      <c r="D441" t="s">
        <v>8096</v>
      </c>
      <c r="E441" t="s">
        <v>7785</v>
      </c>
      <c r="F441" t="s">
        <v>266</v>
      </c>
      <c r="G441">
        <v>4</v>
      </c>
      <c r="H441">
        <v>4</v>
      </c>
      <c r="I441" t="s">
        <v>404</v>
      </c>
      <c r="J441">
        <v>4</v>
      </c>
      <c r="K441" t="s">
        <v>451</v>
      </c>
      <c r="L441" s="465" t="s">
        <v>8699</v>
      </c>
      <c r="M441" s="460">
        <v>0</v>
      </c>
      <c r="N441" s="460">
        <v>0</v>
      </c>
      <c r="O441" s="460">
        <v>0</v>
      </c>
      <c r="P441" s="460">
        <v>0</v>
      </c>
      <c r="Q441" s="460">
        <v>0</v>
      </c>
    </row>
    <row r="442" spans="2:18" customFormat="1" ht="14">
      <c r="B442" s="465" t="s">
        <v>8158</v>
      </c>
      <c r="C442" t="s">
        <v>8122</v>
      </c>
      <c r="D442" t="s">
        <v>8123</v>
      </c>
      <c r="F442" t="s">
        <v>266</v>
      </c>
      <c r="G442">
        <v>4</v>
      </c>
      <c r="H442">
        <v>5</v>
      </c>
      <c r="I442" t="s">
        <v>404</v>
      </c>
      <c r="J442">
        <v>4</v>
      </c>
      <c r="K442" t="s">
        <v>493</v>
      </c>
      <c r="L442" t="s">
        <v>7767</v>
      </c>
      <c r="M442">
        <v>0</v>
      </c>
      <c r="N442">
        <v>0</v>
      </c>
      <c r="O442">
        <v>0</v>
      </c>
      <c r="P442">
        <v>0</v>
      </c>
      <c r="Q442">
        <v>0</v>
      </c>
      <c r="R442">
        <f t="shared" ref="R442:R443" si="67">SUBTOTAL(9,M442:Q442)</f>
        <v>0</v>
      </c>
    </row>
    <row r="443" spans="2:18" customFormat="1" ht="14">
      <c r="B443" s="465" t="s">
        <v>8151</v>
      </c>
      <c r="C443" t="s">
        <v>8140</v>
      </c>
      <c r="D443" t="s">
        <v>8141</v>
      </c>
      <c r="F443" t="s">
        <v>266</v>
      </c>
      <c r="G443">
        <v>2</v>
      </c>
      <c r="H443">
        <v>6</v>
      </c>
      <c r="I443" t="s">
        <v>404</v>
      </c>
      <c r="J443">
        <v>4</v>
      </c>
      <c r="K443" t="s">
        <v>493</v>
      </c>
      <c r="L443" t="s">
        <v>7767</v>
      </c>
      <c r="M443">
        <v>0</v>
      </c>
      <c r="N443">
        <v>0</v>
      </c>
      <c r="O443">
        <v>0</v>
      </c>
      <c r="P443">
        <v>0</v>
      </c>
      <c r="Q443">
        <v>0</v>
      </c>
      <c r="R443">
        <f t="shared" si="67"/>
        <v>0</v>
      </c>
    </row>
    <row r="444" spans="2:18" customFormat="1" ht="14" hidden="1">
      <c r="B444" t="s">
        <v>7871</v>
      </c>
      <c r="C444" t="s">
        <v>7872</v>
      </c>
      <c r="D444" t="s">
        <v>7873</v>
      </c>
      <c r="F444" t="s">
        <v>266</v>
      </c>
      <c r="G444">
        <v>5</v>
      </c>
      <c r="H444">
        <v>6</v>
      </c>
      <c r="I444" t="s">
        <v>404</v>
      </c>
      <c r="J444">
        <v>5</v>
      </c>
      <c r="K444" t="s">
        <v>451</v>
      </c>
      <c r="L444" s="465" t="s">
        <v>8699</v>
      </c>
      <c r="M444" s="460">
        <v>0</v>
      </c>
      <c r="N444" s="460">
        <v>0</v>
      </c>
      <c r="O444" s="460">
        <v>0</v>
      </c>
      <c r="P444" s="460">
        <v>0</v>
      </c>
      <c r="Q444" s="460">
        <v>0</v>
      </c>
    </row>
    <row r="445" spans="2:18" customFormat="1" ht="14" hidden="1">
      <c r="B445" t="s">
        <v>7880</v>
      </c>
      <c r="C445" t="s">
        <v>7881</v>
      </c>
      <c r="D445" t="s">
        <v>7882</v>
      </c>
      <c r="E445" t="s">
        <v>5314</v>
      </c>
      <c r="F445" t="s">
        <v>266</v>
      </c>
      <c r="G445">
        <v>4</v>
      </c>
      <c r="H445">
        <v>3</v>
      </c>
      <c r="I445" t="s">
        <v>404</v>
      </c>
      <c r="J445">
        <v>5</v>
      </c>
      <c r="K445" t="s">
        <v>451</v>
      </c>
      <c r="L445" s="465" t="s">
        <v>8699</v>
      </c>
      <c r="M445" s="460">
        <v>0</v>
      </c>
      <c r="N445" s="460">
        <v>0</v>
      </c>
      <c r="O445" s="460">
        <v>0</v>
      </c>
      <c r="P445" s="460">
        <v>0</v>
      </c>
      <c r="Q445" s="460">
        <v>0</v>
      </c>
    </row>
    <row r="446" spans="2:18" customFormat="1" ht="14">
      <c r="B446" s="465" t="s">
        <v>8159</v>
      </c>
      <c r="C446" t="s">
        <v>7914</v>
      </c>
      <c r="D446" t="s">
        <v>7915</v>
      </c>
      <c r="F446" t="s">
        <v>266</v>
      </c>
      <c r="G446">
        <v>4</v>
      </c>
      <c r="H446">
        <v>4</v>
      </c>
      <c r="I446" t="s">
        <v>404</v>
      </c>
      <c r="J446">
        <v>5</v>
      </c>
      <c r="K446" t="s">
        <v>493</v>
      </c>
      <c r="L446" t="s">
        <v>7767</v>
      </c>
      <c r="M446">
        <v>0</v>
      </c>
      <c r="N446">
        <v>0</v>
      </c>
      <c r="O446">
        <v>0</v>
      </c>
      <c r="P446">
        <v>0</v>
      </c>
      <c r="Q446">
        <v>0</v>
      </c>
      <c r="R446">
        <f t="shared" ref="R446" si="68">SUBTOTAL(9,M446:Q446)</f>
        <v>0</v>
      </c>
    </row>
    <row r="447" spans="2:18" customFormat="1" ht="14" hidden="1">
      <c r="B447" t="s">
        <v>7976</v>
      </c>
      <c r="C447" t="s">
        <v>7977</v>
      </c>
      <c r="D447" t="s">
        <v>7978</v>
      </c>
      <c r="E447" t="s">
        <v>5618</v>
      </c>
      <c r="F447" t="s">
        <v>266</v>
      </c>
      <c r="G447">
        <v>6</v>
      </c>
      <c r="H447">
        <v>4</v>
      </c>
      <c r="I447" t="s">
        <v>404</v>
      </c>
      <c r="J447">
        <v>5</v>
      </c>
      <c r="K447" t="s">
        <v>451</v>
      </c>
      <c r="L447" s="465" t="s">
        <v>8699</v>
      </c>
      <c r="M447" s="460">
        <v>0</v>
      </c>
      <c r="N447" s="460">
        <v>0</v>
      </c>
      <c r="O447" s="460">
        <v>0</v>
      </c>
      <c r="P447" s="460">
        <v>0</v>
      </c>
      <c r="Q447" s="460">
        <v>0</v>
      </c>
    </row>
    <row r="448" spans="2:18" customFormat="1" ht="14">
      <c r="B448" s="465" t="s">
        <v>9123</v>
      </c>
      <c r="C448" t="s">
        <v>7998</v>
      </c>
      <c r="D448" t="s">
        <v>7999</v>
      </c>
      <c r="E448" t="s">
        <v>7785</v>
      </c>
      <c r="F448" t="s">
        <v>266</v>
      </c>
      <c r="G448">
        <v>5</v>
      </c>
      <c r="H448">
        <v>5</v>
      </c>
      <c r="I448" t="s">
        <v>404</v>
      </c>
      <c r="J448">
        <v>5</v>
      </c>
      <c r="K448" t="s">
        <v>493</v>
      </c>
      <c r="L448" t="s">
        <v>7767</v>
      </c>
      <c r="M448">
        <v>1</v>
      </c>
      <c r="N448">
        <v>0</v>
      </c>
      <c r="O448">
        <v>1</v>
      </c>
      <c r="P448">
        <v>1</v>
      </c>
      <c r="Q448">
        <v>0</v>
      </c>
      <c r="R448">
        <f t="shared" ref="R448:R449" si="69">SUBTOTAL(9,M448:Q448)</f>
        <v>3</v>
      </c>
    </row>
    <row r="449" spans="2:18" customFormat="1" ht="14" hidden="1">
      <c r="B449" t="s">
        <v>7812</v>
      </c>
      <c r="C449" t="s">
        <v>7813</v>
      </c>
      <c r="D449" t="s">
        <v>7814</v>
      </c>
      <c r="E449" t="s">
        <v>5487</v>
      </c>
      <c r="F449" t="s">
        <v>266</v>
      </c>
      <c r="G449">
        <v>5</v>
      </c>
      <c r="H449">
        <v>4</v>
      </c>
      <c r="I449" t="s">
        <v>404</v>
      </c>
      <c r="J449">
        <v>6</v>
      </c>
      <c r="K449" t="s">
        <v>470</v>
      </c>
      <c r="L449" s="465" t="s">
        <v>8164</v>
      </c>
      <c r="M449">
        <v>0</v>
      </c>
      <c r="N449">
        <v>1</v>
      </c>
      <c r="O449">
        <v>0</v>
      </c>
      <c r="P449">
        <v>0</v>
      </c>
      <c r="Q449">
        <v>0</v>
      </c>
      <c r="R449">
        <f t="shared" si="69"/>
        <v>0</v>
      </c>
    </row>
    <row r="450" spans="2:18" customFormat="1" ht="14" hidden="1">
      <c r="B450" t="s">
        <v>7892</v>
      </c>
      <c r="C450" t="s">
        <v>7893</v>
      </c>
      <c r="D450" t="s">
        <v>7894</v>
      </c>
      <c r="E450" t="s">
        <v>7785</v>
      </c>
      <c r="F450" t="s">
        <v>266</v>
      </c>
      <c r="G450">
        <v>3</v>
      </c>
      <c r="H450">
        <v>7</v>
      </c>
      <c r="I450" t="s">
        <v>404</v>
      </c>
      <c r="J450">
        <v>6</v>
      </c>
      <c r="K450" t="s">
        <v>451</v>
      </c>
      <c r="L450" s="465" t="s">
        <v>8699</v>
      </c>
      <c r="M450" s="460">
        <v>0</v>
      </c>
      <c r="N450" s="460">
        <v>0</v>
      </c>
      <c r="O450" s="460">
        <v>0</v>
      </c>
      <c r="P450" s="460">
        <v>0</v>
      </c>
      <c r="Q450" s="460">
        <v>0</v>
      </c>
    </row>
    <row r="451" spans="2:18" customFormat="1" ht="14">
      <c r="B451" t="s">
        <v>8008</v>
      </c>
      <c r="C451" t="s">
        <v>8009</v>
      </c>
      <c r="D451" t="s">
        <v>8010</v>
      </c>
      <c r="E451" t="s">
        <v>7785</v>
      </c>
      <c r="F451" t="s">
        <v>266</v>
      </c>
      <c r="G451">
        <v>5</v>
      </c>
      <c r="H451">
        <v>9</v>
      </c>
      <c r="I451" t="s">
        <v>404</v>
      </c>
      <c r="J451">
        <v>7</v>
      </c>
      <c r="K451" t="s">
        <v>487</v>
      </c>
      <c r="L451" t="s">
        <v>7767</v>
      </c>
      <c r="M451">
        <v>0</v>
      </c>
      <c r="N451">
        <v>2</v>
      </c>
      <c r="O451">
        <v>1</v>
      </c>
      <c r="P451">
        <v>2</v>
      </c>
      <c r="Q451">
        <v>2</v>
      </c>
      <c r="R451">
        <f t="shared" ref="R451:R452" si="70">SUBTOTAL(9,M451:Q451)</f>
        <v>7</v>
      </c>
    </row>
    <row r="452" spans="2:18" customFormat="1" ht="14">
      <c r="B452" s="465" t="s">
        <v>9240</v>
      </c>
      <c r="C452" t="s">
        <v>7968</v>
      </c>
      <c r="D452" t="s">
        <v>7969</v>
      </c>
      <c r="E452" t="s">
        <v>7785</v>
      </c>
      <c r="F452" t="s">
        <v>266</v>
      </c>
      <c r="G452">
        <v>8</v>
      </c>
      <c r="H452">
        <v>8</v>
      </c>
      <c r="I452" t="s">
        <v>404</v>
      </c>
      <c r="J452">
        <v>20</v>
      </c>
      <c r="K452" t="s">
        <v>487</v>
      </c>
      <c r="L452" t="s">
        <v>7767</v>
      </c>
      <c r="M452">
        <v>1</v>
      </c>
      <c r="N452">
        <v>0</v>
      </c>
      <c r="O452">
        <v>2</v>
      </c>
      <c r="P452">
        <v>1</v>
      </c>
      <c r="Q452" s="460">
        <v>0</v>
      </c>
      <c r="R452">
        <f t="shared" si="70"/>
        <v>4</v>
      </c>
    </row>
    <row r="453" spans="2:18" customFormat="1" ht="14" hidden="1">
      <c r="B453" t="s">
        <v>8695</v>
      </c>
      <c r="C453" s="465" t="s">
        <v>8697</v>
      </c>
      <c r="D453" t="s">
        <v>8696</v>
      </c>
      <c r="E453" t="s">
        <v>5289</v>
      </c>
      <c r="F453" t="s">
        <v>266</v>
      </c>
      <c r="G453">
        <v>2</v>
      </c>
      <c r="H453">
        <v>4</v>
      </c>
      <c r="I453" t="s">
        <v>404</v>
      </c>
      <c r="J453">
        <v>1</v>
      </c>
      <c r="K453" t="s">
        <v>451</v>
      </c>
      <c r="L453" s="465" t="s">
        <v>8698</v>
      </c>
      <c r="M453" s="460">
        <v>0</v>
      </c>
      <c r="N453" s="460">
        <v>0</v>
      </c>
      <c r="O453" s="460">
        <v>0</v>
      </c>
      <c r="P453" s="460">
        <v>0</v>
      </c>
      <c r="Q453" s="460">
        <v>0</v>
      </c>
    </row>
    <row r="454" spans="2:18" customFormat="1" ht="14" hidden="1">
      <c r="B454" t="s">
        <v>8692</v>
      </c>
      <c r="C454" t="s">
        <v>8693</v>
      </c>
      <c r="D454" t="s">
        <v>8694</v>
      </c>
      <c r="E454" t="s">
        <v>5160</v>
      </c>
      <c r="F454" t="s">
        <v>266</v>
      </c>
      <c r="G454">
        <v>3</v>
      </c>
      <c r="H454">
        <v>3</v>
      </c>
      <c r="I454" t="s">
        <v>404</v>
      </c>
      <c r="J454">
        <v>3</v>
      </c>
      <c r="K454" t="s">
        <v>470</v>
      </c>
      <c r="L454" s="465" t="s">
        <v>8698</v>
      </c>
      <c r="M454" s="460">
        <v>0</v>
      </c>
      <c r="N454" s="460">
        <v>0</v>
      </c>
      <c r="O454" s="460">
        <v>0</v>
      </c>
      <c r="P454" s="460">
        <v>0</v>
      </c>
      <c r="Q454" s="460">
        <v>0</v>
      </c>
    </row>
    <row r="455" spans="2:18" customFormat="1" ht="14" hidden="1">
      <c r="B455" t="s">
        <v>8683</v>
      </c>
      <c r="C455" t="s">
        <v>8684</v>
      </c>
      <c r="D455" t="s">
        <v>8685</v>
      </c>
      <c r="E455" t="s">
        <v>5160</v>
      </c>
      <c r="F455" t="s">
        <v>266</v>
      </c>
      <c r="G455">
        <v>5</v>
      </c>
      <c r="H455">
        <v>4</v>
      </c>
      <c r="I455" t="s">
        <v>404</v>
      </c>
      <c r="J455">
        <v>4</v>
      </c>
      <c r="K455" t="s">
        <v>470</v>
      </c>
      <c r="L455" s="465" t="s">
        <v>8698</v>
      </c>
      <c r="M455" s="460">
        <v>0</v>
      </c>
      <c r="N455" s="460">
        <v>0</v>
      </c>
      <c r="O455" s="460">
        <v>0</v>
      </c>
      <c r="P455" s="460">
        <v>0</v>
      </c>
      <c r="Q455" s="460">
        <v>0</v>
      </c>
    </row>
    <row r="456" spans="2:18" customFormat="1" ht="14">
      <c r="B456" t="s">
        <v>8689</v>
      </c>
      <c r="C456" t="s">
        <v>8690</v>
      </c>
      <c r="D456" t="s">
        <v>8691</v>
      </c>
      <c r="E456" t="s">
        <v>5160</v>
      </c>
      <c r="F456" t="s">
        <v>266</v>
      </c>
      <c r="G456">
        <v>6</v>
      </c>
      <c r="H456">
        <v>5</v>
      </c>
      <c r="I456" t="s">
        <v>404</v>
      </c>
      <c r="J456">
        <v>8</v>
      </c>
      <c r="K456" t="s">
        <v>493</v>
      </c>
      <c r="L456" s="465" t="s">
        <v>8698</v>
      </c>
      <c r="M456" s="460">
        <v>0</v>
      </c>
      <c r="N456" s="460">
        <v>0</v>
      </c>
      <c r="O456" s="460">
        <v>0</v>
      </c>
      <c r="P456" s="460">
        <v>0</v>
      </c>
      <c r="Q456" s="460">
        <v>0</v>
      </c>
    </row>
    <row r="457" spans="2:18" customFormat="1" ht="14">
      <c r="B457" t="s">
        <v>8686</v>
      </c>
      <c r="C457" t="s">
        <v>8687</v>
      </c>
      <c r="D457" t="s">
        <v>8688</v>
      </c>
      <c r="E457" t="s">
        <v>5289</v>
      </c>
      <c r="F457" t="s">
        <v>266</v>
      </c>
      <c r="G457">
        <v>7</v>
      </c>
      <c r="H457">
        <v>7</v>
      </c>
      <c r="I457" t="s">
        <v>404</v>
      </c>
      <c r="J457">
        <v>10</v>
      </c>
      <c r="K457" t="s">
        <v>493</v>
      </c>
      <c r="L457" s="465" t="s">
        <v>8698</v>
      </c>
      <c r="M457" s="460">
        <v>0</v>
      </c>
      <c r="N457" s="460">
        <v>0</v>
      </c>
      <c r="O457" s="460">
        <v>0</v>
      </c>
      <c r="P457" s="460">
        <v>0</v>
      </c>
      <c r="Q457" s="460">
        <v>0</v>
      </c>
    </row>
    <row r="458" spans="2:18" customFormat="1" ht="14" hidden="1">
      <c r="B458" t="s">
        <v>7446</v>
      </c>
      <c r="C458" t="s">
        <v>7447</v>
      </c>
      <c r="D458" t="s">
        <v>7448</v>
      </c>
      <c r="F458" t="s">
        <v>5116</v>
      </c>
      <c r="G458">
        <v>1</v>
      </c>
      <c r="I458" s="668" t="s">
        <v>5044</v>
      </c>
      <c r="J458">
        <v>1</v>
      </c>
      <c r="K458" t="s">
        <v>451</v>
      </c>
      <c r="L458" s="465" t="s">
        <v>8701</v>
      </c>
      <c r="M458" s="460">
        <v>0</v>
      </c>
      <c r="N458" s="460">
        <v>0</v>
      </c>
      <c r="O458" s="460">
        <v>0</v>
      </c>
      <c r="P458" s="460">
        <v>0</v>
      </c>
      <c r="Q458" s="460">
        <v>0</v>
      </c>
      <c r="R458">
        <f t="shared" ref="R458:R521" si="71">SUBTOTAL(9,M458:Q458)</f>
        <v>0</v>
      </c>
    </row>
    <row r="459" spans="2:18" customFormat="1" ht="14" hidden="1">
      <c r="B459" t="s">
        <v>7355</v>
      </c>
      <c r="C459" t="s">
        <v>7356</v>
      </c>
      <c r="D459" t="s">
        <v>7357</v>
      </c>
      <c r="F459" t="s">
        <v>266</v>
      </c>
      <c r="G459">
        <v>2</v>
      </c>
      <c r="H459">
        <v>2</v>
      </c>
      <c r="I459" s="668" t="s">
        <v>5044</v>
      </c>
      <c r="J459">
        <v>2</v>
      </c>
      <c r="K459" t="s">
        <v>451</v>
      </c>
      <c r="L459" s="465" t="s">
        <v>8701</v>
      </c>
      <c r="M459" s="460">
        <v>0</v>
      </c>
      <c r="N459" s="460">
        <v>0</v>
      </c>
      <c r="O459" s="460">
        <v>0</v>
      </c>
      <c r="P459" s="460">
        <v>0</v>
      </c>
      <c r="Q459" s="460">
        <v>0</v>
      </c>
      <c r="R459">
        <f t="shared" si="71"/>
        <v>0</v>
      </c>
    </row>
    <row r="460" spans="2:18" customFormat="1" ht="14" hidden="1">
      <c r="B460" t="s">
        <v>7452</v>
      </c>
      <c r="C460" t="s">
        <v>7453</v>
      </c>
      <c r="D460" t="s">
        <v>7454</v>
      </c>
      <c r="F460" t="s">
        <v>247</v>
      </c>
      <c r="I460" s="668" t="s">
        <v>5044</v>
      </c>
      <c r="J460">
        <v>2</v>
      </c>
      <c r="K460" s="312" t="s">
        <v>3243</v>
      </c>
      <c r="L460" s="465" t="s">
        <v>7582</v>
      </c>
      <c r="M460">
        <v>0</v>
      </c>
      <c r="N460">
        <v>0</v>
      </c>
      <c r="O460">
        <v>0</v>
      </c>
      <c r="P460">
        <v>0</v>
      </c>
      <c r="Q460">
        <v>0</v>
      </c>
      <c r="R460">
        <f t="shared" si="71"/>
        <v>0</v>
      </c>
    </row>
    <row r="461" spans="2:18" customFormat="1" ht="14" hidden="1">
      <c r="B461" t="s">
        <v>7507</v>
      </c>
      <c r="C461" t="s">
        <v>7508</v>
      </c>
      <c r="D461" t="s">
        <v>7509</v>
      </c>
      <c r="F461" t="s">
        <v>266</v>
      </c>
      <c r="G461">
        <v>1</v>
      </c>
      <c r="H461">
        <v>6</v>
      </c>
      <c r="I461" s="668" t="s">
        <v>5044</v>
      </c>
      <c r="J461">
        <v>3</v>
      </c>
      <c r="K461" t="s">
        <v>451</v>
      </c>
      <c r="L461" s="465" t="s">
        <v>8701</v>
      </c>
      <c r="M461" s="460">
        <v>0</v>
      </c>
      <c r="N461" s="460">
        <v>0</v>
      </c>
      <c r="O461" s="460">
        <v>0</v>
      </c>
      <c r="P461" s="460">
        <v>0</v>
      </c>
      <c r="Q461" s="460">
        <v>0</v>
      </c>
      <c r="R461">
        <f t="shared" si="71"/>
        <v>0</v>
      </c>
    </row>
    <row r="462" spans="2:18" customFormat="1" ht="14" hidden="1">
      <c r="B462" t="s">
        <v>7334</v>
      </c>
      <c r="C462" t="s">
        <v>7335</v>
      </c>
      <c r="D462" t="s">
        <v>7336</v>
      </c>
      <c r="F462" t="s">
        <v>247</v>
      </c>
      <c r="I462" s="668" t="s">
        <v>5044</v>
      </c>
      <c r="J462">
        <v>4</v>
      </c>
      <c r="K462" s="312" t="s">
        <v>3243</v>
      </c>
      <c r="L462" s="465" t="s">
        <v>7579</v>
      </c>
      <c r="M462">
        <v>0</v>
      </c>
      <c r="N462">
        <v>0</v>
      </c>
      <c r="O462">
        <v>0</v>
      </c>
      <c r="P462">
        <v>0</v>
      </c>
      <c r="Q462">
        <v>0</v>
      </c>
      <c r="R462">
        <f t="shared" si="71"/>
        <v>0</v>
      </c>
    </row>
    <row r="463" spans="2:18" customFormat="1" ht="14" hidden="1">
      <c r="B463" t="s">
        <v>7482</v>
      </c>
      <c r="C463" t="s">
        <v>7483</v>
      </c>
      <c r="D463" t="s">
        <v>7484</v>
      </c>
      <c r="F463" t="s">
        <v>266</v>
      </c>
      <c r="G463">
        <v>2</v>
      </c>
      <c r="H463">
        <v>6</v>
      </c>
      <c r="I463" s="668" t="s">
        <v>5044</v>
      </c>
      <c r="J463">
        <v>4</v>
      </c>
      <c r="K463" s="312" t="s">
        <v>3243</v>
      </c>
      <c r="L463" s="465" t="s">
        <v>7562</v>
      </c>
      <c r="M463">
        <v>0</v>
      </c>
      <c r="N463">
        <v>0</v>
      </c>
      <c r="O463">
        <v>0</v>
      </c>
      <c r="P463">
        <v>0</v>
      </c>
      <c r="Q463">
        <v>0</v>
      </c>
      <c r="R463">
        <f t="shared" si="71"/>
        <v>0</v>
      </c>
    </row>
    <row r="464" spans="2:18" customFormat="1" ht="14">
      <c r="B464" t="s">
        <v>7394</v>
      </c>
      <c r="C464" t="s">
        <v>7395</v>
      </c>
      <c r="D464" t="s">
        <v>7396</v>
      </c>
      <c r="F464" t="s">
        <v>247</v>
      </c>
      <c r="I464" s="668" t="s">
        <v>5044</v>
      </c>
      <c r="J464">
        <v>5</v>
      </c>
      <c r="K464" s="312" t="s">
        <v>3250</v>
      </c>
      <c r="L464" t="s">
        <v>7545</v>
      </c>
      <c r="M464">
        <v>2</v>
      </c>
      <c r="N464">
        <v>1</v>
      </c>
      <c r="O464">
        <v>2</v>
      </c>
      <c r="P464">
        <v>2</v>
      </c>
      <c r="Q464">
        <v>0</v>
      </c>
      <c r="R464">
        <f t="shared" si="71"/>
        <v>7</v>
      </c>
    </row>
    <row r="465" spans="2:18" customFormat="1" ht="14">
      <c r="B465" s="465" t="s">
        <v>8239</v>
      </c>
      <c r="C465" t="s">
        <v>7367</v>
      </c>
      <c r="D465" t="s">
        <v>7368</v>
      </c>
      <c r="F465" t="s">
        <v>7369</v>
      </c>
      <c r="H465">
        <v>30</v>
      </c>
      <c r="I465" s="668" t="s">
        <v>5044</v>
      </c>
      <c r="J465">
        <v>6</v>
      </c>
      <c r="K465" s="312" t="s">
        <v>3233</v>
      </c>
      <c r="L465" t="s">
        <v>7545</v>
      </c>
      <c r="M465" s="460">
        <v>0</v>
      </c>
      <c r="N465">
        <v>1</v>
      </c>
      <c r="O465" s="460">
        <v>0</v>
      </c>
      <c r="P465" s="460">
        <v>0</v>
      </c>
      <c r="Q465" s="460">
        <v>0</v>
      </c>
      <c r="R465">
        <f t="shared" si="71"/>
        <v>1</v>
      </c>
    </row>
    <row r="466" spans="2:18" customFormat="1" ht="14">
      <c r="B466" s="465" t="s">
        <v>7553</v>
      </c>
      <c r="C466" t="s">
        <v>7480</v>
      </c>
      <c r="D466" t="s">
        <v>7481</v>
      </c>
      <c r="F466" t="s">
        <v>266</v>
      </c>
      <c r="G466">
        <v>6</v>
      </c>
      <c r="H466">
        <v>6</v>
      </c>
      <c r="I466" s="668" t="s">
        <v>5044</v>
      </c>
      <c r="J466">
        <v>6</v>
      </c>
      <c r="K466" s="312" t="s">
        <v>3233</v>
      </c>
      <c r="L466" t="s">
        <v>7545</v>
      </c>
      <c r="M466">
        <v>1</v>
      </c>
      <c r="N466" s="460">
        <v>0</v>
      </c>
      <c r="O466">
        <v>1</v>
      </c>
      <c r="P466" s="460">
        <v>1</v>
      </c>
      <c r="Q466">
        <v>1</v>
      </c>
      <c r="R466">
        <f t="shared" si="71"/>
        <v>4</v>
      </c>
    </row>
    <row r="467" spans="2:18" customFormat="1" ht="14">
      <c r="B467" t="s">
        <v>7423</v>
      </c>
      <c r="C467" t="s">
        <v>7424</v>
      </c>
      <c r="D467" t="s">
        <v>7425</v>
      </c>
      <c r="E467" t="s">
        <v>5095</v>
      </c>
      <c r="F467" t="s">
        <v>266</v>
      </c>
      <c r="G467">
        <v>8</v>
      </c>
      <c r="H467">
        <v>8</v>
      </c>
      <c r="I467" s="668" t="s">
        <v>5044</v>
      </c>
      <c r="J467">
        <v>13</v>
      </c>
      <c r="K467" s="312" t="s">
        <v>3250</v>
      </c>
      <c r="L467" t="s">
        <v>7545</v>
      </c>
      <c r="M467">
        <v>0</v>
      </c>
      <c r="N467">
        <v>2</v>
      </c>
      <c r="O467">
        <v>1</v>
      </c>
      <c r="P467">
        <v>0</v>
      </c>
      <c r="Q467">
        <v>1</v>
      </c>
      <c r="R467">
        <f t="shared" si="71"/>
        <v>4</v>
      </c>
    </row>
    <row r="468" spans="2:18" customFormat="1" ht="14" hidden="1">
      <c r="B468" t="s">
        <v>7691</v>
      </c>
      <c r="C468" t="s">
        <v>7692</v>
      </c>
      <c r="D468" t="s">
        <v>7693</v>
      </c>
      <c r="F468" t="s">
        <v>247</v>
      </c>
      <c r="I468" t="s">
        <v>5044</v>
      </c>
      <c r="J468">
        <v>1</v>
      </c>
      <c r="K468" t="s">
        <v>470</v>
      </c>
      <c r="L468" t="s">
        <v>7545</v>
      </c>
      <c r="M468">
        <v>0</v>
      </c>
      <c r="N468">
        <v>0</v>
      </c>
      <c r="O468">
        <v>0</v>
      </c>
      <c r="P468">
        <v>0</v>
      </c>
      <c r="Q468">
        <v>0</v>
      </c>
      <c r="R468">
        <f t="shared" si="71"/>
        <v>0</v>
      </c>
    </row>
    <row r="469" spans="2:18" customFormat="1" ht="14" hidden="1">
      <c r="B469" t="s">
        <v>7694</v>
      </c>
      <c r="C469" t="s">
        <v>7695</v>
      </c>
      <c r="D469" t="s">
        <v>7696</v>
      </c>
      <c r="F469" t="s">
        <v>247</v>
      </c>
      <c r="I469" t="s">
        <v>5044</v>
      </c>
      <c r="J469">
        <v>2</v>
      </c>
      <c r="K469" t="s">
        <v>451</v>
      </c>
      <c r="L469" s="465" t="s">
        <v>8701</v>
      </c>
      <c r="M469" s="460">
        <v>0</v>
      </c>
      <c r="N469" s="460">
        <v>0</v>
      </c>
      <c r="O469" s="460">
        <v>0</v>
      </c>
      <c r="P469" s="460">
        <v>0</v>
      </c>
      <c r="Q469" s="460">
        <v>0</v>
      </c>
      <c r="R469">
        <f t="shared" si="71"/>
        <v>0</v>
      </c>
    </row>
    <row r="470" spans="2:18" customFormat="1" ht="14" hidden="1">
      <c r="B470" s="465" t="s">
        <v>7732</v>
      </c>
      <c r="C470" t="s">
        <v>7706</v>
      </c>
      <c r="D470" t="s">
        <v>7707</v>
      </c>
      <c r="F470" t="s">
        <v>266</v>
      </c>
      <c r="G470">
        <v>5</v>
      </c>
      <c r="H470">
        <v>4</v>
      </c>
      <c r="I470" t="s">
        <v>5044</v>
      </c>
      <c r="J470">
        <v>4</v>
      </c>
      <c r="K470" t="s">
        <v>451</v>
      </c>
      <c r="L470" s="465" t="s">
        <v>8701</v>
      </c>
      <c r="M470" s="460">
        <v>0</v>
      </c>
      <c r="N470" s="460">
        <v>0</v>
      </c>
      <c r="O470" s="460">
        <v>0</v>
      </c>
      <c r="P470" s="460">
        <v>0</v>
      </c>
      <c r="Q470" s="460">
        <v>0</v>
      </c>
      <c r="R470">
        <f t="shared" si="71"/>
        <v>0</v>
      </c>
    </row>
    <row r="471" spans="2:18" customFormat="1" ht="14" hidden="1">
      <c r="B471" t="s">
        <v>7337</v>
      </c>
      <c r="C471" t="s">
        <v>7338</v>
      </c>
      <c r="D471" t="s">
        <v>7339</v>
      </c>
      <c r="E471" t="s">
        <v>5160</v>
      </c>
      <c r="F471" t="s">
        <v>266</v>
      </c>
      <c r="G471">
        <v>2</v>
      </c>
      <c r="H471">
        <v>3</v>
      </c>
      <c r="I471" s="309" t="s">
        <v>3231</v>
      </c>
      <c r="J471">
        <v>2</v>
      </c>
      <c r="K471" t="s">
        <v>451</v>
      </c>
      <c r="L471" s="465" t="s">
        <v>8701</v>
      </c>
      <c r="M471" s="460">
        <v>0</v>
      </c>
      <c r="N471" s="460">
        <v>0</v>
      </c>
      <c r="O471" s="460">
        <v>0</v>
      </c>
      <c r="P471" s="460">
        <v>0</v>
      </c>
      <c r="Q471" s="460">
        <v>0</v>
      </c>
      <c r="R471">
        <f t="shared" si="71"/>
        <v>0</v>
      </c>
    </row>
    <row r="472" spans="2:18" customFormat="1" ht="14">
      <c r="B472" s="465" t="s">
        <v>8590</v>
      </c>
      <c r="C472" t="s">
        <v>7455</v>
      </c>
      <c r="D472" t="s">
        <v>7456</v>
      </c>
      <c r="F472" t="s">
        <v>247</v>
      </c>
      <c r="I472" s="309" t="s">
        <v>3231</v>
      </c>
      <c r="J472">
        <v>2</v>
      </c>
      <c r="K472" s="312" t="s">
        <v>3250</v>
      </c>
      <c r="L472" t="s">
        <v>7545</v>
      </c>
      <c r="M472">
        <v>0</v>
      </c>
      <c r="N472">
        <v>0</v>
      </c>
      <c r="O472">
        <v>0</v>
      </c>
      <c r="P472">
        <v>0</v>
      </c>
      <c r="Q472">
        <v>0</v>
      </c>
      <c r="R472">
        <f t="shared" si="71"/>
        <v>0</v>
      </c>
    </row>
    <row r="473" spans="2:18" customFormat="1" ht="14" hidden="1">
      <c r="B473" t="s">
        <v>7185</v>
      </c>
      <c r="C473" t="s">
        <v>7186</v>
      </c>
      <c r="D473" t="s">
        <v>7187</v>
      </c>
      <c r="F473" t="s">
        <v>266</v>
      </c>
      <c r="G473">
        <v>2</v>
      </c>
      <c r="H473">
        <v>4</v>
      </c>
      <c r="I473" s="309" t="s">
        <v>3231</v>
      </c>
      <c r="J473">
        <v>3</v>
      </c>
      <c r="K473" s="312" t="s">
        <v>3243</v>
      </c>
      <c r="L473" s="465" t="s">
        <v>7582</v>
      </c>
      <c r="M473">
        <v>0</v>
      </c>
      <c r="N473">
        <v>0</v>
      </c>
      <c r="O473">
        <v>0</v>
      </c>
      <c r="P473">
        <v>0</v>
      </c>
      <c r="Q473">
        <v>0</v>
      </c>
      <c r="R473">
        <f t="shared" si="71"/>
        <v>0</v>
      </c>
    </row>
    <row r="474" spans="2:18" customFormat="1" ht="14" hidden="1">
      <c r="B474" t="s">
        <v>7202</v>
      </c>
      <c r="C474" t="s">
        <v>7203</v>
      </c>
      <c r="D474" t="s">
        <v>7204</v>
      </c>
      <c r="F474" t="s">
        <v>247</v>
      </c>
      <c r="I474" s="309" t="s">
        <v>3231</v>
      </c>
      <c r="J474">
        <v>3</v>
      </c>
      <c r="K474" t="s">
        <v>451</v>
      </c>
      <c r="L474" t="s">
        <v>7545</v>
      </c>
      <c r="M474" s="460">
        <v>0</v>
      </c>
      <c r="N474" s="460">
        <v>0</v>
      </c>
      <c r="O474" s="460">
        <v>0</v>
      </c>
      <c r="P474" s="460">
        <v>0</v>
      </c>
      <c r="Q474" s="460">
        <v>0</v>
      </c>
      <c r="R474">
        <f t="shared" si="71"/>
        <v>0</v>
      </c>
    </row>
    <row r="475" spans="2:18" customFormat="1" ht="14" hidden="1">
      <c r="B475" t="s">
        <v>7373</v>
      </c>
      <c r="C475" t="s">
        <v>7374</v>
      </c>
      <c r="D475" t="s">
        <v>7375</v>
      </c>
      <c r="F475" t="s">
        <v>266</v>
      </c>
      <c r="G475">
        <v>3</v>
      </c>
      <c r="H475">
        <v>4</v>
      </c>
      <c r="I475" s="309" t="s">
        <v>3231</v>
      </c>
      <c r="J475">
        <v>3</v>
      </c>
      <c r="K475" s="312" t="s">
        <v>3243</v>
      </c>
      <c r="L475" s="465" t="s">
        <v>7582</v>
      </c>
      <c r="M475">
        <v>0</v>
      </c>
      <c r="N475">
        <v>0</v>
      </c>
      <c r="O475">
        <v>0</v>
      </c>
      <c r="P475">
        <v>0</v>
      </c>
      <c r="Q475">
        <v>0</v>
      </c>
      <c r="R475">
        <f t="shared" si="71"/>
        <v>0</v>
      </c>
    </row>
    <row r="476" spans="2:18" customFormat="1" ht="14" hidden="1">
      <c r="B476" t="s">
        <v>7449</v>
      </c>
      <c r="C476" t="s">
        <v>7450</v>
      </c>
      <c r="D476" t="s">
        <v>7451</v>
      </c>
      <c r="F476" t="s">
        <v>247</v>
      </c>
      <c r="I476" s="309" t="s">
        <v>3231</v>
      </c>
      <c r="J476">
        <v>3</v>
      </c>
      <c r="K476" s="312" t="s">
        <v>3243</v>
      </c>
      <c r="L476" s="465" t="s">
        <v>7562</v>
      </c>
      <c r="M476">
        <v>0</v>
      </c>
      <c r="N476">
        <v>0</v>
      </c>
      <c r="O476">
        <v>0</v>
      </c>
      <c r="P476">
        <v>0</v>
      </c>
      <c r="Q476">
        <v>0</v>
      </c>
      <c r="R476">
        <f t="shared" si="71"/>
        <v>0</v>
      </c>
    </row>
    <row r="477" spans="2:18" customFormat="1" ht="14">
      <c r="B477" t="s">
        <v>7328</v>
      </c>
      <c r="C477" t="s">
        <v>7329</v>
      </c>
      <c r="D477" t="s">
        <v>7330</v>
      </c>
      <c r="F477" t="s">
        <v>266</v>
      </c>
      <c r="G477">
        <v>2</v>
      </c>
      <c r="H477">
        <v>5</v>
      </c>
      <c r="I477" s="309" t="s">
        <v>3231</v>
      </c>
      <c r="J477">
        <v>4</v>
      </c>
      <c r="K477" s="312" t="s">
        <v>3233</v>
      </c>
      <c r="L477" t="s">
        <v>7545</v>
      </c>
      <c r="M477">
        <v>1</v>
      </c>
      <c r="N477">
        <v>1</v>
      </c>
      <c r="O477">
        <v>1</v>
      </c>
      <c r="P477">
        <v>1</v>
      </c>
      <c r="Q477">
        <v>1</v>
      </c>
      <c r="R477">
        <f t="shared" si="71"/>
        <v>5</v>
      </c>
    </row>
    <row r="478" spans="2:18" customFormat="1" ht="14" hidden="1">
      <c r="B478" t="s">
        <v>7470</v>
      </c>
      <c r="C478" t="s">
        <v>7471</v>
      </c>
      <c r="D478" t="s">
        <v>7472</v>
      </c>
      <c r="E478" t="s">
        <v>5160</v>
      </c>
      <c r="F478" t="s">
        <v>266</v>
      </c>
      <c r="G478">
        <v>4</v>
      </c>
      <c r="H478">
        <v>4</v>
      </c>
      <c r="I478" s="309" t="s">
        <v>3231</v>
      </c>
      <c r="J478">
        <v>4</v>
      </c>
      <c r="K478" t="s">
        <v>451</v>
      </c>
      <c r="L478" t="s">
        <v>7545</v>
      </c>
      <c r="M478" s="460">
        <v>0</v>
      </c>
      <c r="N478" s="460">
        <v>0</v>
      </c>
      <c r="O478" s="460">
        <v>0</v>
      </c>
      <c r="P478" s="460">
        <v>0</v>
      </c>
      <c r="Q478" s="460">
        <v>0</v>
      </c>
      <c r="R478">
        <f t="shared" si="71"/>
        <v>0</v>
      </c>
    </row>
    <row r="479" spans="2:18" customFormat="1" ht="14">
      <c r="B479" s="465" t="s">
        <v>7557</v>
      </c>
      <c r="C479" t="s">
        <v>7541</v>
      </c>
      <c r="D479" t="s">
        <v>7542</v>
      </c>
      <c r="F479" t="s">
        <v>7369</v>
      </c>
      <c r="H479">
        <v>30</v>
      </c>
      <c r="I479" s="309" t="s">
        <v>3231</v>
      </c>
      <c r="J479">
        <v>5</v>
      </c>
      <c r="K479" s="312" t="s">
        <v>3233</v>
      </c>
      <c r="L479" t="s">
        <v>7545</v>
      </c>
      <c r="M479" s="460">
        <v>0</v>
      </c>
      <c r="N479" s="460">
        <v>0</v>
      </c>
      <c r="O479">
        <v>1</v>
      </c>
      <c r="P479">
        <v>1</v>
      </c>
      <c r="Q479" s="460">
        <v>0</v>
      </c>
      <c r="R479">
        <f t="shared" si="71"/>
        <v>2</v>
      </c>
    </row>
    <row r="480" spans="2:18" customFormat="1" ht="14">
      <c r="B480" t="s">
        <v>7457</v>
      </c>
      <c r="C480" t="s">
        <v>7458</v>
      </c>
      <c r="D480" t="s">
        <v>7459</v>
      </c>
      <c r="E480" t="s">
        <v>5160</v>
      </c>
      <c r="F480" t="s">
        <v>266</v>
      </c>
      <c r="G480">
        <v>4</v>
      </c>
      <c r="H480">
        <v>5</v>
      </c>
      <c r="I480" s="309" t="s">
        <v>3231</v>
      </c>
      <c r="J480">
        <v>7</v>
      </c>
      <c r="K480" s="312" t="s">
        <v>3250</v>
      </c>
      <c r="L480" t="s">
        <v>7545</v>
      </c>
      <c r="M480">
        <v>1</v>
      </c>
      <c r="N480">
        <v>0</v>
      </c>
      <c r="O480">
        <v>2</v>
      </c>
      <c r="P480">
        <v>1</v>
      </c>
      <c r="Q480">
        <v>2</v>
      </c>
      <c r="R480">
        <f t="shared" si="71"/>
        <v>6</v>
      </c>
    </row>
    <row r="481" spans="2:18" customFormat="1" ht="14" hidden="1">
      <c r="B481" t="s">
        <v>7185</v>
      </c>
      <c r="C481" t="s">
        <v>7186</v>
      </c>
      <c r="D481" t="s">
        <v>7187</v>
      </c>
      <c r="F481" t="s">
        <v>266</v>
      </c>
      <c r="G481">
        <v>2</v>
      </c>
      <c r="H481">
        <v>4</v>
      </c>
      <c r="I481" t="s">
        <v>248</v>
      </c>
      <c r="J481">
        <v>3</v>
      </c>
      <c r="K481" t="s">
        <v>470</v>
      </c>
      <c r="L481" t="s">
        <v>7545</v>
      </c>
      <c r="M481">
        <v>0</v>
      </c>
      <c r="N481">
        <v>0</v>
      </c>
      <c r="O481">
        <v>0</v>
      </c>
      <c r="P481">
        <v>0</v>
      </c>
      <c r="Q481">
        <v>0</v>
      </c>
      <c r="R481">
        <f t="shared" si="71"/>
        <v>0</v>
      </c>
    </row>
    <row r="482" spans="2:18" customFormat="1" ht="14" hidden="1">
      <c r="B482" t="s">
        <v>7202</v>
      </c>
      <c r="C482" t="s">
        <v>7203</v>
      </c>
      <c r="D482" t="s">
        <v>7204</v>
      </c>
      <c r="F482" t="s">
        <v>247</v>
      </c>
      <c r="I482" t="s">
        <v>248</v>
      </c>
      <c r="J482">
        <v>3</v>
      </c>
      <c r="K482" t="s">
        <v>451</v>
      </c>
      <c r="L482" t="s">
        <v>7545</v>
      </c>
      <c r="M482" s="460">
        <v>0</v>
      </c>
      <c r="N482" s="460">
        <v>0</v>
      </c>
      <c r="O482" s="460">
        <v>0</v>
      </c>
      <c r="P482" s="460">
        <v>0</v>
      </c>
      <c r="Q482" s="460">
        <v>0</v>
      </c>
      <c r="R482">
        <f t="shared" si="71"/>
        <v>0</v>
      </c>
    </row>
    <row r="483" spans="2:18" customFormat="1" ht="14" hidden="1">
      <c r="B483" t="s">
        <v>7685</v>
      </c>
      <c r="C483" t="s">
        <v>7686</v>
      </c>
      <c r="D483" t="s">
        <v>7687</v>
      </c>
      <c r="F483" t="s">
        <v>266</v>
      </c>
      <c r="G483">
        <v>3</v>
      </c>
      <c r="H483">
        <v>4</v>
      </c>
      <c r="I483" t="s">
        <v>248</v>
      </c>
      <c r="J483">
        <v>4</v>
      </c>
      <c r="K483" t="s">
        <v>470</v>
      </c>
      <c r="L483" t="s">
        <v>7545</v>
      </c>
      <c r="M483">
        <v>0</v>
      </c>
      <c r="N483">
        <v>0</v>
      </c>
      <c r="O483">
        <v>0</v>
      </c>
      <c r="P483">
        <v>0</v>
      </c>
      <c r="Q483">
        <v>0</v>
      </c>
      <c r="R483">
        <f t="shared" si="71"/>
        <v>0</v>
      </c>
    </row>
    <row r="484" spans="2:18" customFormat="1" ht="14" hidden="1">
      <c r="B484" t="s">
        <v>7688</v>
      </c>
      <c r="C484" t="s">
        <v>7689</v>
      </c>
      <c r="D484" t="s">
        <v>7690</v>
      </c>
      <c r="F484" t="s">
        <v>266</v>
      </c>
      <c r="G484">
        <v>4</v>
      </c>
      <c r="H484">
        <v>5</v>
      </c>
      <c r="I484" t="s">
        <v>248</v>
      </c>
      <c r="J484">
        <v>5</v>
      </c>
      <c r="K484" t="s">
        <v>470</v>
      </c>
      <c r="L484" t="s">
        <v>7545</v>
      </c>
      <c r="M484">
        <v>0</v>
      </c>
      <c r="N484">
        <v>0</v>
      </c>
      <c r="O484">
        <v>0</v>
      </c>
      <c r="P484">
        <v>0</v>
      </c>
      <c r="Q484">
        <v>0</v>
      </c>
      <c r="R484">
        <f t="shared" si="71"/>
        <v>0</v>
      </c>
    </row>
    <row r="485" spans="2:18" customFormat="1" ht="14" hidden="1">
      <c r="B485" t="s">
        <v>7644</v>
      </c>
      <c r="C485" t="s">
        <v>7645</v>
      </c>
      <c r="D485" t="s">
        <v>7646</v>
      </c>
      <c r="F485" t="s">
        <v>247</v>
      </c>
      <c r="I485" t="s">
        <v>248</v>
      </c>
      <c r="J485">
        <v>7</v>
      </c>
      <c r="K485" t="s">
        <v>451</v>
      </c>
      <c r="L485" t="s">
        <v>7545</v>
      </c>
      <c r="M485" s="460">
        <v>0</v>
      </c>
      <c r="N485" s="460">
        <v>0</v>
      </c>
      <c r="O485" s="460">
        <v>0</v>
      </c>
      <c r="P485" s="460">
        <v>0</v>
      </c>
      <c r="Q485" s="460">
        <v>0</v>
      </c>
      <c r="R485">
        <f t="shared" si="71"/>
        <v>0</v>
      </c>
    </row>
    <row r="486" spans="2:18" customFormat="1" ht="14">
      <c r="B486" t="s">
        <v>7307</v>
      </c>
      <c r="C486" t="s">
        <v>7308</v>
      </c>
      <c r="D486" t="s">
        <v>7309</v>
      </c>
      <c r="F486" t="s">
        <v>247</v>
      </c>
      <c r="I486" s="675" t="s">
        <v>290</v>
      </c>
      <c r="J486">
        <v>2</v>
      </c>
      <c r="K486" s="312" t="s">
        <v>3250</v>
      </c>
      <c r="L486" t="s">
        <v>7545</v>
      </c>
      <c r="M486">
        <v>0</v>
      </c>
      <c r="N486">
        <v>2</v>
      </c>
      <c r="O486">
        <v>1</v>
      </c>
      <c r="P486">
        <v>2</v>
      </c>
      <c r="Q486">
        <v>1</v>
      </c>
      <c r="R486">
        <f t="shared" si="71"/>
        <v>6</v>
      </c>
    </row>
    <row r="487" spans="2:18" customFormat="1" ht="14" hidden="1">
      <c r="B487" t="s">
        <v>7510</v>
      </c>
      <c r="C487" t="s">
        <v>7511</v>
      </c>
      <c r="D487" t="s">
        <v>7512</v>
      </c>
      <c r="F487" t="s">
        <v>247</v>
      </c>
      <c r="I487" s="675" t="s">
        <v>290</v>
      </c>
      <c r="J487">
        <v>2</v>
      </c>
      <c r="K487" s="312" t="s">
        <v>3243</v>
      </c>
      <c r="L487" s="465" t="s">
        <v>7580</v>
      </c>
      <c r="M487">
        <v>0</v>
      </c>
      <c r="N487">
        <v>0</v>
      </c>
      <c r="O487">
        <v>0</v>
      </c>
      <c r="P487">
        <v>0</v>
      </c>
      <c r="Q487">
        <v>0</v>
      </c>
      <c r="R487">
        <f t="shared" si="71"/>
        <v>0</v>
      </c>
    </row>
    <row r="488" spans="2:18" customFormat="1" ht="14" hidden="1">
      <c r="B488" t="s">
        <v>7531</v>
      </c>
      <c r="C488" t="s">
        <v>7532</v>
      </c>
      <c r="D488" t="s">
        <v>7533</v>
      </c>
      <c r="F488" t="s">
        <v>5116</v>
      </c>
      <c r="G488">
        <v>2</v>
      </c>
      <c r="I488" s="675" t="s">
        <v>290</v>
      </c>
      <c r="J488">
        <v>2</v>
      </c>
      <c r="K488" t="s">
        <v>451</v>
      </c>
      <c r="L488" t="s">
        <v>7545</v>
      </c>
      <c r="M488" s="460">
        <v>0</v>
      </c>
      <c r="N488" s="460">
        <v>0</v>
      </c>
      <c r="O488" s="460">
        <v>0</v>
      </c>
      <c r="P488" s="460">
        <v>0</v>
      </c>
      <c r="Q488" s="460">
        <v>0</v>
      </c>
      <c r="R488">
        <f t="shared" si="71"/>
        <v>0</v>
      </c>
    </row>
    <row r="489" spans="2:18" customFormat="1" ht="14" hidden="1">
      <c r="B489" t="s">
        <v>7501</v>
      </c>
      <c r="C489" t="s">
        <v>7502</v>
      </c>
      <c r="D489" t="s">
        <v>7503</v>
      </c>
      <c r="F489" t="s">
        <v>266</v>
      </c>
      <c r="G489">
        <v>4</v>
      </c>
      <c r="H489">
        <v>3</v>
      </c>
      <c r="I489" s="675" t="s">
        <v>290</v>
      </c>
      <c r="J489">
        <v>3</v>
      </c>
      <c r="K489" t="s">
        <v>451</v>
      </c>
      <c r="L489" t="s">
        <v>7545</v>
      </c>
      <c r="M489" s="460">
        <v>0</v>
      </c>
      <c r="N489" s="460">
        <v>0</v>
      </c>
      <c r="O489" s="460">
        <v>0</v>
      </c>
      <c r="P489" s="460">
        <v>0</v>
      </c>
      <c r="Q489" s="460">
        <v>0</v>
      </c>
      <c r="R489">
        <f t="shared" si="71"/>
        <v>0</v>
      </c>
    </row>
    <row r="490" spans="2:18" customFormat="1" ht="14" hidden="1">
      <c r="B490" t="s">
        <v>7504</v>
      </c>
      <c r="C490" t="s">
        <v>7505</v>
      </c>
      <c r="D490" t="s">
        <v>7506</v>
      </c>
      <c r="F490" t="s">
        <v>247</v>
      </c>
      <c r="I490" s="675" t="s">
        <v>290</v>
      </c>
      <c r="J490">
        <v>3</v>
      </c>
      <c r="K490" s="312" t="s">
        <v>3243</v>
      </c>
      <c r="L490" s="465" t="s">
        <v>7582</v>
      </c>
      <c r="M490">
        <v>0</v>
      </c>
      <c r="N490">
        <v>0</v>
      </c>
      <c r="O490">
        <v>0</v>
      </c>
      <c r="P490">
        <v>0</v>
      </c>
      <c r="Q490">
        <v>0</v>
      </c>
      <c r="R490">
        <f t="shared" si="71"/>
        <v>0</v>
      </c>
    </row>
    <row r="491" spans="2:18" customFormat="1" ht="14" hidden="1">
      <c r="B491" t="s">
        <v>7250</v>
      </c>
      <c r="C491" t="s">
        <v>7251</v>
      </c>
      <c r="D491" t="s">
        <v>7252</v>
      </c>
      <c r="E491" t="s">
        <v>5160</v>
      </c>
      <c r="F491" t="s">
        <v>266</v>
      </c>
      <c r="G491">
        <v>4</v>
      </c>
      <c r="H491">
        <v>3</v>
      </c>
      <c r="I491" s="675" t="s">
        <v>290</v>
      </c>
      <c r="J491">
        <v>4</v>
      </c>
      <c r="K491" s="312" t="s">
        <v>3243</v>
      </c>
      <c r="L491" s="465" t="s">
        <v>7562</v>
      </c>
      <c r="M491">
        <v>0</v>
      </c>
      <c r="N491">
        <v>0</v>
      </c>
      <c r="O491">
        <v>0</v>
      </c>
      <c r="P491">
        <v>0</v>
      </c>
      <c r="Q491">
        <v>0</v>
      </c>
      <c r="R491">
        <f t="shared" si="71"/>
        <v>0</v>
      </c>
    </row>
    <row r="492" spans="2:18" customFormat="1" ht="14">
      <c r="B492" t="s">
        <v>7413</v>
      </c>
      <c r="C492" t="s">
        <v>7414</v>
      </c>
      <c r="D492" t="s">
        <v>7415</v>
      </c>
      <c r="F492" t="s">
        <v>247</v>
      </c>
      <c r="I492" s="675" t="s">
        <v>290</v>
      </c>
      <c r="J492">
        <v>4</v>
      </c>
      <c r="K492" s="312" t="s">
        <v>3250</v>
      </c>
      <c r="L492" t="s">
        <v>7545</v>
      </c>
      <c r="M492">
        <v>1</v>
      </c>
      <c r="N492">
        <v>1</v>
      </c>
      <c r="O492">
        <v>0</v>
      </c>
      <c r="P492">
        <v>2</v>
      </c>
      <c r="Q492">
        <v>2</v>
      </c>
      <c r="R492">
        <f t="shared" si="71"/>
        <v>6</v>
      </c>
    </row>
    <row r="493" spans="2:18" customFormat="1" ht="14">
      <c r="B493" s="465" t="s">
        <v>7561</v>
      </c>
      <c r="C493" t="s">
        <v>7376</v>
      </c>
      <c r="D493" t="s">
        <v>7377</v>
      </c>
      <c r="F493" t="s">
        <v>7369</v>
      </c>
      <c r="H493">
        <v>30</v>
      </c>
      <c r="I493" s="675" t="s">
        <v>290</v>
      </c>
      <c r="J493">
        <v>6</v>
      </c>
      <c r="K493" s="312" t="s">
        <v>3233</v>
      </c>
      <c r="L493" t="s">
        <v>7545</v>
      </c>
      <c r="M493">
        <v>1</v>
      </c>
      <c r="N493" s="460">
        <v>0</v>
      </c>
      <c r="O493" s="460">
        <v>0</v>
      </c>
      <c r="P493">
        <v>1</v>
      </c>
      <c r="Q493">
        <v>1</v>
      </c>
      <c r="R493">
        <f t="shared" si="71"/>
        <v>3</v>
      </c>
    </row>
    <row r="494" spans="2:18" customFormat="1" ht="14" hidden="1">
      <c r="B494" t="s">
        <v>7340</v>
      </c>
      <c r="C494" t="s">
        <v>7341</v>
      </c>
      <c r="D494" t="s">
        <v>7342</v>
      </c>
      <c r="E494" t="s">
        <v>5160</v>
      </c>
      <c r="F494" t="s">
        <v>266</v>
      </c>
      <c r="G494">
        <v>5</v>
      </c>
      <c r="H494">
        <v>6</v>
      </c>
      <c r="I494" s="675" t="s">
        <v>290</v>
      </c>
      <c r="J494">
        <v>7</v>
      </c>
      <c r="K494" t="s">
        <v>451</v>
      </c>
      <c r="L494" t="s">
        <v>7545</v>
      </c>
      <c r="M494" s="460">
        <v>0</v>
      </c>
      <c r="N494" s="460">
        <v>0</v>
      </c>
      <c r="O494" s="460">
        <v>0</v>
      </c>
      <c r="P494" s="460">
        <v>0</v>
      </c>
      <c r="Q494" s="460">
        <v>0</v>
      </c>
      <c r="R494">
        <f t="shared" si="71"/>
        <v>0</v>
      </c>
    </row>
    <row r="495" spans="2:18" customFormat="1" ht="14">
      <c r="B495" t="s">
        <v>7516</v>
      </c>
      <c r="C495" t="s">
        <v>7517</v>
      </c>
      <c r="D495" t="s">
        <v>7518</v>
      </c>
      <c r="F495" t="s">
        <v>266</v>
      </c>
      <c r="G495">
        <v>5</v>
      </c>
      <c r="H495">
        <v>4</v>
      </c>
      <c r="I495" s="675" t="s">
        <v>290</v>
      </c>
      <c r="J495">
        <v>9</v>
      </c>
      <c r="K495" s="312" t="s">
        <v>3233</v>
      </c>
      <c r="L495" t="s">
        <v>7545</v>
      </c>
      <c r="M495">
        <v>1</v>
      </c>
      <c r="N495">
        <v>1</v>
      </c>
      <c r="O495">
        <v>1</v>
      </c>
      <c r="P495">
        <v>1</v>
      </c>
      <c r="Q495">
        <v>1</v>
      </c>
      <c r="R495">
        <f t="shared" si="71"/>
        <v>5</v>
      </c>
    </row>
    <row r="496" spans="2:18" customFormat="1" ht="14" hidden="1">
      <c r="B496" t="s">
        <v>7697</v>
      </c>
      <c r="C496" t="s">
        <v>7698</v>
      </c>
      <c r="D496" t="s">
        <v>7699</v>
      </c>
      <c r="F496" t="s">
        <v>247</v>
      </c>
      <c r="I496" t="s">
        <v>290</v>
      </c>
      <c r="J496">
        <v>2</v>
      </c>
      <c r="K496" t="s">
        <v>470</v>
      </c>
      <c r="L496" t="s">
        <v>7545</v>
      </c>
      <c r="M496">
        <v>0</v>
      </c>
      <c r="N496">
        <v>0</v>
      </c>
      <c r="O496">
        <v>0</v>
      </c>
      <c r="P496">
        <v>0</v>
      </c>
      <c r="Q496">
        <v>0</v>
      </c>
      <c r="R496">
        <f t="shared" si="71"/>
        <v>0</v>
      </c>
    </row>
    <row r="497" spans="2:18" customFormat="1" ht="14" hidden="1">
      <c r="B497" t="s">
        <v>7703</v>
      </c>
      <c r="C497" t="s">
        <v>7704</v>
      </c>
      <c r="D497" t="s">
        <v>7705</v>
      </c>
      <c r="F497" t="s">
        <v>247</v>
      </c>
      <c r="I497" t="s">
        <v>290</v>
      </c>
      <c r="J497">
        <v>2</v>
      </c>
      <c r="K497" t="s">
        <v>451</v>
      </c>
      <c r="L497" t="s">
        <v>7545</v>
      </c>
      <c r="M497" s="460">
        <v>0</v>
      </c>
      <c r="N497" s="460">
        <v>0</v>
      </c>
      <c r="O497" s="460">
        <v>0</v>
      </c>
      <c r="P497" s="460">
        <v>0</v>
      </c>
      <c r="Q497" s="460">
        <v>0</v>
      </c>
      <c r="R497">
        <f t="shared" si="71"/>
        <v>0</v>
      </c>
    </row>
    <row r="498" spans="2:18" customFormat="1" ht="14" hidden="1">
      <c r="B498" t="s">
        <v>7250</v>
      </c>
      <c r="C498" t="s">
        <v>7251</v>
      </c>
      <c r="D498" t="s">
        <v>7252</v>
      </c>
      <c r="E498" t="s">
        <v>5160</v>
      </c>
      <c r="F498" t="s">
        <v>266</v>
      </c>
      <c r="G498">
        <v>4</v>
      </c>
      <c r="H498">
        <v>3</v>
      </c>
      <c r="I498" t="s">
        <v>290</v>
      </c>
      <c r="J498">
        <v>4</v>
      </c>
      <c r="K498" t="s">
        <v>470</v>
      </c>
      <c r="L498" t="s">
        <v>7545</v>
      </c>
      <c r="M498">
        <v>0</v>
      </c>
      <c r="N498">
        <v>0</v>
      </c>
      <c r="O498">
        <v>0</v>
      </c>
      <c r="P498">
        <v>0</v>
      </c>
      <c r="Q498">
        <v>0</v>
      </c>
      <c r="R498">
        <f t="shared" si="71"/>
        <v>0</v>
      </c>
    </row>
    <row r="499" spans="2:18" customFormat="1" ht="14" hidden="1">
      <c r="B499" t="s">
        <v>7700</v>
      </c>
      <c r="C499" t="s">
        <v>7701</v>
      </c>
      <c r="D499" t="s">
        <v>7702</v>
      </c>
      <c r="F499" t="s">
        <v>266</v>
      </c>
      <c r="G499">
        <v>3</v>
      </c>
      <c r="H499">
        <v>3</v>
      </c>
      <c r="I499" t="s">
        <v>290</v>
      </c>
      <c r="J499">
        <v>5</v>
      </c>
      <c r="K499" t="s">
        <v>451</v>
      </c>
      <c r="L499" t="s">
        <v>7545</v>
      </c>
      <c r="M499" s="460">
        <v>0</v>
      </c>
      <c r="N499" s="460">
        <v>0</v>
      </c>
      <c r="O499" s="460">
        <v>0</v>
      </c>
      <c r="P499" s="460">
        <v>0</v>
      </c>
      <c r="Q499" s="460">
        <v>0</v>
      </c>
      <c r="R499">
        <f t="shared" si="71"/>
        <v>0</v>
      </c>
    </row>
    <row r="500" spans="2:18" customFormat="1" ht="14" hidden="1">
      <c r="B500" t="s">
        <v>7283</v>
      </c>
      <c r="C500" t="s">
        <v>7284</v>
      </c>
      <c r="D500" t="s">
        <v>7285</v>
      </c>
      <c r="F500" t="s">
        <v>266</v>
      </c>
      <c r="G500">
        <v>2</v>
      </c>
      <c r="H500">
        <v>2</v>
      </c>
      <c r="I500" s="674" t="s">
        <v>269</v>
      </c>
      <c r="J500">
        <v>1</v>
      </c>
      <c r="K500" t="s">
        <v>451</v>
      </c>
      <c r="L500" t="s">
        <v>7545</v>
      </c>
      <c r="M500" s="460">
        <v>0</v>
      </c>
      <c r="N500" s="460">
        <v>0</v>
      </c>
      <c r="O500" s="460">
        <v>0</v>
      </c>
      <c r="P500" s="460">
        <v>0</v>
      </c>
      <c r="Q500" s="460">
        <v>0</v>
      </c>
      <c r="R500">
        <f t="shared" si="71"/>
        <v>0</v>
      </c>
    </row>
    <row r="501" spans="2:18" customFormat="1" ht="14" hidden="1">
      <c r="B501" t="s">
        <v>7361</v>
      </c>
      <c r="C501" t="s">
        <v>7362</v>
      </c>
      <c r="D501" t="s">
        <v>7363</v>
      </c>
      <c r="E501" t="s">
        <v>5289</v>
      </c>
      <c r="F501" t="s">
        <v>266</v>
      </c>
      <c r="G501">
        <v>2</v>
      </c>
      <c r="H501">
        <v>3</v>
      </c>
      <c r="I501" s="674" t="s">
        <v>269</v>
      </c>
      <c r="J501">
        <v>2</v>
      </c>
      <c r="K501" t="s">
        <v>451</v>
      </c>
      <c r="L501" t="s">
        <v>7545</v>
      </c>
      <c r="M501" s="460">
        <v>0</v>
      </c>
      <c r="N501" s="460">
        <v>0</v>
      </c>
      <c r="O501" s="460">
        <v>0</v>
      </c>
      <c r="P501" s="460">
        <v>0</v>
      </c>
      <c r="Q501" s="460">
        <v>0</v>
      </c>
      <c r="R501">
        <f t="shared" si="71"/>
        <v>0</v>
      </c>
    </row>
    <row r="502" spans="2:18" customFormat="1" ht="14" hidden="1">
      <c r="B502" t="s">
        <v>7536</v>
      </c>
      <c r="C502" t="s">
        <v>7537</v>
      </c>
      <c r="D502" t="s">
        <v>7538</v>
      </c>
      <c r="F502" t="s">
        <v>247</v>
      </c>
      <c r="I502" s="674" t="s">
        <v>269</v>
      </c>
      <c r="J502">
        <v>2</v>
      </c>
      <c r="K502" t="s">
        <v>451</v>
      </c>
      <c r="L502" t="s">
        <v>7545</v>
      </c>
      <c r="M502" s="460">
        <v>0</v>
      </c>
      <c r="N502" s="460">
        <v>0</v>
      </c>
      <c r="O502" s="460">
        <v>0</v>
      </c>
      <c r="P502" s="460">
        <v>0</v>
      </c>
      <c r="Q502" s="460">
        <v>0</v>
      </c>
      <c r="R502">
        <f t="shared" si="71"/>
        <v>0</v>
      </c>
    </row>
    <row r="503" spans="2:18" customFormat="1" ht="14" hidden="1">
      <c r="B503" t="s">
        <v>7460</v>
      </c>
      <c r="C503" t="s">
        <v>7461</v>
      </c>
      <c r="D503" t="s">
        <v>7462</v>
      </c>
      <c r="F503" t="s">
        <v>247</v>
      </c>
      <c r="I503" s="674" t="s">
        <v>269</v>
      </c>
      <c r="J503">
        <v>3</v>
      </c>
      <c r="K503" s="312" t="s">
        <v>3243</v>
      </c>
      <c r="L503" s="465" t="s">
        <v>7582</v>
      </c>
      <c r="M503">
        <v>0</v>
      </c>
      <c r="N503">
        <v>0</v>
      </c>
      <c r="O503">
        <v>0</v>
      </c>
      <c r="P503">
        <v>0</v>
      </c>
      <c r="Q503">
        <v>0</v>
      </c>
      <c r="R503">
        <f t="shared" si="71"/>
        <v>0</v>
      </c>
    </row>
    <row r="504" spans="2:18" customFormat="1" ht="14" hidden="1">
      <c r="B504" t="s">
        <v>7280</v>
      </c>
      <c r="C504" t="s">
        <v>7281</v>
      </c>
      <c r="D504" t="s">
        <v>7282</v>
      </c>
      <c r="F504" t="s">
        <v>247</v>
      </c>
      <c r="I504" s="674" t="s">
        <v>269</v>
      </c>
      <c r="J504">
        <v>4</v>
      </c>
      <c r="K504" s="312" t="s">
        <v>3243</v>
      </c>
      <c r="L504" s="465" t="s">
        <v>7580</v>
      </c>
      <c r="M504">
        <v>0</v>
      </c>
      <c r="N504">
        <v>0</v>
      </c>
      <c r="O504">
        <v>0</v>
      </c>
      <c r="P504">
        <v>0</v>
      </c>
      <c r="Q504">
        <v>0</v>
      </c>
      <c r="R504">
        <f t="shared" si="71"/>
        <v>0</v>
      </c>
    </row>
    <row r="505" spans="2:18" customFormat="1" ht="14">
      <c r="B505" s="465" t="s">
        <v>7558</v>
      </c>
      <c r="C505" t="s">
        <v>7405</v>
      </c>
      <c r="D505" t="s">
        <v>7406</v>
      </c>
      <c r="F505" t="s">
        <v>266</v>
      </c>
      <c r="G505">
        <v>5</v>
      </c>
      <c r="H505">
        <v>5</v>
      </c>
      <c r="I505" s="674" t="s">
        <v>269</v>
      </c>
      <c r="J505">
        <v>6</v>
      </c>
      <c r="K505" s="312" t="s">
        <v>3233</v>
      </c>
      <c r="L505" t="s">
        <v>7545</v>
      </c>
      <c r="M505">
        <v>1</v>
      </c>
      <c r="N505" s="460">
        <v>0</v>
      </c>
      <c r="O505">
        <v>1</v>
      </c>
      <c r="P505">
        <v>1</v>
      </c>
      <c r="Q505" s="460">
        <v>0</v>
      </c>
      <c r="R505">
        <f t="shared" si="71"/>
        <v>3</v>
      </c>
    </row>
    <row r="506" spans="2:18" customFormat="1" ht="14">
      <c r="B506" t="s">
        <v>7384</v>
      </c>
      <c r="C506" t="s">
        <v>7385</v>
      </c>
      <c r="D506" t="s">
        <v>7386</v>
      </c>
      <c r="F506" t="s">
        <v>247</v>
      </c>
      <c r="I506" s="674" t="s">
        <v>269</v>
      </c>
      <c r="J506">
        <v>7</v>
      </c>
      <c r="K506" s="312" t="s">
        <v>3250</v>
      </c>
      <c r="L506" t="s">
        <v>7545</v>
      </c>
      <c r="M506">
        <v>2</v>
      </c>
      <c r="N506">
        <v>2</v>
      </c>
      <c r="O506">
        <v>2</v>
      </c>
      <c r="P506">
        <v>2</v>
      </c>
      <c r="Q506">
        <v>2</v>
      </c>
      <c r="R506">
        <f t="shared" si="71"/>
        <v>10</v>
      </c>
    </row>
    <row r="507" spans="2:18" customFormat="1" ht="14">
      <c r="B507" s="465" t="s">
        <v>7548</v>
      </c>
      <c r="C507" t="s">
        <v>7387</v>
      </c>
      <c r="D507" t="s">
        <v>7388</v>
      </c>
      <c r="F507" t="s">
        <v>7369</v>
      </c>
      <c r="H507">
        <v>30</v>
      </c>
      <c r="I507" s="674" t="s">
        <v>269</v>
      </c>
      <c r="J507">
        <v>8</v>
      </c>
      <c r="K507" s="312" t="s">
        <v>3233</v>
      </c>
      <c r="L507" t="s">
        <v>7545</v>
      </c>
      <c r="M507" s="460">
        <v>0</v>
      </c>
      <c r="N507">
        <v>1</v>
      </c>
      <c r="O507" s="460">
        <v>0</v>
      </c>
      <c r="P507">
        <v>1</v>
      </c>
      <c r="Q507">
        <v>1</v>
      </c>
      <c r="R507">
        <f t="shared" si="71"/>
        <v>3</v>
      </c>
    </row>
    <row r="508" spans="2:18" customFormat="1" ht="14">
      <c r="B508" t="s">
        <v>7381</v>
      </c>
      <c r="C508" t="s">
        <v>7382</v>
      </c>
      <c r="D508" t="s">
        <v>7383</v>
      </c>
      <c r="F508" t="s">
        <v>247</v>
      </c>
      <c r="I508" s="674" t="s">
        <v>269</v>
      </c>
      <c r="J508">
        <v>9</v>
      </c>
      <c r="K508" s="312" t="s">
        <v>3250</v>
      </c>
      <c r="L508" t="s">
        <v>7545</v>
      </c>
      <c r="M508">
        <v>2</v>
      </c>
      <c r="N508">
        <v>2</v>
      </c>
      <c r="O508">
        <v>1</v>
      </c>
      <c r="P508">
        <v>0</v>
      </c>
      <c r="Q508">
        <v>2</v>
      </c>
      <c r="R508">
        <f t="shared" si="71"/>
        <v>7</v>
      </c>
    </row>
    <row r="509" spans="2:18" customFormat="1" ht="14" hidden="1">
      <c r="B509" t="s">
        <v>7402</v>
      </c>
      <c r="C509" t="s">
        <v>7403</v>
      </c>
      <c r="D509" t="s">
        <v>7404</v>
      </c>
      <c r="F509" t="s">
        <v>247</v>
      </c>
      <c r="I509" s="674" t="s">
        <v>269</v>
      </c>
      <c r="J509">
        <v>10</v>
      </c>
      <c r="K509" s="312" t="s">
        <v>3243</v>
      </c>
      <c r="L509" s="465" t="s">
        <v>7562</v>
      </c>
      <c r="M509">
        <v>0</v>
      </c>
      <c r="N509">
        <v>0</v>
      </c>
      <c r="O509">
        <v>0</v>
      </c>
      <c r="P509">
        <v>0</v>
      </c>
      <c r="Q509">
        <v>0</v>
      </c>
      <c r="R509">
        <f t="shared" si="71"/>
        <v>0</v>
      </c>
    </row>
    <row r="510" spans="2:18" customFormat="1" ht="14" hidden="1">
      <c r="B510" t="s">
        <v>7720</v>
      </c>
      <c r="C510" t="s">
        <v>7721</v>
      </c>
      <c r="D510" t="s">
        <v>7722</v>
      </c>
      <c r="F510" t="s">
        <v>247</v>
      </c>
      <c r="I510" t="s">
        <v>269</v>
      </c>
      <c r="J510">
        <v>5</v>
      </c>
      <c r="K510" t="s">
        <v>470</v>
      </c>
      <c r="L510" t="s">
        <v>7545</v>
      </c>
      <c r="R510">
        <f t="shared" si="71"/>
        <v>0</v>
      </c>
    </row>
    <row r="511" spans="2:18" customFormat="1" ht="14">
      <c r="B511" t="s">
        <v>7629</v>
      </c>
      <c r="C511" t="s">
        <v>7630</v>
      </c>
      <c r="D511" t="s">
        <v>7631</v>
      </c>
      <c r="E511" t="s">
        <v>5305</v>
      </c>
      <c r="F511" t="s">
        <v>266</v>
      </c>
      <c r="G511">
        <v>4</v>
      </c>
      <c r="H511">
        <v>12</v>
      </c>
      <c r="I511" t="s">
        <v>269</v>
      </c>
      <c r="J511">
        <v>8</v>
      </c>
      <c r="K511" t="s">
        <v>493</v>
      </c>
      <c r="L511" t="s">
        <v>7545</v>
      </c>
      <c r="M511" s="460">
        <v>0</v>
      </c>
      <c r="N511" s="460">
        <v>0</v>
      </c>
      <c r="O511" s="460">
        <v>0</v>
      </c>
      <c r="P511" s="460">
        <v>0</v>
      </c>
      <c r="Q511" s="460">
        <v>0</v>
      </c>
      <c r="R511">
        <f t="shared" si="71"/>
        <v>0</v>
      </c>
    </row>
    <row r="512" spans="2:18" customFormat="1" ht="14" hidden="1">
      <c r="B512" t="s">
        <v>7638</v>
      </c>
      <c r="C512" t="s">
        <v>7639</v>
      </c>
      <c r="D512" t="s">
        <v>7640</v>
      </c>
      <c r="F512" t="s">
        <v>247</v>
      </c>
      <c r="I512" t="s">
        <v>269</v>
      </c>
      <c r="J512">
        <v>10</v>
      </c>
      <c r="K512" t="s">
        <v>451</v>
      </c>
      <c r="L512" t="s">
        <v>7545</v>
      </c>
      <c r="M512" s="460">
        <v>0</v>
      </c>
      <c r="N512" s="460">
        <v>0</v>
      </c>
      <c r="O512" s="460">
        <v>0</v>
      </c>
      <c r="P512" s="460">
        <v>0</v>
      </c>
      <c r="Q512" s="460">
        <v>0</v>
      </c>
      <c r="R512">
        <f t="shared" si="71"/>
        <v>0</v>
      </c>
    </row>
    <row r="513" spans="2:18" customFormat="1" ht="14" hidden="1">
      <c r="B513" t="s">
        <v>7316</v>
      </c>
      <c r="C513" t="s">
        <v>7317</v>
      </c>
      <c r="D513" t="s">
        <v>7318</v>
      </c>
      <c r="F513" t="s">
        <v>247</v>
      </c>
      <c r="I513" s="514" t="s">
        <v>3333</v>
      </c>
      <c r="J513">
        <v>2</v>
      </c>
      <c r="K513" t="s">
        <v>451</v>
      </c>
      <c r="L513" t="s">
        <v>7545</v>
      </c>
      <c r="M513" s="460">
        <v>0</v>
      </c>
      <c r="N513" s="460">
        <v>0</v>
      </c>
      <c r="O513" s="460">
        <v>0</v>
      </c>
      <c r="P513" s="460">
        <v>0</v>
      </c>
      <c r="Q513" s="460">
        <v>0</v>
      </c>
      <c r="R513">
        <f t="shared" si="71"/>
        <v>0</v>
      </c>
    </row>
    <row r="514" spans="2:18" customFormat="1" ht="14">
      <c r="B514" s="465" t="s">
        <v>7568</v>
      </c>
      <c r="C514" t="s">
        <v>7189</v>
      </c>
      <c r="D514" t="s">
        <v>7190</v>
      </c>
      <c r="F514" t="s">
        <v>266</v>
      </c>
      <c r="G514">
        <v>3</v>
      </c>
      <c r="H514">
        <v>1</v>
      </c>
      <c r="I514" s="514" t="s">
        <v>3333</v>
      </c>
      <c r="J514">
        <v>3</v>
      </c>
      <c r="K514" s="312" t="s">
        <v>3250</v>
      </c>
      <c r="L514" t="s">
        <v>7545</v>
      </c>
      <c r="M514" s="460">
        <v>0</v>
      </c>
      <c r="N514" s="460">
        <v>0</v>
      </c>
      <c r="O514" s="460">
        <v>0</v>
      </c>
      <c r="P514" s="460">
        <v>0</v>
      </c>
      <c r="Q514" s="460">
        <v>0</v>
      </c>
      <c r="R514">
        <f t="shared" si="71"/>
        <v>0</v>
      </c>
    </row>
    <row r="515" spans="2:18" customFormat="1" ht="14" hidden="1">
      <c r="B515" t="s">
        <v>7197</v>
      </c>
      <c r="C515" t="s">
        <v>7198</v>
      </c>
      <c r="D515" t="s">
        <v>7199</v>
      </c>
      <c r="F515" t="s">
        <v>247</v>
      </c>
      <c r="I515" s="514" t="s">
        <v>3333</v>
      </c>
      <c r="J515">
        <v>3</v>
      </c>
      <c r="K515" t="s">
        <v>451</v>
      </c>
      <c r="L515" t="s">
        <v>7545</v>
      </c>
      <c r="M515" s="460">
        <v>0</v>
      </c>
      <c r="N515" s="460">
        <v>0</v>
      </c>
      <c r="O515" s="460">
        <v>0</v>
      </c>
      <c r="P515" s="460">
        <v>0</v>
      </c>
      <c r="Q515" s="460">
        <v>0</v>
      </c>
      <c r="R515">
        <f t="shared" si="71"/>
        <v>0</v>
      </c>
    </row>
    <row r="516" spans="2:18" customFormat="1" ht="14">
      <c r="B516" t="s">
        <v>7437</v>
      </c>
      <c r="C516" t="s">
        <v>7438</v>
      </c>
      <c r="D516" t="s">
        <v>7439</v>
      </c>
      <c r="F516" t="s">
        <v>266</v>
      </c>
      <c r="G516">
        <v>2</v>
      </c>
      <c r="H516">
        <v>2</v>
      </c>
      <c r="I516" s="514" t="s">
        <v>3333</v>
      </c>
      <c r="J516">
        <v>3</v>
      </c>
      <c r="K516" s="312" t="s">
        <v>3233</v>
      </c>
      <c r="L516" t="s">
        <v>7545</v>
      </c>
      <c r="M516">
        <v>1</v>
      </c>
      <c r="N516">
        <v>0</v>
      </c>
      <c r="O516">
        <v>1</v>
      </c>
      <c r="P516">
        <v>1</v>
      </c>
      <c r="Q516">
        <v>1</v>
      </c>
      <c r="R516">
        <f t="shared" si="71"/>
        <v>4</v>
      </c>
    </row>
    <row r="517" spans="2:18" customFormat="1" ht="14" hidden="1">
      <c r="B517" t="s">
        <v>7519</v>
      </c>
      <c r="C517" t="s">
        <v>7520</v>
      </c>
      <c r="D517" t="s">
        <v>7521</v>
      </c>
      <c r="F517" t="s">
        <v>247</v>
      </c>
      <c r="I517" s="514" t="s">
        <v>3333</v>
      </c>
      <c r="J517">
        <v>4</v>
      </c>
      <c r="K517" s="312" t="s">
        <v>3243</v>
      </c>
      <c r="L517" s="465" t="s">
        <v>7563</v>
      </c>
      <c r="M517">
        <v>0</v>
      </c>
      <c r="N517">
        <v>0</v>
      </c>
      <c r="O517">
        <v>0</v>
      </c>
      <c r="P517">
        <v>0</v>
      </c>
      <c r="Q517">
        <v>0</v>
      </c>
      <c r="R517">
        <f t="shared" si="71"/>
        <v>0</v>
      </c>
    </row>
    <row r="518" spans="2:18" customFormat="1" ht="14" hidden="1">
      <c r="B518" t="s">
        <v>7191</v>
      </c>
      <c r="C518" t="s">
        <v>7192</v>
      </c>
      <c r="D518" t="s">
        <v>7193</v>
      </c>
      <c r="F518" t="s">
        <v>5116</v>
      </c>
      <c r="G518">
        <v>3</v>
      </c>
      <c r="I518" s="514" t="s">
        <v>3333</v>
      </c>
      <c r="J518">
        <v>5</v>
      </c>
      <c r="K518" t="s">
        <v>451</v>
      </c>
      <c r="L518" t="s">
        <v>7545</v>
      </c>
      <c r="M518" s="460">
        <v>0</v>
      </c>
      <c r="N518" s="460">
        <v>0</v>
      </c>
      <c r="O518" s="460">
        <v>0</v>
      </c>
      <c r="P518" s="460">
        <v>0</v>
      </c>
      <c r="Q518" s="460">
        <v>0</v>
      </c>
      <c r="R518">
        <f t="shared" si="71"/>
        <v>0</v>
      </c>
    </row>
    <row r="519" spans="2:18" customFormat="1" ht="14" hidden="1">
      <c r="B519" t="s">
        <v>7194</v>
      </c>
      <c r="C519" t="s">
        <v>7195</v>
      </c>
      <c r="D519" t="s">
        <v>7196</v>
      </c>
      <c r="F519" t="s">
        <v>247</v>
      </c>
      <c r="I519" s="514" t="s">
        <v>3333</v>
      </c>
      <c r="J519">
        <v>5</v>
      </c>
      <c r="K519" s="312" t="s">
        <v>3243</v>
      </c>
      <c r="L519" s="465" t="s">
        <v>7563</v>
      </c>
      <c r="M519">
        <v>0</v>
      </c>
      <c r="N519">
        <v>0</v>
      </c>
      <c r="O519">
        <v>0</v>
      </c>
      <c r="P519">
        <v>0</v>
      </c>
      <c r="Q519">
        <v>0</v>
      </c>
      <c r="R519">
        <f t="shared" si="71"/>
        <v>0</v>
      </c>
    </row>
    <row r="520" spans="2:18" customFormat="1" ht="14">
      <c r="B520" s="465" t="s">
        <v>7571</v>
      </c>
      <c r="C520" t="s">
        <v>7539</v>
      </c>
      <c r="D520" t="s">
        <v>7540</v>
      </c>
      <c r="F520" t="s">
        <v>7369</v>
      </c>
      <c r="H520">
        <v>30</v>
      </c>
      <c r="I520" s="514" t="s">
        <v>3333</v>
      </c>
      <c r="J520">
        <v>7</v>
      </c>
      <c r="K520" s="312" t="s">
        <v>3233</v>
      </c>
      <c r="L520" t="s">
        <v>7545</v>
      </c>
      <c r="M520" s="460">
        <v>0</v>
      </c>
      <c r="N520" s="460">
        <v>0</v>
      </c>
      <c r="O520" s="460">
        <v>0</v>
      </c>
      <c r="P520" s="460">
        <v>0</v>
      </c>
      <c r="Q520" s="460">
        <v>0</v>
      </c>
      <c r="R520">
        <f t="shared" si="71"/>
        <v>0</v>
      </c>
    </row>
    <row r="521" spans="2:18" customFormat="1" ht="14">
      <c r="B521" t="s">
        <v>7378</v>
      </c>
      <c r="C521" t="s">
        <v>7379</v>
      </c>
      <c r="D521" t="s">
        <v>7380</v>
      </c>
      <c r="E521" t="s">
        <v>5305</v>
      </c>
      <c r="F521" t="s">
        <v>266</v>
      </c>
      <c r="G521">
        <v>9</v>
      </c>
      <c r="H521">
        <v>7</v>
      </c>
      <c r="I521" s="514" t="s">
        <v>3333</v>
      </c>
      <c r="J521">
        <v>8</v>
      </c>
      <c r="K521" s="312" t="s">
        <v>3250</v>
      </c>
      <c r="L521" t="s">
        <v>7545</v>
      </c>
      <c r="M521">
        <v>1</v>
      </c>
      <c r="N521">
        <v>1</v>
      </c>
      <c r="O521">
        <v>2</v>
      </c>
      <c r="P521">
        <v>1</v>
      </c>
      <c r="Q521">
        <v>0</v>
      </c>
      <c r="R521">
        <f t="shared" si="71"/>
        <v>5</v>
      </c>
    </row>
    <row r="522" spans="2:18" customFormat="1" ht="14" hidden="1">
      <c r="B522" t="s">
        <v>7513</v>
      </c>
      <c r="C522" t="s">
        <v>7514</v>
      </c>
      <c r="D522" t="s">
        <v>7515</v>
      </c>
      <c r="F522" t="s">
        <v>266</v>
      </c>
      <c r="G522">
        <v>8</v>
      </c>
      <c r="H522">
        <v>8</v>
      </c>
      <c r="I522" s="514" t="s">
        <v>3333</v>
      </c>
      <c r="J522">
        <v>8</v>
      </c>
      <c r="K522" s="312" t="s">
        <v>3243</v>
      </c>
      <c r="L522" s="465" t="s">
        <v>7567</v>
      </c>
      <c r="M522">
        <v>0</v>
      </c>
      <c r="N522">
        <v>0</v>
      </c>
      <c r="O522">
        <v>0</v>
      </c>
      <c r="P522">
        <v>0</v>
      </c>
      <c r="Q522">
        <v>0</v>
      </c>
      <c r="R522">
        <f t="shared" ref="R522:R585" si="72">SUBTOTAL(9,M522:Q522)</f>
        <v>0</v>
      </c>
    </row>
    <row r="523" spans="2:18" customFormat="1" ht="14" hidden="1">
      <c r="B523" t="s">
        <v>7641</v>
      </c>
      <c r="C523" t="s">
        <v>7642</v>
      </c>
      <c r="D523" t="s">
        <v>7643</v>
      </c>
      <c r="F523" t="s">
        <v>247</v>
      </c>
      <c r="I523" t="s">
        <v>357</v>
      </c>
      <c r="J523">
        <v>2</v>
      </c>
      <c r="K523" t="s">
        <v>451</v>
      </c>
      <c r="L523" t="s">
        <v>7545</v>
      </c>
      <c r="M523" s="460">
        <v>0</v>
      </c>
      <c r="N523" s="460">
        <v>0</v>
      </c>
      <c r="O523" s="460">
        <v>0</v>
      </c>
      <c r="P523" s="460">
        <v>0</v>
      </c>
      <c r="Q523" s="460">
        <v>0</v>
      </c>
      <c r="R523">
        <f t="shared" si="72"/>
        <v>0</v>
      </c>
    </row>
    <row r="524" spans="2:18" customFormat="1" ht="14" hidden="1">
      <c r="B524" t="s">
        <v>7671</v>
      </c>
      <c r="C524" t="s">
        <v>7672</v>
      </c>
      <c r="D524" t="s">
        <v>7673</v>
      </c>
      <c r="F524" t="s">
        <v>266</v>
      </c>
      <c r="G524">
        <v>1</v>
      </c>
      <c r="H524">
        <v>3</v>
      </c>
      <c r="I524" t="s">
        <v>357</v>
      </c>
      <c r="J524">
        <v>2</v>
      </c>
      <c r="K524" t="s">
        <v>470</v>
      </c>
      <c r="L524" t="s">
        <v>7545</v>
      </c>
      <c r="M524">
        <v>0</v>
      </c>
      <c r="N524">
        <v>0</v>
      </c>
      <c r="O524">
        <v>0</v>
      </c>
      <c r="P524">
        <v>0</v>
      </c>
      <c r="Q524">
        <v>0</v>
      </c>
      <c r="R524">
        <f t="shared" si="72"/>
        <v>0</v>
      </c>
    </row>
    <row r="525" spans="2:18" customFormat="1" ht="14" hidden="1">
      <c r="B525" t="s">
        <v>7674</v>
      </c>
      <c r="C525" t="s">
        <v>7675</v>
      </c>
      <c r="D525" t="s">
        <v>7676</v>
      </c>
      <c r="F525" t="s">
        <v>266</v>
      </c>
      <c r="G525">
        <v>1</v>
      </c>
      <c r="H525">
        <v>5</v>
      </c>
      <c r="I525" t="s">
        <v>357</v>
      </c>
      <c r="J525">
        <v>3</v>
      </c>
      <c r="K525" t="s">
        <v>451</v>
      </c>
      <c r="L525" t="s">
        <v>7545</v>
      </c>
      <c r="M525" s="460">
        <v>0</v>
      </c>
      <c r="N525" s="460">
        <v>0</v>
      </c>
      <c r="O525" s="460">
        <v>0</v>
      </c>
      <c r="P525" s="460">
        <v>0</v>
      </c>
      <c r="Q525" s="460">
        <v>0</v>
      </c>
      <c r="R525">
        <f t="shared" si="72"/>
        <v>0</v>
      </c>
    </row>
    <row r="526" spans="2:18" customFormat="1" ht="14">
      <c r="B526" t="s">
        <v>7188</v>
      </c>
      <c r="C526" t="s">
        <v>7189</v>
      </c>
      <c r="D526" t="s">
        <v>7190</v>
      </c>
      <c r="F526" t="s">
        <v>266</v>
      </c>
      <c r="G526">
        <v>3</v>
      </c>
      <c r="H526">
        <v>1</v>
      </c>
      <c r="I526" t="s">
        <v>357</v>
      </c>
      <c r="J526">
        <v>3</v>
      </c>
      <c r="K526" t="s">
        <v>487</v>
      </c>
      <c r="L526" t="s">
        <v>7545</v>
      </c>
      <c r="M526" s="460">
        <v>0</v>
      </c>
      <c r="N526" s="460">
        <v>0</v>
      </c>
      <c r="O526" s="460">
        <v>0</v>
      </c>
      <c r="P526" s="460">
        <v>0</v>
      </c>
      <c r="Q526" s="460">
        <v>0</v>
      </c>
      <c r="R526">
        <f t="shared" si="72"/>
        <v>0</v>
      </c>
    </row>
    <row r="527" spans="2:18" customFormat="1" ht="14" hidden="1">
      <c r="B527" t="s">
        <v>7197</v>
      </c>
      <c r="C527" t="s">
        <v>7198</v>
      </c>
      <c r="D527" t="s">
        <v>7199</v>
      </c>
      <c r="F527" t="s">
        <v>247</v>
      </c>
      <c r="I527" t="s">
        <v>357</v>
      </c>
      <c r="J527">
        <v>3</v>
      </c>
      <c r="K527" t="s">
        <v>451</v>
      </c>
      <c r="L527" t="s">
        <v>7545</v>
      </c>
      <c r="M527" s="460">
        <v>0</v>
      </c>
      <c r="N527" s="460">
        <v>0</v>
      </c>
      <c r="O527" s="460">
        <v>0</v>
      </c>
      <c r="P527" s="460">
        <v>0</v>
      </c>
      <c r="Q527" s="460">
        <v>0</v>
      </c>
      <c r="R527">
        <f t="shared" si="72"/>
        <v>0</v>
      </c>
    </row>
    <row r="528" spans="2:18" customFormat="1" ht="14" hidden="1">
      <c r="B528" t="s">
        <v>7191</v>
      </c>
      <c r="C528" t="s">
        <v>7192</v>
      </c>
      <c r="D528" t="s">
        <v>7193</v>
      </c>
      <c r="F528" t="s">
        <v>5116</v>
      </c>
      <c r="G528">
        <v>3</v>
      </c>
      <c r="I528" t="s">
        <v>357</v>
      </c>
      <c r="J528">
        <v>5</v>
      </c>
      <c r="K528" t="s">
        <v>451</v>
      </c>
      <c r="L528" t="s">
        <v>7545</v>
      </c>
      <c r="M528" s="460">
        <v>0</v>
      </c>
      <c r="N528" s="460">
        <v>0</v>
      </c>
      <c r="O528" s="460">
        <v>0</v>
      </c>
      <c r="P528" s="460">
        <v>0</v>
      </c>
      <c r="Q528" s="460">
        <v>0</v>
      </c>
      <c r="R528">
        <f t="shared" si="72"/>
        <v>0</v>
      </c>
    </row>
    <row r="529" spans="2:18" customFormat="1" ht="14" hidden="1">
      <c r="B529" t="s">
        <v>7194</v>
      </c>
      <c r="C529" t="s">
        <v>7195</v>
      </c>
      <c r="D529" t="s">
        <v>7196</v>
      </c>
      <c r="F529" t="s">
        <v>247</v>
      </c>
      <c r="I529" t="s">
        <v>357</v>
      </c>
      <c r="J529">
        <v>5</v>
      </c>
      <c r="K529" t="s">
        <v>470</v>
      </c>
      <c r="L529" t="s">
        <v>7545</v>
      </c>
      <c r="M529">
        <v>0</v>
      </c>
      <c r="N529">
        <v>0</v>
      </c>
      <c r="O529">
        <v>0</v>
      </c>
      <c r="P529">
        <v>0</v>
      </c>
      <c r="Q529">
        <v>0</v>
      </c>
      <c r="R529">
        <f t="shared" si="72"/>
        <v>0</v>
      </c>
    </row>
    <row r="530" spans="2:18" customFormat="1" ht="14">
      <c r="B530" s="465" t="s">
        <v>9419</v>
      </c>
      <c r="C530" t="s">
        <v>7254</v>
      </c>
      <c r="D530" t="s">
        <v>7255</v>
      </c>
      <c r="F530" t="s">
        <v>247</v>
      </c>
      <c r="I530" s="676" t="s">
        <v>305</v>
      </c>
      <c r="J530">
        <v>1</v>
      </c>
      <c r="K530" s="312" t="s">
        <v>3250</v>
      </c>
      <c r="L530" t="s">
        <v>7545</v>
      </c>
      <c r="M530">
        <v>2</v>
      </c>
      <c r="N530">
        <v>1</v>
      </c>
      <c r="O530">
        <v>1</v>
      </c>
      <c r="P530">
        <v>2</v>
      </c>
      <c r="Q530">
        <v>1</v>
      </c>
      <c r="R530">
        <f t="shared" si="72"/>
        <v>7</v>
      </c>
    </row>
    <row r="531" spans="2:18" customFormat="1" ht="14">
      <c r="B531" s="465" t="s">
        <v>9421</v>
      </c>
      <c r="C531" t="s">
        <v>7441</v>
      </c>
      <c r="D531" t="s">
        <v>7442</v>
      </c>
      <c r="F531" t="s">
        <v>247</v>
      </c>
      <c r="I531" s="676" t="s">
        <v>305</v>
      </c>
      <c r="J531">
        <v>1</v>
      </c>
      <c r="K531" s="312" t="s">
        <v>3250</v>
      </c>
      <c r="L531" t="s">
        <v>7545</v>
      </c>
      <c r="M531">
        <v>0</v>
      </c>
      <c r="N531" s="460">
        <v>0</v>
      </c>
      <c r="O531">
        <v>1</v>
      </c>
      <c r="P531">
        <v>2</v>
      </c>
      <c r="Q531">
        <v>1</v>
      </c>
      <c r="R531">
        <f t="shared" si="72"/>
        <v>4</v>
      </c>
    </row>
    <row r="532" spans="2:18" customFormat="1" ht="14" hidden="1">
      <c r="B532" t="s">
        <v>7256</v>
      </c>
      <c r="C532" t="s">
        <v>7257</v>
      </c>
      <c r="D532" t="s">
        <v>7258</v>
      </c>
      <c r="F532" t="s">
        <v>247</v>
      </c>
      <c r="I532" s="676" t="s">
        <v>305</v>
      </c>
      <c r="J532">
        <v>2</v>
      </c>
      <c r="K532" s="312" t="s">
        <v>3243</v>
      </c>
      <c r="L532" s="465" t="s">
        <v>7563</v>
      </c>
      <c r="M532">
        <v>0</v>
      </c>
      <c r="N532">
        <v>2</v>
      </c>
      <c r="O532">
        <v>0</v>
      </c>
      <c r="P532">
        <v>0</v>
      </c>
      <c r="Q532">
        <v>0</v>
      </c>
      <c r="R532">
        <f t="shared" si="72"/>
        <v>0</v>
      </c>
    </row>
    <row r="533" spans="2:18" customFormat="1" ht="14" hidden="1">
      <c r="B533" t="s">
        <v>7259</v>
      </c>
      <c r="C533" t="s">
        <v>7260</v>
      </c>
      <c r="D533" t="s">
        <v>7261</v>
      </c>
      <c r="E533" t="s">
        <v>5289</v>
      </c>
      <c r="F533" t="s">
        <v>266</v>
      </c>
      <c r="G533">
        <v>1</v>
      </c>
      <c r="H533">
        <v>4</v>
      </c>
      <c r="I533" s="676" t="s">
        <v>305</v>
      </c>
      <c r="J533">
        <v>2</v>
      </c>
      <c r="K533" t="s">
        <v>451</v>
      </c>
      <c r="L533" t="s">
        <v>7545</v>
      </c>
      <c r="M533" s="460">
        <v>0</v>
      </c>
      <c r="N533" s="460">
        <v>0</v>
      </c>
      <c r="O533" s="460">
        <v>0</v>
      </c>
      <c r="P533" s="460">
        <v>0</v>
      </c>
      <c r="Q533" s="460">
        <v>0</v>
      </c>
      <c r="R533">
        <f t="shared" si="72"/>
        <v>0</v>
      </c>
    </row>
    <row r="534" spans="2:18" customFormat="1" ht="14" hidden="1">
      <c r="B534" t="s">
        <v>7167</v>
      </c>
      <c r="C534" t="s">
        <v>7168</v>
      </c>
      <c r="D534" t="s">
        <v>7169</v>
      </c>
      <c r="F534" t="s">
        <v>247</v>
      </c>
      <c r="I534" s="676" t="s">
        <v>305</v>
      </c>
      <c r="J534">
        <v>3</v>
      </c>
      <c r="K534" s="312" t="s">
        <v>3243</v>
      </c>
      <c r="L534" s="465" t="s">
        <v>7580</v>
      </c>
      <c r="M534">
        <v>0</v>
      </c>
      <c r="N534">
        <v>0</v>
      </c>
      <c r="O534">
        <v>0</v>
      </c>
      <c r="P534">
        <v>0</v>
      </c>
      <c r="Q534">
        <v>0</v>
      </c>
      <c r="R534">
        <f t="shared" si="72"/>
        <v>0</v>
      </c>
    </row>
    <row r="535" spans="2:18" customFormat="1" ht="14" hidden="1">
      <c r="B535" t="s">
        <v>7364</v>
      </c>
      <c r="C535" t="s">
        <v>7365</v>
      </c>
      <c r="D535" t="s">
        <v>7366</v>
      </c>
      <c r="F535" t="s">
        <v>247</v>
      </c>
      <c r="I535" s="676" t="s">
        <v>305</v>
      </c>
      <c r="J535">
        <v>3</v>
      </c>
      <c r="K535" t="s">
        <v>451</v>
      </c>
      <c r="L535" t="s">
        <v>7545</v>
      </c>
      <c r="M535" s="460">
        <v>0</v>
      </c>
      <c r="N535" s="460">
        <v>0</v>
      </c>
      <c r="O535" s="460">
        <v>0</v>
      </c>
      <c r="P535" s="460">
        <v>0</v>
      </c>
      <c r="Q535" s="460">
        <v>0</v>
      </c>
      <c r="R535">
        <f t="shared" si="72"/>
        <v>0</v>
      </c>
    </row>
    <row r="536" spans="2:18" customFormat="1" ht="14">
      <c r="B536" t="s">
        <v>7407</v>
      </c>
      <c r="C536" t="s">
        <v>7408</v>
      </c>
      <c r="D536" t="s">
        <v>7409</v>
      </c>
      <c r="F536" t="s">
        <v>266</v>
      </c>
      <c r="G536">
        <v>1</v>
      </c>
      <c r="H536">
        <v>4</v>
      </c>
      <c r="I536" s="676" t="s">
        <v>305</v>
      </c>
      <c r="J536">
        <v>4</v>
      </c>
      <c r="K536" s="312" t="s">
        <v>3233</v>
      </c>
      <c r="L536" t="s">
        <v>7545</v>
      </c>
      <c r="M536">
        <v>1</v>
      </c>
      <c r="N536">
        <v>1</v>
      </c>
      <c r="O536">
        <v>1</v>
      </c>
      <c r="P536">
        <v>1</v>
      </c>
      <c r="Q536">
        <v>1</v>
      </c>
      <c r="R536">
        <f t="shared" si="72"/>
        <v>5</v>
      </c>
    </row>
    <row r="537" spans="2:18" customFormat="1" ht="14" hidden="1">
      <c r="B537" t="s">
        <v>7352</v>
      </c>
      <c r="C537" t="s">
        <v>7353</v>
      </c>
      <c r="D537" t="s">
        <v>7354</v>
      </c>
      <c r="F537" t="s">
        <v>266</v>
      </c>
      <c r="G537">
        <v>5</v>
      </c>
      <c r="H537">
        <v>5</v>
      </c>
      <c r="I537" s="676" t="s">
        <v>305</v>
      </c>
      <c r="J537">
        <v>5</v>
      </c>
      <c r="K537" t="s">
        <v>451</v>
      </c>
      <c r="L537" t="s">
        <v>7545</v>
      </c>
      <c r="M537" s="460">
        <v>0</v>
      </c>
      <c r="N537" s="460">
        <v>0</v>
      </c>
      <c r="O537" s="460">
        <v>0</v>
      </c>
      <c r="P537" s="460">
        <v>0</v>
      </c>
      <c r="Q537" s="460">
        <v>0</v>
      </c>
      <c r="R537">
        <f t="shared" si="72"/>
        <v>0</v>
      </c>
    </row>
    <row r="538" spans="2:18" customFormat="1" ht="14" hidden="1">
      <c r="B538" t="s">
        <v>7420</v>
      </c>
      <c r="C538" t="s">
        <v>7421</v>
      </c>
      <c r="D538" t="s">
        <v>7422</v>
      </c>
      <c r="F538" t="s">
        <v>266</v>
      </c>
      <c r="G538">
        <v>3</v>
      </c>
      <c r="H538">
        <v>7</v>
      </c>
      <c r="I538" s="676" t="s">
        <v>305</v>
      </c>
      <c r="J538">
        <v>6</v>
      </c>
      <c r="K538" s="312" t="s">
        <v>3243</v>
      </c>
      <c r="L538" s="465" t="s">
        <v>7582</v>
      </c>
      <c r="M538">
        <v>0</v>
      </c>
      <c r="N538">
        <v>0</v>
      </c>
      <c r="O538">
        <v>0</v>
      </c>
      <c r="P538">
        <v>0</v>
      </c>
      <c r="Q538">
        <v>0</v>
      </c>
      <c r="R538">
        <f t="shared" si="72"/>
        <v>0</v>
      </c>
    </row>
    <row r="539" spans="2:18" customFormat="1" ht="14">
      <c r="B539" s="465" t="s">
        <v>7565</v>
      </c>
      <c r="C539" t="s">
        <v>7416</v>
      </c>
      <c r="D539" t="s">
        <v>7417</v>
      </c>
      <c r="F539" t="s">
        <v>7369</v>
      </c>
      <c r="H539">
        <v>30</v>
      </c>
      <c r="I539" s="676" t="s">
        <v>305</v>
      </c>
      <c r="J539">
        <v>8</v>
      </c>
      <c r="K539" s="312" t="s">
        <v>3233</v>
      </c>
      <c r="L539" t="s">
        <v>7545</v>
      </c>
      <c r="M539" s="460">
        <v>0</v>
      </c>
      <c r="N539">
        <v>1</v>
      </c>
      <c r="O539" s="460">
        <v>0</v>
      </c>
      <c r="P539">
        <v>1</v>
      </c>
      <c r="Q539">
        <v>1</v>
      </c>
      <c r="R539">
        <f t="shared" si="72"/>
        <v>3</v>
      </c>
    </row>
    <row r="540" spans="2:18" customFormat="1" ht="14">
      <c r="B540" t="s">
        <v>7253</v>
      </c>
      <c r="C540" t="s">
        <v>7254</v>
      </c>
      <c r="D540" t="s">
        <v>7255</v>
      </c>
      <c r="F540" t="s">
        <v>247</v>
      </c>
      <c r="I540" t="s">
        <v>305</v>
      </c>
      <c r="J540">
        <v>1</v>
      </c>
      <c r="K540" t="s">
        <v>487</v>
      </c>
      <c r="L540" t="s">
        <v>7545</v>
      </c>
      <c r="M540" s="460">
        <v>0</v>
      </c>
      <c r="N540" s="460">
        <v>0</v>
      </c>
      <c r="O540" s="460">
        <v>0</v>
      </c>
      <c r="P540" s="460">
        <v>0</v>
      </c>
      <c r="Q540" s="460">
        <v>0</v>
      </c>
      <c r="R540">
        <f t="shared" si="72"/>
        <v>0</v>
      </c>
    </row>
    <row r="541" spans="2:18" customFormat="1" ht="14" hidden="1">
      <c r="B541" t="s">
        <v>7256</v>
      </c>
      <c r="C541" t="s">
        <v>7257</v>
      </c>
      <c r="D541" t="s">
        <v>7258</v>
      </c>
      <c r="F541" t="s">
        <v>247</v>
      </c>
      <c r="I541" t="s">
        <v>305</v>
      </c>
      <c r="J541">
        <v>2</v>
      </c>
      <c r="K541" t="s">
        <v>470</v>
      </c>
      <c r="L541" t="s">
        <v>7545</v>
      </c>
      <c r="M541">
        <v>0</v>
      </c>
      <c r="N541">
        <v>0</v>
      </c>
      <c r="O541">
        <v>0</v>
      </c>
      <c r="P541">
        <v>0</v>
      </c>
      <c r="Q541">
        <v>0</v>
      </c>
      <c r="R541">
        <f t="shared" si="72"/>
        <v>0</v>
      </c>
    </row>
    <row r="542" spans="2:18" customFormat="1" ht="14" hidden="1">
      <c r="B542" t="s">
        <v>7259</v>
      </c>
      <c r="C542" t="s">
        <v>7260</v>
      </c>
      <c r="D542" t="s">
        <v>7261</v>
      </c>
      <c r="E542" t="s">
        <v>5289</v>
      </c>
      <c r="F542" t="s">
        <v>266</v>
      </c>
      <c r="G542">
        <v>1</v>
      </c>
      <c r="H542">
        <v>4</v>
      </c>
      <c r="I542" t="s">
        <v>305</v>
      </c>
      <c r="J542">
        <v>2</v>
      </c>
      <c r="K542" t="s">
        <v>451</v>
      </c>
      <c r="L542" t="s">
        <v>7545</v>
      </c>
      <c r="M542" s="460">
        <v>0</v>
      </c>
      <c r="N542" s="460">
        <v>0</v>
      </c>
      <c r="O542" s="460">
        <v>0</v>
      </c>
      <c r="P542" s="460">
        <v>0</v>
      </c>
      <c r="Q542" s="460">
        <v>0</v>
      </c>
      <c r="R542">
        <f t="shared" si="72"/>
        <v>0</v>
      </c>
    </row>
    <row r="543" spans="2:18" customFormat="1" ht="14" hidden="1">
      <c r="B543" t="s">
        <v>7647</v>
      </c>
      <c r="C543" t="s">
        <v>7648</v>
      </c>
      <c r="D543" t="s">
        <v>7649</v>
      </c>
      <c r="F543" t="s">
        <v>247</v>
      </c>
      <c r="I543" t="s">
        <v>305</v>
      </c>
      <c r="J543">
        <v>3</v>
      </c>
      <c r="K543" t="s">
        <v>451</v>
      </c>
      <c r="L543" t="s">
        <v>7545</v>
      </c>
      <c r="M543" s="460">
        <v>0</v>
      </c>
      <c r="N543" s="460">
        <v>0</v>
      </c>
      <c r="O543" s="460">
        <v>0</v>
      </c>
      <c r="P543" s="460">
        <v>0</v>
      </c>
      <c r="Q543" s="460">
        <v>0</v>
      </c>
      <c r="R543">
        <f t="shared" si="72"/>
        <v>0</v>
      </c>
    </row>
    <row r="544" spans="2:18" customFormat="1" ht="14" hidden="1">
      <c r="B544" t="s">
        <v>7167</v>
      </c>
      <c r="C544" t="s">
        <v>7168</v>
      </c>
      <c r="D544" t="s">
        <v>7169</v>
      </c>
      <c r="F544" t="s">
        <v>247</v>
      </c>
      <c r="I544" t="s">
        <v>305</v>
      </c>
      <c r="J544">
        <v>3</v>
      </c>
      <c r="K544" t="s">
        <v>470</v>
      </c>
      <c r="L544" t="s">
        <v>7545</v>
      </c>
      <c r="M544">
        <v>0</v>
      </c>
      <c r="N544">
        <v>0</v>
      </c>
      <c r="O544">
        <v>0</v>
      </c>
      <c r="P544">
        <v>0</v>
      </c>
      <c r="Q544">
        <v>0</v>
      </c>
      <c r="R544">
        <f t="shared" si="72"/>
        <v>0</v>
      </c>
    </row>
    <row r="545" spans="2:18" customFormat="1" ht="14" hidden="1">
      <c r="B545" t="s">
        <v>7711</v>
      </c>
      <c r="C545" t="s">
        <v>7712</v>
      </c>
      <c r="D545" t="s">
        <v>7713</v>
      </c>
      <c r="E545" t="s">
        <v>5305</v>
      </c>
      <c r="F545" t="s">
        <v>266</v>
      </c>
      <c r="G545">
        <v>4</v>
      </c>
      <c r="H545">
        <v>4</v>
      </c>
      <c r="I545" t="s">
        <v>305</v>
      </c>
      <c r="J545">
        <v>4</v>
      </c>
      <c r="K545" t="s">
        <v>470</v>
      </c>
      <c r="L545" t="s">
        <v>7545</v>
      </c>
      <c r="M545">
        <v>0</v>
      </c>
      <c r="N545">
        <v>0</v>
      </c>
      <c r="O545">
        <v>0</v>
      </c>
      <c r="P545">
        <v>0</v>
      </c>
      <c r="Q545">
        <v>0</v>
      </c>
      <c r="R545">
        <f t="shared" si="72"/>
        <v>0</v>
      </c>
    </row>
    <row r="546" spans="2:18" customFormat="1" ht="14">
      <c r="B546" t="s">
        <v>7650</v>
      </c>
      <c r="C546" t="s">
        <v>7651</v>
      </c>
      <c r="D546" t="s">
        <v>7652</v>
      </c>
      <c r="F546" t="s">
        <v>266</v>
      </c>
      <c r="G546">
        <v>4</v>
      </c>
      <c r="H546">
        <v>6</v>
      </c>
      <c r="I546" t="s">
        <v>305</v>
      </c>
      <c r="J546">
        <v>6</v>
      </c>
      <c r="K546" t="s">
        <v>493</v>
      </c>
      <c r="L546" t="s">
        <v>7545</v>
      </c>
      <c r="M546" s="460">
        <v>0</v>
      </c>
      <c r="N546" s="460">
        <v>0</v>
      </c>
      <c r="O546" s="460">
        <v>0</v>
      </c>
      <c r="P546" s="460">
        <v>0</v>
      </c>
      <c r="Q546" s="460">
        <v>0</v>
      </c>
      <c r="R546">
        <f t="shared" si="72"/>
        <v>0</v>
      </c>
    </row>
    <row r="547" spans="2:18" customFormat="1" ht="14" hidden="1">
      <c r="B547" t="s">
        <v>7349</v>
      </c>
      <c r="C547" t="s">
        <v>7350</v>
      </c>
      <c r="D547" t="s">
        <v>7351</v>
      </c>
      <c r="F547" t="s">
        <v>247</v>
      </c>
      <c r="I547" s="309" t="s">
        <v>3300</v>
      </c>
      <c r="J547">
        <v>2</v>
      </c>
      <c r="K547" t="s">
        <v>451</v>
      </c>
      <c r="L547" t="s">
        <v>7545</v>
      </c>
      <c r="M547" s="460">
        <v>0</v>
      </c>
      <c r="N547" s="460">
        <v>0</v>
      </c>
      <c r="O547" s="460">
        <v>0</v>
      </c>
      <c r="P547" s="460">
        <v>0</v>
      </c>
      <c r="Q547" s="460">
        <v>0</v>
      </c>
      <c r="R547">
        <f t="shared" si="72"/>
        <v>0</v>
      </c>
    </row>
    <row r="548" spans="2:18" customFormat="1" ht="14">
      <c r="B548" t="s">
        <v>7397</v>
      </c>
      <c r="C548" t="s">
        <v>7398</v>
      </c>
      <c r="D548" t="s">
        <v>7399</v>
      </c>
      <c r="F548" t="s">
        <v>5116</v>
      </c>
      <c r="G548">
        <v>2</v>
      </c>
      <c r="I548" s="309" t="s">
        <v>3300</v>
      </c>
      <c r="J548">
        <v>2</v>
      </c>
      <c r="K548" s="312" t="s">
        <v>3250</v>
      </c>
      <c r="L548" t="s">
        <v>7545</v>
      </c>
      <c r="M548">
        <v>1</v>
      </c>
      <c r="N548">
        <v>2</v>
      </c>
      <c r="O548">
        <v>2</v>
      </c>
      <c r="P548">
        <v>0</v>
      </c>
      <c r="Q548">
        <v>2</v>
      </c>
      <c r="R548">
        <f t="shared" si="72"/>
        <v>7</v>
      </c>
    </row>
    <row r="549" spans="2:18" customFormat="1" ht="14">
      <c r="B549" s="465" t="s">
        <v>9191</v>
      </c>
      <c r="C549" t="s">
        <v>7435</v>
      </c>
      <c r="D549" t="s">
        <v>7436</v>
      </c>
      <c r="F549" t="s">
        <v>266</v>
      </c>
      <c r="G549">
        <v>2</v>
      </c>
      <c r="H549">
        <v>2</v>
      </c>
      <c r="I549" s="309" t="s">
        <v>3300</v>
      </c>
      <c r="J549">
        <v>2</v>
      </c>
      <c r="K549" s="312" t="s">
        <v>3250</v>
      </c>
      <c r="L549" t="s">
        <v>7545</v>
      </c>
      <c r="M549" s="260">
        <v>0</v>
      </c>
      <c r="N549" s="260">
        <v>0</v>
      </c>
      <c r="O549">
        <v>0</v>
      </c>
      <c r="P549">
        <v>0</v>
      </c>
      <c r="Q549">
        <v>2</v>
      </c>
      <c r="R549">
        <f t="shared" si="72"/>
        <v>2</v>
      </c>
    </row>
    <row r="550" spans="2:18" customFormat="1" ht="14" hidden="1">
      <c r="B550" t="s">
        <v>7241</v>
      </c>
      <c r="C550" t="s">
        <v>7242</v>
      </c>
      <c r="D550" t="s">
        <v>7243</v>
      </c>
      <c r="F550" t="s">
        <v>266</v>
      </c>
      <c r="G550">
        <v>3</v>
      </c>
      <c r="H550">
        <v>3</v>
      </c>
      <c r="I550" s="309" t="s">
        <v>3300</v>
      </c>
      <c r="J550">
        <v>3</v>
      </c>
      <c r="K550" t="s">
        <v>451</v>
      </c>
      <c r="L550" t="s">
        <v>7545</v>
      </c>
      <c r="M550" s="460">
        <v>0</v>
      </c>
      <c r="N550" s="460">
        <v>0</v>
      </c>
      <c r="O550" s="460">
        <v>0</v>
      </c>
      <c r="P550" s="460">
        <v>0</v>
      </c>
      <c r="Q550" s="460">
        <v>0</v>
      </c>
      <c r="R550">
        <f t="shared" si="72"/>
        <v>0</v>
      </c>
    </row>
    <row r="551" spans="2:18" customFormat="1" ht="14" hidden="1">
      <c r="B551" t="s">
        <v>7370</v>
      </c>
      <c r="C551" t="s">
        <v>7371</v>
      </c>
      <c r="D551" t="s">
        <v>7372</v>
      </c>
      <c r="F551" t="s">
        <v>266</v>
      </c>
      <c r="G551">
        <v>1</v>
      </c>
      <c r="H551">
        <v>5</v>
      </c>
      <c r="I551" s="309" t="s">
        <v>3300</v>
      </c>
      <c r="J551">
        <v>3</v>
      </c>
      <c r="K551" t="s">
        <v>451</v>
      </c>
      <c r="L551" t="s">
        <v>7545</v>
      </c>
      <c r="M551" s="460">
        <v>0</v>
      </c>
      <c r="N551" s="460">
        <v>0</v>
      </c>
      <c r="O551" s="460">
        <v>0</v>
      </c>
      <c r="P551" s="460">
        <v>0</v>
      </c>
      <c r="Q551" s="460">
        <v>0</v>
      </c>
      <c r="R551">
        <f t="shared" si="72"/>
        <v>0</v>
      </c>
    </row>
    <row r="552" spans="2:18" customFormat="1" ht="14" hidden="1">
      <c r="B552" t="s">
        <v>7522</v>
      </c>
      <c r="C552" t="s">
        <v>7523</v>
      </c>
      <c r="D552" t="s">
        <v>7524</v>
      </c>
      <c r="F552" t="s">
        <v>247</v>
      </c>
      <c r="I552" s="309" t="s">
        <v>3300</v>
      </c>
      <c r="J552">
        <v>3</v>
      </c>
      <c r="K552" s="312" t="s">
        <v>3243</v>
      </c>
      <c r="L552" s="465" t="s">
        <v>7580</v>
      </c>
      <c r="M552">
        <v>0</v>
      </c>
      <c r="N552">
        <v>0</v>
      </c>
      <c r="O552">
        <v>0</v>
      </c>
      <c r="P552">
        <v>0</v>
      </c>
      <c r="Q552">
        <v>0</v>
      </c>
      <c r="R552">
        <f t="shared" si="72"/>
        <v>0</v>
      </c>
    </row>
    <row r="553" spans="2:18" customFormat="1" ht="14" hidden="1">
      <c r="B553" t="s">
        <v>7176</v>
      </c>
      <c r="C553" t="s">
        <v>7177</v>
      </c>
      <c r="D553" t="s">
        <v>7178</v>
      </c>
      <c r="F553" t="s">
        <v>247</v>
      </c>
      <c r="I553" s="309" t="s">
        <v>3300</v>
      </c>
      <c r="J553">
        <v>5</v>
      </c>
      <c r="K553" s="312" t="s">
        <v>3243</v>
      </c>
      <c r="L553" s="465" t="s">
        <v>7580</v>
      </c>
      <c r="M553">
        <v>0</v>
      </c>
      <c r="N553">
        <v>0</v>
      </c>
      <c r="O553">
        <v>0</v>
      </c>
      <c r="P553">
        <v>0</v>
      </c>
      <c r="Q553">
        <v>0</v>
      </c>
      <c r="R553">
        <f t="shared" si="72"/>
        <v>0</v>
      </c>
    </row>
    <row r="554" spans="2:18" customFormat="1" ht="14" hidden="1">
      <c r="B554" t="s">
        <v>7182</v>
      </c>
      <c r="C554" t="s">
        <v>7183</v>
      </c>
      <c r="D554" t="s">
        <v>7184</v>
      </c>
      <c r="F554" t="s">
        <v>266</v>
      </c>
      <c r="G554">
        <v>4</v>
      </c>
      <c r="H554">
        <v>5</v>
      </c>
      <c r="I554" s="309" t="s">
        <v>3300</v>
      </c>
      <c r="J554">
        <v>5</v>
      </c>
      <c r="K554" s="312" t="s">
        <v>3243</v>
      </c>
      <c r="L554" s="465" t="s">
        <v>7580</v>
      </c>
      <c r="M554">
        <v>0</v>
      </c>
      <c r="N554">
        <v>0</v>
      </c>
      <c r="O554">
        <v>0</v>
      </c>
      <c r="P554">
        <v>0</v>
      </c>
      <c r="Q554">
        <v>0</v>
      </c>
      <c r="R554">
        <f t="shared" si="72"/>
        <v>0</v>
      </c>
    </row>
    <row r="555" spans="2:18" customFormat="1" ht="14">
      <c r="B555" s="465" t="s">
        <v>7566</v>
      </c>
      <c r="C555" t="s">
        <v>7418</v>
      </c>
      <c r="D555" t="s">
        <v>7419</v>
      </c>
      <c r="F555" t="s">
        <v>266</v>
      </c>
      <c r="G555">
        <v>5</v>
      </c>
      <c r="H555">
        <v>5</v>
      </c>
      <c r="I555" s="309" t="s">
        <v>3300</v>
      </c>
      <c r="J555">
        <v>5</v>
      </c>
      <c r="K555" s="312" t="s">
        <v>3233</v>
      </c>
      <c r="L555" t="s">
        <v>7545</v>
      </c>
      <c r="M555" s="460">
        <v>0</v>
      </c>
      <c r="N555" s="460">
        <v>0</v>
      </c>
      <c r="O555">
        <v>1</v>
      </c>
      <c r="P555">
        <v>1</v>
      </c>
      <c r="Q555">
        <v>1</v>
      </c>
      <c r="R555">
        <f t="shared" si="72"/>
        <v>3</v>
      </c>
    </row>
    <row r="556" spans="2:18" customFormat="1" ht="14">
      <c r="B556" s="465" t="s">
        <v>7595</v>
      </c>
      <c r="C556" t="s">
        <v>7473</v>
      </c>
      <c r="D556" t="s">
        <v>7474</v>
      </c>
      <c r="F556" t="s">
        <v>7369</v>
      </c>
      <c r="H556">
        <v>30</v>
      </c>
      <c r="I556" s="309" t="s">
        <v>3300</v>
      </c>
      <c r="J556">
        <v>7</v>
      </c>
      <c r="K556" s="312" t="s">
        <v>3233</v>
      </c>
      <c r="L556" t="s">
        <v>7545</v>
      </c>
      <c r="M556" s="460">
        <v>0</v>
      </c>
      <c r="N556" s="460">
        <v>0</v>
      </c>
      <c r="O556" s="460">
        <v>0</v>
      </c>
      <c r="P556" s="460">
        <v>0</v>
      </c>
      <c r="Q556" s="460">
        <v>0</v>
      </c>
      <c r="R556">
        <f t="shared" si="72"/>
        <v>0</v>
      </c>
    </row>
    <row r="557" spans="2:18" customFormat="1" ht="14" hidden="1">
      <c r="B557" t="s">
        <v>7632</v>
      </c>
      <c r="C557" t="s">
        <v>7633</v>
      </c>
      <c r="D557" t="s">
        <v>7634</v>
      </c>
      <c r="F557" t="s">
        <v>247</v>
      </c>
      <c r="I557" t="s">
        <v>321</v>
      </c>
      <c r="J557">
        <v>3</v>
      </c>
      <c r="K557" t="s">
        <v>451</v>
      </c>
      <c r="L557" t="s">
        <v>7545</v>
      </c>
      <c r="M557" s="460">
        <v>0</v>
      </c>
      <c r="N557" s="460">
        <v>0</v>
      </c>
      <c r="O557" s="460">
        <v>0</v>
      </c>
      <c r="P557" s="460">
        <v>0</v>
      </c>
      <c r="Q557" s="460">
        <v>0</v>
      </c>
      <c r="R557">
        <f t="shared" si="72"/>
        <v>0</v>
      </c>
    </row>
    <row r="558" spans="2:18" customFormat="1" ht="14" hidden="1">
      <c r="B558" t="s">
        <v>7656</v>
      </c>
      <c r="C558" t="s">
        <v>7657</v>
      </c>
      <c r="D558" t="s">
        <v>7658</v>
      </c>
      <c r="F558" t="s">
        <v>266</v>
      </c>
      <c r="G558">
        <v>1</v>
      </c>
      <c r="H558">
        <v>3</v>
      </c>
      <c r="I558" t="s">
        <v>321</v>
      </c>
      <c r="J558">
        <v>3</v>
      </c>
      <c r="K558" t="s">
        <v>451</v>
      </c>
      <c r="L558" t="s">
        <v>7545</v>
      </c>
      <c r="M558" s="460">
        <v>0</v>
      </c>
      <c r="N558" s="460">
        <v>0</v>
      </c>
      <c r="O558" s="460">
        <v>0</v>
      </c>
      <c r="P558" s="460">
        <v>0</v>
      </c>
      <c r="Q558" s="460">
        <v>0</v>
      </c>
      <c r="R558">
        <f t="shared" si="72"/>
        <v>0</v>
      </c>
    </row>
    <row r="559" spans="2:18" customFormat="1" ht="14" hidden="1">
      <c r="B559" t="s">
        <v>7241</v>
      </c>
      <c r="C559" t="s">
        <v>7242</v>
      </c>
      <c r="D559" t="s">
        <v>7243</v>
      </c>
      <c r="F559" t="s">
        <v>266</v>
      </c>
      <c r="G559">
        <v>3</v>
      </c>
      <c r="H559">
        <v>3</v>
      </c>
      <c r="I559" t="s">
        <v>321</v>
      </c>
      <c r="J559">
        <v>3</v>
      </c>
      <c r="K559" t="s">
        <v>451</v>
      </c>
      <c r="L559" t="s">
        <v>7545</v>
      </c>
      <c r="M559" s="460">
        <v>0</v>
      </c>
      <c r="N559" s="460">
        <v>0</v>
      </c>
      <c r="O559" s="460">
        <v>0</v>
      </c>
      <c r="P559" s="460">
        <v>0</v>
      </c>
      <c r="Q559" s="460">
        <v>0</v>
      </c>
      <c r="R559">
        <f t="shared" si="72"/>
        <v>0</v>
      </c>
    </row>
    <row r="560" spans="2:18" customFormat="1" ht="14" hidden="1">
      <c r="B560" t="s">
        <v>7176</v>
      </c>
      <c r="C560" t="s">
        <v>7177</v>
      </c>
      <c r="D560" t="s">
        <v>7729</v>
      </c>
      <c r="F560" t="s">
        <v>247</v>
      </c>
      <c r="I560" t="s">
        <v>321</v>
      </c>
      <c r="J560">
        <v>5</v>
      </c>
      <c r="K560" t="s">
        <v>470</v>
      </c>
      <c r="L560" t="s">
        <v>7545</v>
      </c>
      <c r="M560">
        <v>0</v>
      </c>
      <c r="N560">
        <v>0</v>
      </c>
      <c r="O560">
        <v>0</v>
      </c>
      <c r="P560">
        <v>0</v>
      </c>
      <c r="Q560">
        <v>0</v>
      </c>
      <c r="R560">
        <f t="shared" si="72"/>
        <v>0</v>
      </c>
    </row>
    <row r="561" spans="2:18" customFormat="1" ht="14" hidden="1">
      <c r="B561" t="s">
        <v>7182</v>
      </c>
      <c r="C561" t="s">
        <v>7183</v>
      </c>
      <c r="D561" t="s">
        <v>7184</v>
      </c>
      <c r="F561" t="s">
        <v>266</v>
      </c>
      <c r="G561">
        <v>3</v>
      </c>
      <c r="H561">
        <v>5</v>
      </c>
      <c r="I561" t="s">
        <v>321</v>
      </c>
      <c r="J561">
        <v>6</v>
      </c>
      <c r="K561" t="s">
        <v>470</v>
      </c>
      <c r="L561" t="s">
        <v>7545</v>
      </c>
      <c r="M561">
        <v>0</v>
      </c>
      <c r="N561">
        <v>0</v>
      </c>
      <c r="O561">
        <v>0</v>
      </c>
      <c r="P561">
        <v>0</v>
      </c>
      <c r="Q561">
        <v>0</v>
      </c>
      <c r="R561">
        <f t="shared" si="72"/>
        <v>0</v>
      </c>
    </row>
    <row r="562" spans="2:18" customFormat="1" ht="14" hidden="1">
      <c r="B562" t="s">
        <v>7659</v>
      </c>
      <c r="C562" t="s">
        <v>7660</v>
      </c>
      <c r="D562" t="s">
        <v>7661</v>
      </c>
      <c r="F562" t="s">
        <v>247</v>
      </c>
      <c r="I562" t="s">
        <v>321</v>
      </c>
      <c r="J562">
        <v>8</v>
      </c>
      <c r="K562" t="s">
        <v>470</v>
      </c>
      <c r="L562" t="s">
        <v>7545</v>
      </c>
      <c r="M562">
        <v>0</v>
      </c>
      <c r="N562">
        <v>0</v>
      </c>
      <c r="O562">
        <v>0</v>
      </c>
      <c r="P562">
        <v>0</v>
      </c>
      <c r="Q562">
        <v>0</v>
      </c>
      <c r="R562">
        <f t="shared" si="72"/>
        <v>0</v>
      </c>
    </row>
    <row r="563" spans="2:18" customFormat="1" ht="14" hidden="1">
      <c r="B563" t="s">
        <v>7274</v>
      </c>
      <c r="C563" t="s">
        <v>7275</v>
      </c>
      <c r="D563" t="s">
        <v>7276</v>
      </c>
      <c r="F563" t="s">
        <v>247</v>
      </c>
      <c r="I563" s="309" t="s">
        <v>3318</v>
      </c>
      <c r="J563">
        <v>1</v>
      </c>
      <c r="K563" t="s">
        <v>451</v>
      </c>
      <c r="L563" t="s">
        <v>7545</v>
      </c>
      <c r="M563" s="460">
        <v>0</v>
      </c>
      <c r="N563" s="460">
        <v>0</v>
      </c>
      <c r="O563" s="460">
        <v>0</v>
      </c>
      <c r="P563" s="460">
        <v>0</v>
      </c>
      <c r="Q563" s="460">
        <v>0</v>
      </c>
      <c r="R563">
        <f t="shared" si="72"/>
        <v>0</v>
      </c>
    </row>
    <row r="564" spans="2:18" customFormat="1" ht="14" hidden="1">
      <c r="B564" t="s">
        <v>7286</v>
      </c>
      <c r="C564" t="s">
        <v>7287</v>
      </c>
      <c r="D564" t="s">
        <v>7288</v>
      </c>
      <c r="E564" t="s">
        <v>5289</v>
      </c>
      <c r="F564" t="s">
        <v>266</v>
      </c>
      <c r="G564">
        <v>3</v>
      </c>
      <c r="H564">
        <v>2</v>
      </c>
      <c r="I564" s="309" t="s">
        <v>3318</v>
      </c>
      <c r="J564">
        <v>2</v>
      </c>
      <c r="K564" s="312" t="s">
        <v>3243</v>
      </c>
      <c r="L564" s="465" t="s">
        <v>7567</v>
      </c>
      <c r="M564">
        <v>0</v>
      </c>
      <c r="N564">
        <v>0</v>
      </c>
      <c r="O564">
        <v>0</v>
      </c>
      <c r="P564">
        <v>0</v>
      </c>
      <c r="Q564">
        <v>0</v>
      </c>
      <c r="R564">
        <f t="shared" si="72"/>
        <v>0</v>
      </c>
    </row>
    <row r="565" spans="2:18" customFormat="1" ht="14" hidden="1">
      <c r="B565" t="s">
        <v>7289</v>
      </c>
      <c r="C565" t="s">
        <v>7290</v>
      </c>
      <c r="D565" t="s">
        <v>7291</v>
      </c>
      <c r="F565" t="s">
        <v>247</v>
      </c>
      <c r="I565" s="309" t="s">
        <v>3318</v>
      </c>
      <c r="J565">
        <v>2</v>
      </c>
      <c r="K565" t="s">
        <v>451</v>
      </c>
      <c r="L565" t="s">
        <v>7545</v>
      </c>
      <c r="M565" s="460">
        <v>0</v>
      </c>
      <c r="N565" s="460">
        <v>0</v>
      </c>
      <c r="O565" s="460">
        <v>0</v>
      </c>
      <c r="P565" s="460">
        <v>0</v>
      </c>
      <c r="Q565" s="460">
        <v>0</v>
      </c>
      <c r="R565">
        <f t="shared" si="72"/>
        <v>0</v>
      </c>
    </row>
    <row r="566" spans="2:18" customFormat="1" ht="14">
      <c r="B566" t="s">
        <v>7410</v>
      </c>
      <c r="C566" t="s">
        <v>7411</v>
      </c>
      <c r="D566" t="s">
        <v>7412</v>
      </c>
      <c r="F566" t="s">
        <v>266</v>
      </c>
      <c r="G566">
        <v>3</v>
      </c>
      <c r="H566">
        <v>4</v>
      </c>
      <c r="I566" s="309" t="s">
        <v>3318</v>
      </c>
      <c r="J566">
        <v>3</v>
      </c>
      <c r="K566" s="312" t="s">
        <v>3250</v>
      </c>
      <c r="L566" t="s">
        <v>7545</v>
      </c>
      <c r="M566">
        <v>1</v>
      </c>
      <c r="N566">
        <v>2</v>
      </c>
      <c r="O566">
        <v>2</v>
      </c>
      <c r="P566">
        <v>2</v>
      </c>
      <c r="Q566">
        <v>2</v>
      </c>
      <c r="R566">
        <f t="shared" si="72"/>
        <v>9</v>
      </c>
    </row>
    <row r="567" spans="2:18" customFormat="1" ht="14">
      <c r="B567" t="s">
        <v>7467</v>
      </c>
      <c r="C567" t="s">
        <v>7468</v>
      </c>
      <c r="D567" t="s">
        <v>7469</v>
      </c>
      <c r="F567" t="s">
        <v>247</v>
      </c>
      <c r="I567" s="309" t="s">
        <v>3318</v>
      </c>
      <c r="J567">
        <v>3</v>
      </c>
      <c r="K567" s="312" t="s">
        <v>3250</v>
      </c>
      <c r="L567" t="s">
        <v>7545</v>
      </c>
      <c r="M567">
        <v>2</v>
      </c>
      <c r="N567">
        <v>2</v>
      </c>
      <c r="O567">
        <v>2</v>
      </c>
      <c r="P567">
        <v>2</v>
      </c>
      <c r="Q567">
        <v>0</v>
      </c>
      <c r="R567">
        <f t="shared" si="72"/>
        <v>8</v>
      </c>
    </row>
    <row r="568" spans="2:18" customFormat="1" ht="14" hidden="1">
      <c r="B568" t="s">
        <v>7271</v>
      </c>
      <c r="C568" t="s">
        <v>7272</v>
      </c>
      <c r="D568" t="s">
        <v>7273</v>
      </c>
      <c r="F568" t="s">
        <v>247</v>
      </c>
      <c r="I568" s="309" t="s">
        <v>3318</v>
      </c>
      <c r="J568">
        <v>4</v>
      </c>
      <c r="K568" s="312" t="s">
        <v>3243</v>
      </c>
      <c r="L568" s="465" t="s">
        <v>7580</v>
      </c>
      <c r="M568">
        <v>0</v>
      </c>
      <c r="N568">
        <v>0</v>
      </c>
      <c r="O568">
        <v>0</v>
      </c>
      <c r="P568">
        <v>0</v>
      </c>
      <c r="Q568">
        <v>0</v>
      </c>
      <c r="R568">
        <f t="shared" si="72"/>
        <v>0</v>
      </c>
    </row>
    <row r="569" spans="2:18" customFormat="1" ht="14" hidden="1">
      <c r="B569" t="s">
        <v>7295</v>
      </c>
      <c r="C569" t="s">
        <v>7296</v>
      </c>
      <c r="D569" t="s">
        <v>7297</v>
      </c>
      <c r="E569" t="s">
        <v>5289</v>
      </c>
      <c r="F569" t="s">
        <v>266</v>
      </c>
      <c r="G569">
        <v>3</v>
      </c>
      <c r="H569">
        <v>3</v>
      </c>
      <c r="I569" s="309" t="s">
        <v>3318</v>
      </c>
      <c r="J569">
        <v>5</v>
      </c>
      <c r="K569" t="s">
        <v>451</v>
      </c>
      <c r="L569" t="s">
        <v>7545</v>
      </c>
      <c r="M569" s="460">
        <v>0</v>
      </c>
      <c r="N569" s="460">
        <v>0</v>
      </c>
      <c r="O569" s="460">
        <v>0</v>
      </c>
      <c r="P569" s="460">
        <v>0</v>
      </c>
      <c r="Q569" s="460">
        <v>0</v>
      </c>
      <c r="R569">
        <f t="shared" si="72"/>
        <v>0</v>
      </c>
    </row>
    <row r="570" spans="2:18" customFormat="1" ht="14" hidden="1">
      <c r="B570" t="s">
        <v>7322</v>
      </c>
      <c r="C570" t="s">
        <v>7323</v>
      </c>
      <c r="D570" t="s">
        <v>7324</v>
      </c>
      <c r="F570" t="s">
        <v>247</v>
      </c>
      <c r="I570" s="309" t="s">
        <v>3318</v>
      </c>
      <c r="J570">
        <v>6</v>
      </c>
      <c r="K570" s="312" t="s">
        <v>3243</v>
      </c>
      <c r="L570" s="465" t="s">
        <v>7563</v>
      </c>
      <c r="M570">
        <v>0</v>
      </c>
      <c r="N570">
        <v>0</v>
      </c>
      <c r="O570">
        <v>0</v>
      </c>
      <c r="P570">
        <v>0</v>
      </c>
      <c r="Q570">
        <v>0</v>
      </c>
      <c r="R570">
        <f t="shared" si="72"/>
        <v>0</v>
      </c>
    </row>
    <row r="571" spans="2:18" customFormat="1" ht="14">
      <c r="B571" s="465" t="s">
        <v>7556</v>
      </c>
      <c r="C571" t="s">
        <v>7485</v>
      </c>
      <c r="D571" t="s">
        <v>7486</v>
      </c>
      <c r="E571" t="s">
        <v>5289</v>
      </c>
      <c r="F571" t="s">
        <v>266</v>
      </c>
      <c r="G571">
        <v>6</v>
      </c>
      <c r="H571">
        <v>6</v>
      </c>
      <c r="I571" s="309" t="s">
        <v>3318</v>
      </c>
      <c r="J571">
        <v>7</v>
      </c>
      <c r="K571" s="312" t="s">
        <v>3233</v>
      </c>
      <c r="L571" t="s">
        <v>7545</v>
      </c>
      <c r="M571" s="460">
        <v>0</v>
      </c>
      <c r="N571" s="460">
        <v>0</v>
      </c>
      <c r="O571">
        <v>1</v>
      </c>
      <c r="P571">
        <v>1</v>
      </c>
      <c r="Q571">
        <v>1</v>
      </c>
      <c r="R571">
        <f t="shared" si="72"/>
        <v>3</v>
      </c>
    </row>
    <row r="572" spans="2:18" customFormat="1" ht="14">
      <c r="B572" s="465" t="s">
        <v>7554</v>
      </c>
      <c r="C572" t="s">
        <v>7427</v>
      </c>
      <c r="D572" t="s">
        <v>7428</v>
      </c>
      <c r="F572" t="s">
        <v>7369</v>
      </c>
      <c r="H572">
        <v>30</v>
      </c>
      <c r="I572" s="309" t="s">
        <v>3318</v>
      </c>
      <c r="J572">
        <v>8</v>
      </c>
      <c r="K572" s="312" t="s">
        <v>3233</v>
      </c>
      <c r="L572" t="s">
        <v>7545</v>
      </c>
      <c r="M572" s="460">
        <v>0</v>
      </c>
      <c r="N572" s="460">
        <v>0</v>
      </c>
      <c r="O572" s="460">
        <v>0</v>
      </c>
      <c r="P572" s="460">
        <v>0</v>
      </c>
      <c r="Q572" s="460">
        <v>0</v>
      </c>
      <c r="R572">
        <f t="shared" si="72"/>
        <v>0</v>
      </c>
    </row>
    <row r="573" spans="2:18" customFormat="1" ht="14" hidden="1">
      <c r="B573" t="s">
        <v>7677</v>
      </c>
      <c r="C573" t="s">
        <v>7678</v>
      </c>
      <c r="D573" t="s">
        <v>7679</v>
      </c>
      <c r="F573" t="s">
        <v>247</v>
      </c>
      <c r="I573" t="s">
        <v>338</v>
      </c>
      <c r="J573">
        <v>2</v>
      </c>
      <c r="K573" t="s">
        <v>470</v>
      </c>
      <c r="L573" t="s">
        <v>7545</v>
      </c>
      <c r="M573">
        <v>0</v>
      </c>
      <c r="N573">
        <v>0</v>
      </c>
      <c r="O573">
        <v>0</v>
      </c>
      <c r="P573">
        <v>0</v>
      </c>
      <c r="Q573">
        <v>0</v>
      </c>
      <c r="R573">
        <f t="shared" si="72"/>
        <v>0</v>
      </c>
    </row>
    <row r="574" spans="2:18" customFormat="1" ht="14" hidden="1">
      <c r="B574" t="s">
        <v>7680</v>
      </c>
      <c r="C574" t="s">
        <v>7681</v>
      </c>
      <c r="D574" t="s">
        <v>7682</v>
      </c>
      <c r="F574" t="s">
        <v>247</v>
      </c>
      <c r="I574" t="s">
        <v>338</v>
      </c>
      <c r="J574">
        <v>2</v>
      </c>
      <c r="K574" t="s">
        <v>451</v>
      </c>
      <c r="L574" t="s">
        <v>7545</v>
      </c>
      <c r="M574" s="460">
        <v>0</v>
      </c>
      <c r="N574" s="460">
        <v>0</v>
      </c>
      <c r="O574" s="460">
        <v>0</v>
      </c>
      <c r="P574" s="460">
        <v>0</v>
      </c>
      <c r="Q574" s="460">
        <v>0</v>
      </c>
      <c r="R574">
        <f t="shared" si="72"/>
        <v>0</v>
      </c>
    </row>
    <row r="575" spans="2:18" customFormat="1" ht="14" hidden="1">
      <c r="B575" t="s">
        <v>7717</v>
      </c>
      <c r="C575" t="s">
        <v>7718</v>
      </c>
      <c r="D575" t="s">
        <v>7719</v>
      </c>
      <c r="F575" t="s">
        <v>247</v>
      </c>
      <c r="I575" t="s">
        <v>338</v>
      </c>
      <c r="J575">
        <v>5</v>
      </c>
      <c r="K575" t="s">
        <v>470</v>
      </c>
      <c r="L575" t="s">
        <v>7545</v>
      </c>
      <c r="M575">
        <v>0</v>
      </c>
      <c r="N575">
        <v>0</v>
      </c>
      <c r="O575">
        <v>0</v>
      </c>
      <c r="P575">
        <v>0</v>
      </c>
      <c r="Q575">
        <v>0</v>
      </c>
      <c r="R575">
        <f t="shared" si="72"/>
        <v>0</v>
      </c>
    </row>
    <row r="576" spans="2:18" customFormat="1" ht="14" hidden="1">
      <c r="B576" t="s">
        <v>7292</v>
      </c>
      <c r="C576" t="s">
        <v>7293</v>
      </c>
      <c r="D576" t="s">
        <v>7294</v>
      </c>
      <c r="F576" t="s">
        <v>266</v>
      </c>
      <c r="G576">
        <v>2</v>
      </c>
      <c r="H576">
        <v>1</v>
      </c>
      <c r="I576" s="309" t="s">
        <v>3350</v>
      </c>
      <c r="J576">
        <v>1</v>
      </c>
      <c r="K576" t="s">
        <v>451</v>
      </c>
      <c r="L576" t="s">
        <v>7545</v>
      </c>
      <c r="M576" s="460">
        <v>0</v>
      </c>
      <c r="N576" s="460">
        <v>0</v>
      </c>
      <c r="O576" s="460">
        <v>0</v>
      </c>
      <c r="P576" s="460">
        <v>0</v>
      </c>
      <c r="Q576" s="460">
        <v>0</v>
      </c>
      <c r="R576">
        <f t="shared" si="72"/>
        <v>0</v>
      </c>
    </row>
    <row r="577" spans="2:18" customFormat="1" ht="14" hidden="1">
      <c r="B577" t="s">
        <v>7265</v>
      </c>
      <c r="C577" t="s">
        <v>7266</v>
      </c>
      <c r="D577" t="s">
        <v>7267</v>
      </c>
      <c r="F577" t="s">
        <v>247</v>
      </c>
      <c r="I577" s="309" t="s">
        <v>3350</v>
      </c>
      <c r="J577">
        <v>2</v>
      </c>
      <c r="K577" s="312" t="s">
        <v>3243</v>
      </c>
      <c r="L577" s="465" t="s">
        <v>7563</v>
      </c>
      <c r="M577">
        <v>0</v>
      </c>
      <c r="N577">
        <v>0</v>
      </c>
      <c r="O577">
        <v>0</v>
      </c>
      <c r="P577">
        <v>0</v>
      </c>
      <c r="Q577">
        <v>0</v>
      </c>
      <c r="R577">
        <f t="shared" si="72"/>
        <v>0</v>
      </c>
    </row>
    <row r="578" spans="2:18" customFormat="1" ht="14" hidden="1">
      <c r="B578" t="s">
        <v>7173</v>
      </c>
      <c r="C578" t="s">
        <v>7174</v>
      </c>
      <c r="D578" t="s">
        <v>7175</v>
      </c>
      <c r="F578" t="s">
        <v>247</v>
      </c>
      <c r="I578" s="309" t="s">
        <v>3350</v>
      </c>
      <c r="J578">
        <v>3</v>
      </c>
      <c r="K578" s="312" t="s">
        <v>3243</v>
      </c>
      <c r="L578" s="465" t="s">
        <v>7562</v>
      </c>
      <c r="M578">
        <v>0</v>
      </c>
      <c r="N578">
        <v>0</v>
      </c>
      <c r="O578">
        <v>0</v>
      </c>
      <c r="P578">
        <v>0</v>
      </c>
      <c r="Q578">
        <v>0</v>
      </c>
      <c r="R578">
        <f t="shared" si="72"/>
        <v>0</v>
      </c>
    </row>
    <row r="579" spans="2:18" customFormat="1" ht="14" hidden="1">
      <c r="B579" t="s">
        <v>7247</v>
      </c>
      <c r="C579" t="s">
        <v>7248</v>
      </c>
      <c r="D579" t="s">
        <v>7249</v>
      </c>
      <c r="F579" t="s">
        <v>247</v>
      </c>
      <c r="I579" s="309" t="s">
        <v>3350</v>
      </c>
      <c r="J579">
        <v>3</v>
      </c>
      <c r="K579" s="312" t="s">
        <v>3243</v>
      </c>
      <c r="L579" s="465" t="s">
        <v>7582</v>
      </c>
      <c r="M579">
        <v>0</v>
      </c>
      <c r="N579">
        <v>0</v>
      </c>
      <c r="O579">
        <v>0</v>
      </c>
      <c r="P579">
        <v>0</v>
      </c>
      <c r="Q579">
        <v>0</v>
      </c>
      <c r="R579">
        <f t="shared" si="72"/>
        <v>0</v>
      </c>
    </row>
    <row r="580" spans="2:18" customFormat="1" ht="14">
      <c r="B580" t="s">
        <v>7443</v>
      </c>
      <c r="C580" t="s">
        <v>7444</v>
      </c>
      <c r="D580" t="s">
        <v>7445</v>
      </c>
      <c r="F580" t="s">
        <v>266</v>
      </c>
      <c r="G580">
        <v>3</v>
      </c>
      <c r="H580">
        <v>3</v>
      </c>
      <c r="I580" s="309" t="s">
        <v>3350</v>
      </c>
      <c r="J580">
        <v>3</v>
      </c>
      <c r="K580" s="312" t="s">
        <v>3250</v>
      </c>
      <c r="L580" t="s">
        <v>7545</v>
      </c>
      <c r="M580">
        <v>2</v>
      </c>
      <c r="N580">
        <v>1</v>
      </c>
      <c r="O580">
        <v>1</v>
      </c>
      <c r="P580">
        <v>0</v>
      </c>
      <c r="Q580">
        <v>2</v>
      </c>
      <c r="R580">
        <f t="shared" si="72"/>
        <v>6</v>
      </c>
    </row>
    <row r="581" spans="2:18" customFormat="1" ht="14">
      <c r="B581" s="465" t="s">
        <v>7551</v>
      </c>
      <c r="C581" t="s">
        <v>7463</v>
      </c>
      <c r="D581" t="s">
        <v>7464</v>
      </c>
      <c r="F581" t="s">
        <v>247</v>
      </c>
      <c r="I581" s="309" t="s">
        <v>3350</v>
      </c>
      <c r="J581">
        <v>4</v>
      </c>
      <c r="K581" s="312" t="s">
        <v>3233</v>
      </c>
      <c r="L581" t="s">
        <v>7545</v>
      </c>
      <c r="M581" s="460">
        <v>0</v>
      </c>
      <c r="N581" s="460">
        <v>0</v>
      </c>
      <c r="O581" s="460">
        <v>0</v>
      </c>
      <c r="P581">
        <v>1</v>
      </c>
      <c r="Q581" s="460">
        <v>0</v>
      </c>
      <c r="R581">
        <f t="shared" si="72"/>
        <v>1</v>
      </c>
    </row>
    <row r="582" spans="2:18" customFormat="1" ht="14">
      <c r="B582" t="s">
        <v>7331</v>
      </c>
      <c r="C582" t="s">
        <v>7332</v>
      </c>
      <c r="D582" t="s">
        <v>7333</v>
      </c>
      <c r="F582" t="s">
        <v>247</v>
      </c>
      <c r="I582" s="309" t="s">
        <v>3350</v>
      </c>
      <c r="J582">
        <v>5</v>
      </c>
      <c r="K582" s="312" t="s">
        <v>3250</v>
      </c>
      <c r="L582" t="s">
        <v>7545</v>
      </c>
      <c r="M582">
        <v>1</v>
      </c>
      <c r="N582">
        <v>2</v>
      </c>
      <c r="O582">
        <v>2</v>
      </c>
      <c r="P582">
        <v>2</v>
      </c>
      <c r="Q582">
        <v>2</v>
      </c>
      <c r="R582">
        <f t="shared" si="72"/>
        <v>9</v>
      </c>
    </row>
    <row r="583" spans="2:18" customFormat="1" ht="14" hidden="1">
      <c r="B583" t="s">
        <v>7487</v>
      </c>
      <c r="C583" t="s">
        <v>7488</v>
      </c>
      <c r="D583" t="s">
        <v>7489</v>
      </c>
      <c r="F583" t="s">
        <v>266</v>
      </c>
      <c r="G583">
        <v>2</v>
      </c>
      <c r="H583">
        <v>8</v>
      </c>
      <c r="I583" s="309" t="s">
        <v>3350</v>
      </c>
      <c r="J583">
        <v>5</v>
      </c>
      <c r="K583" t="s">
        <v>451</v>
      </c>
      <c r="L583" t="s">
        <v>7545</v>
      </c>
      <c r="M583" s="460">
        <v>0</v>
      </c>
      <c r="N583" s="460">
        <v>0</v>
      </c>
      <c r="O583" s="460">
        <v>0</v>
      </c>
      <c r="P583" s="460">
        <v>0</v>
      </c>
      <c r="Q583" s="460">
        <v>0</v>
      </c>
      <c r="R583">
        <f t="shared" si="72"/>
        <v>0</v>
      </c>
    </row>
    <row r="584" spans="2:18" customFormat="1" ht="14" hidden="1">
      <c r="B584" t="s">
        <v>7244</v>
      </c>
      <c r="C584" t="s">
        <v>7245</v>
      </c>
      <c r="D584" t="s">
        <v>7246</v>
      </c>
      <c r="E584" t="s">
        <v>5095</v>
      </c>
      <c r="F584" t="s">
        <v>266</v>
      </c>
      <c r="G584">
        <v>3</v>
      </c>
      <c r="H584">
        <v>7</v>
      </c>
      <c r="I584" s="309" t="s">
        <v>3350</v>
      </c>
      <c r="J584">
        <v>6</v>
      </c>
      <c r="K584" t="s">
        <v>451</v>
      </c>
      <c r="L584" t="s">
        <v>7545</v>
      </c>
      <c r="M584" s="460">
        <v>0</v>
      </c>
      <c r="N584" s="460">
        <v>0</v>
      </c>
      <c r="O584" s="460">
        <v>0</v>
      </c>
      <c r="P584" s="460">
        <v>0</v>
      </c>
      <c r="Q584" s="460">
        <v>0</v>
      </c>
      <c r="R584">
        <f t="shared" si="72"/>
        <v>0</v>
      </c>
    </row>
    <row r="585" spans="2:18" customFormat="1" ht="14">
      <c r="B585" s="465" t="s">
        <v>7560</v>
      </c>
      <c r="C585" t="s">
        <v>7465</v>
      </c>
      <c r="D585" t="s">
        <v>7466</v>
      </c>
      <c r="F585" t="s">
        <v>7369</v>
      </c>
      <c r="H585">
        <v>30</v>
      </c>
      <c r="I585" s="309" t="s">
        <v>3350</v>
      </c>
      <c r="J585">
        <v>6</v>
      </c>
      <c r="K585" s="312" t="s">
        <v>3233</v>
      </c>
      <c r="L585" t="s">
        <v>7545</v>
      </c>
      <c r="M585">
        <v>1</v>
      </c>
      <c r="N585" s="460">
        <v>0</v>
      </c>
      <c r="O585" s="460">
        <v>0</v>
      </c>
      <c r="P585" s="460">
        <v>0</v>
      </c>
      <c r="Q585" s="460">
        <v>0</v>
      </c>
      <c r="R585">
        <f t="shared" si="72"/>
        <v>1</v>
      </c>
    </row>
    <row r="586" spans="2:18" customFormat="1" ht="14" hidden="1">
      <c r="B586" t="s">
        <v>7662</v>
      </c>
      <c r="C586" t="s">
        <v>7663</v>
      </c>
      <c r="D586" t="s">
        <v>7664</v>
      </c>
      <c r="F586" t="s">
        <v>247</v>
      </c>
      <c r="I586" t="s">
        <v>375</v>
      </c>
      <c r="J586">
        <v>1</v>
      </c>
      <c r="K586" t="s">
        <v>470</v>
      </c>
      <c r="L586" t="s">
        <v>7545</v>
      </c>
      <c r="M586">
        <v>0</v>
      </c>
      <c r="N586">
        <v>0</v>
      </c>
      <c r="O586">
        <v>0</v>
      </c>
      <c r="P586">
        <v>0</v>
      </c>
      <c r="Q586">
        <v>0</v>
      </c>
      <c r="R586">
        <f t="shared" ref="R586:R649" si="73">SUBTOTAL(9,M586:Q586)</f>
        <v>0</v>
      </c>
    </row>
    <row r="587" spans="2:18" customFormat="1" ht="14" hidden="1">
      <c r="B587" t="s">
        <v>7265</v>
      </c>
      <c r="C587" t="s">
        <v>7266</v>
      </c>
      <c r="D587" t="s">
        <v>7267</v>
      </c>
      <c r="F587" t="s">
        <v>247</v>
      </c>
      <c r="I587" t="s">
        <v>375</v>
      </c>
      <c r="J587">
        <v>2</v>
      </c>
      <c r="K587" t="s">
        <v>470</v>
      </c>
      <c r="L587" t="s">
        <v>7545</v>
      </c>
      <c r="M587">
        <v>0</v>
      </c>
      <c r="N587">
        <v>0</v>
      </c>
      <c r="O587">
        <v>0</v>
      </c>
      <c r="P587">
        <v>0</v>
      </c>
      <c r="Q587">
        <v>0</v>
      </c>
      <c r="R587">
        <f t="shared" si="73"/>
        <v>0</v>
      </c>
    </row>
    <row r="588" spans="2:18" customFormat="1" ht="14" hidden="1">
      <c r="B588" t="s">
        <v>7173</v>
      </c>
      <c r="C588" t="s">
        <v>7174</v>
      </c>
      <c r="D588" t="s">
        <v>7175</v>
      </c>
      <c r="F588" t="s">
        <v>247</v>
      </c>
      <c r="I588" t="s">
        <v>375</v>
      </c>
      <c r="J588">
        <v>3</v>
      </c>
      <c r="K588" t="s">
        <v>470</v>
      </c>
      <c r="L588" t="s">
        <v>7545</v>
      </c>
      <c r="M588">
        <v>0</v>
      </c>
      <c r="N588">
        <v>0</v>
      </c>
      <c r="O588">
        <v>0</v>
      </c>
      <c r="P588">
        <v>0</v>
      </c>
      <c r="Q588">
        <v>0</v>
      </c>
      <c r="R588">
        <f t="shared" si="73"/>
        <v>0</v>
      </c>
    </row>
    <row r="589" spans="2:18" customFormat="1" ht="14" hidden="1">
      <c r="B589" t="s">
        <v>7247</v>
      </c>
      <c r="C589" t="s">
        <v>7248</v>
      </c>
      <c r="D589" t="s">
        <v>7249</v>
      </c>
      <c r="F589" t="s">
        <v>247</v>
      </c>
      <c r="I589" t="s">
        <v>375</v>
      </c>
      <c r="J589">
        <v>3</v>
      </c>
      <c r="K589" t="s">
        <v>470</v>
      </c>
      <c r="L589" t="s">
        <v>7545</v>
      </c>
      <c r="M589">
        <v>0</v>
      </c>
      <c r="N589">
        <v>0</v>
      </c>
      <c r="O589">
        <v>0</v>
      </c>
      <c r="P589">
        <v>0</v>
      </c>
      <c r="Q589">
        <v>0</v>
      </c>
      <c r="R589">
        <f t="shared" si="73"/>
        <v>0</v>
      </c>
    </row>
    <row r="590" spans="2:18" customFormat="1" ht="14" hidden="1">
      <c r="B590" t="s">
        <v>7708</v>
      </c>
      <c r="C590" t="s">
        <v>7709</v>
      </c>
      <c r="D590" t="s">
        <v>7710</v>
      </c>
      <c r="E590" t="s">
        <v>5305</v>
      </c>
      <c r="F590" t="s">
        <v>266</v>
      </c>
      <c r="G590">
        <v>6</v>
      </c>
      <c r="H590">
        <v>6</v>
      </c>
      <c r="I590" t="s">
        <v>375</v>
      </c>
      <c r="J590">
        <v>5</v>
      </c>
      <c r="K590" t="s">
        <v>451</v>
      </c>
      <c r="L590" t="s">
        <v>7545</v>
      </c>
      <c r="M590" s="460">
        <v>0</v>
      </c>
      <c r="N590" s="460">
        <v>0</v>
      </c>
      <c r="O590" s="460">
        <v>0</v>
      </c>
      <c r="P590" s="460">
        <v>0</v>
      </c>
      <c r="Q590" s="460">
        <v>0</v>
      </c>
      <c r="R590">
        <f t="shared" si="73"/>
        <v>0</v>
      </c>
    </row>
    <row r="591" spans="2:18" customFormat="1" ht="14" hidden="1">
      <c r="B591" s="465" t="s">
        <v>7733</v>
      </c>
      <c r="C591" t="s">
        <v>7683</v>
      </c>
      <c r="D591" t="s">
        <v>7684</v>
      </c>
      <c r="F591" t="s">
        <v>247</v>
      </c>
      <c r="I591" t="s">
        <v>375</v>
      </c>
      <c r="J591">
        <v>6</v>
      </c>
      <c r="K591" t="s">
        <v>470</v>
      </c>
      <c r="L591" t="s">
        <v>7545</v>
      </c>
      <c r="M591">
        <v>0</v>
      </c>
      <c r="N591">
        <v>0</v>
      </c>
      <c r="O591">
        <v>0</v>
      </c>
      <c r="P591">
        <v>0</v>
      </c>
      <c r="Q591">
        <v>0</v>
      </c>
      <c r="R591">
        <f t="shared" si="73"/>
        <v>0</v>
      </c>
    </row>
    <row r="592" spans="2:18" customFormat="1" ht="14" hidden="1">
      <c r="B592" t="s">
        <v>7244</v>
      </c>
      <c r="C592" t="s">
        <v>7245</v>
      </c>
      <c r="D592" t="s">
        <v>7246</v>
      </c>
      <c r="E592" t="s">
        <v>5095</v>
      </c>
      <c r="F592" t="s">
        <v>266</v>
      </c>
      <c r="G592">
        <v>3</v>
      </c>
      <c r="H592">
        <v>7</v>
      </c>
      <c r="I592" t="s">
        <v>375</v>
      </c>
      <c r="J592">
        <v>6</v>
      </c>
      <c r="K592" t="s">
        <v>451</v>
      </c>
      <c r="L592" t="s">
        <v>7545</v>
      </c>
      <c r="M592" s="460">
        <v>0</v>
      </c>
      <c r="N592" s="460">
        <v>0</v>
      </c>
      <c r="O592" s="460">
        <v>0</v>
      </c>
      <c r="P592" s="460">
        <v>0</v>
      </c>
      <c r="Q592" s="460">
        <v>0</v>
      </c>
      <c r="R592">
        <f t="shared" si="73"/>
        <v>0</v>
      </c>
    </row>
    <row r="593" spans="2:18" customFormat="1" ht="14" hidden="1">
      <c r="B593" t="s">
        <v>7170</v>
      </c>
      <c r="C593" t="s">
        <v>7171</v>
      </c>
      <c r="D593" t="s">
        <v>7172</v>
      </c>
      <c r="F593" t="s">
        <v>247</v>
      </c>
      <c r="I593" s="309" t="s">
        <v>3364</v>
      </c>
      <c r="J593">
        <v>2</v>
      </c>
      <c r="K593" s="312" t="s">
        <v>3243</v>
      </c>
      <c r="L593" s="465" t="s">
        <v>7567</v>
      </c>
      <c r="M593">
        <v>0</v>
      </c>
      <c r="N593">
        <v>0</v>
      </c>
      <c r="O593">
        <v>0</v>
      </c>
      <c r="P593">
        <v>0</v>
      </c>
      <c r="Q593">
        <v>0</v>
      </c>
      <c r="R593">
        <f t="shared" si="73"/>
        <v>0</v>
      </c>
    </row>
    <row r="594" spans="2:18" customFormat="1" ht="14" hidden="1">
      <c r="B594" t="s">
        <v>7262</v>
      </c>
      <c r="C594" t="s">
        <v>7263</v>
      </c>
      <c r="D594" t="s">
        <v>7264</v>
      </c>
      <c r="F594" t="s">
        <v>247</v>
      </c>
      <c r="I594" s="309" t="s">
        <v>3364</v>
      </c>
      <c r="J594">
        <v>2</v>
      </c>
      <c r="K594" s="312" t="s">
        <v>3243</v>
      </c>
      <c r="L594" s="465" t="s">
        <v>7582</v>
      </c>
      <c r="M594">
        <v>0</v>
      </c>
      <c r="N594">
        <v>0</v>
      </c>
      <c r="O594">
        <v>0</v>
      </c>
      <c r="P594">
        <v>0</v>
      </c>
      <c r="Q594">
        <v>0</v>
      </c>
      <c r="R594">
        <f t="shared" si="73"/>
        <v>0</v>
      </c>
    </row>
    <row r="595" spans="2:18" customFormat="1" ht="14">
      <c r="B595" t="s">
        <v>7429</v>
      </c>
      <c r="C595" t="s">
        <v>7430</v>
      </c>
      <c r="D595" t="s">
        <v>7431</v>
      </c>
      <c r="F595" t="s">
        <v>247</v>
      </c>
      <c r="I595" s="309" t="s">
        <v>3364</v>
      </c>
      <c r="J595">
        <v>2</v>
      </c>
      <c r="K595" s="312" t="s">
        <v>3250</v>
      </c>
      <c r="L595" t="s">
        <v>7545</v>
      </c>
      <c r="M595">
        <v>0</v>
      </c>
      <c r="N595">
        <v>2</v>
      </c>
      <c r="O595">
        <v>0</v>
      </c>
      <c r="P595">
        <v>0</v>
      </c>
      <c r="Q595">
        <v>2</v>
      </c>
      <c r="R595">
        <f t="shared" si="73"/>
        <v>4</v>
      </c>
    </row>
    <row r="596" spans="2:18" customFormat="1" ht="14" hidden="1">
      <c r="B596" t="s">
        <v>7268</v>
      </c>
      <c r="C596" t="s">
        <v>7269</v>
      </c>
      <c r="D596" t="s">
        <v>7270</v>
      </c>
      <c r="F596" t="s">
        <v>266</v>
      </c>
      <c r="G596">
        <v>4</v>
      </c>
      <c r="H596">
        <v>3</v>
      </c>
      <c r="I596" s="309" t="s">
        <v>3364</v>
      </c>
      <c r="J596">
        <v>3</v>
      </c>
      <c r="K596" t="s">
        <v>451</v>
      </c>
      <c r="L596" t="s">
        <v>7545</v>
      </c>
      <c r="M596" s="460">
        <v>0</v>
      </c>
      <c r="N596" s="460">
        <v>0</v>
      </c>
      <c r="O596" s="460">
        <v>0</v>
      </c>
      <c r="P596" s="460">
        <v>0</v>
      </c>
      <c r="Q596" s="460">
        <v>0</v>
      </c>
      <c r="R596">
        <f t="shared" si="73"/>
        <v>0</v>
      </c>
    </row>
    <row r="597" spans="2:18" customFormat="1" ht="14" hidden="1">
      <c r="B597" t="s">
        <v>7358</v>
      </c>
      <c r="C597" t="s">
        <v>7359</v>
      </c>
      <c r="D597" t="s">
        <v>7360</v>
      </c>
      <c r="F597" t="s">
        <v>266</v>
      </c>
      <c r="G597">
        <v>2</v>
      </c>
      <c r="H597">
        <v>4</v>
      </c>
      <c r="I597" s="309" t="s">
        <v>3364</v>
      </c>
      <c r="J597">
        <v>3</v>
      </c>
      <c r="K597" t="s">
        <v>451</v>
      </c>
      <c r="L597" t="s">
        <v>7545</v>
      </c>
      <c r="M597" s="460">
        <v>0</v>
      </c>
      <c r="N597" s="460">
        <v>0</v>
      </c>
      <c r="O597" s="460">
        <v>0</v>
      </c>
      <c r="P597" s="460">
        <v>0</v>
      </c>
      <c r="Q597" s="460">
        <v>0</v>
      </c>
      <c r="R597">
        <f t="shared" si="73"/>
        <v>0</v>
      </c>
    </row>
    <row r="598" spans="2:18" customFormat="1" ht="14">
      <c r="B598" t="s">
        <v>7493</v>
      </c>
      <c r="C598" t="s">
        <v>7494</v>
      </c>
      <c r="D598" t="s">
        <v>7495</v>
      </c>
      <c r="F598" t="s">
        <v>247</v>
      </c>
      <c r="I598" s="309" t="s">
        <v>3364</v>
      </c>
      <c r="J598">
        <v>3</v>
      </c>
      <c r="K598" s="312" t="s">
        <v>3250</v>
      </c>
      <c r="L598" t="s">
        <v>7545</v>
      </c>
      <c r="M598">
        <v>1</v>
      </c>
      <c r="N598">
        <v>1</v>
      </c>
      <c r="O598">
        <v>0</v>
      </c>
      <c r="P598">
        <v>0</v>
      </c>
      <c r="Q598">
        <v>1</v>
      </c>
      <c r="R598">
        <f t="shared" si="73"/>
        <v>3</v>
      </c>
    </row>
    <row r="599" spans="2:18" customFormat="1" ht="14" hidden="1">
      <c r="B599" t="s">
        <v>7164</v>
      </c>
      <c r="C599" t="s">
        <v>7165</v>
      </c>
      <c r="D599" t="s">
        <v>7166</v>
      </c>
      <c r="F599" t="s">
        <v>266</v>
      </c>
      <c r="G599">
        <v>3</v>
      </c>
      <c r="H599">
        <v>5</v>
      </c>
      <c r="I599" s="309" t="s">
        <v>3364</v>
      </c>
      <c r="J599">
        <v>4</v>
      </c>
      <c r="K599" t="s">
        <v>451</v>
      </c>
      <c r="L599" t="s">
        <v>7545</v>
      </c>
      <c r="M599" s="460">
        <v>0</v>
      </c>
      <c r="N599" s="460">
        <v>0</v>
      </c>
      <c r="O599" s="460">
        <v>0</v>
      </c>
      <c r="P599" s="460">
        <v>0</v>
      </c>
      <c r="Q599" s="460">
        <v>0</v>
      </c>
      <c r="R599">
        <f t="shared" si="73"/>
        <v>0</v>
      </c>
    </row>
    <row r="600" spans="2:18" customFormat="1" ht="14">
      <c r="B600" s="465" t="s">
        <v>7552</v>
      </c>
      <c r="C600" t="s">
        <v>7400</v>
      </c>
      <c r="D600" t="s">
        <v>7401</v>
      </c>
      <c r="F600" t="s">
        <v>266</v>
      </c>
      <c r="G600">
        <v>6</v>
      </c>
      <c r="H600">
        <v>6</v>
      </c>
      <c r="I600" s="309" t="s">
        <v>3364</v>
      </c>
      <c r="J600">
        <v>6</v>
      </c>
      <c r="K600" s="312" t="s">
        <v>3233</v>
      </c>
      <c r="L600" t="s">
        <v>7545</v>
      </c>
      <c r="M600" s="460">
        <v>0</v>
      </c>
      <c r="N600" s="460">
        <v>0</v>
      </c>
      <c r="O600">
        <v>1</v>
      </c>
      <c r="P600" s="460">
        <v>0</v>
      </c>
      <c r="Q600">
        <v>1</v>
      </c>
      <c r="R600">
        <f t="shared" si="73"/>
        <v>2</v>
      </c>
    </row>
    <row r="601" spans="2:18" customFormat="1" ht="14">
      <c r="B601" s="465" t="s">
        <v>7564</v>
      </c>
      <c r="C601" t="s">
        <v>7392</v>
      </c>
      <c r="D601" t="s">
        <v>7393</v>
      </c>
      <c r="F601" t="s">
        <v>7369</v>
      </c>
      <c r="H601">
        <v>30</v>
      </c>
      <c r="I601" s="309" t="s">
        <v>3364</v>
      </c>
      <c r="J601">
        <v>7</v>
      </c>
      <c r="K601" s="312" t="s">
        <v>3233</v>
      </c>
      <c r="L601" t="s">
        <v>7545</v>
      </c>
      <c r="M601" s="460">
        <v>0</v>
      </c>
      <c r="N601">
        <v>1</v>
      </c>
      <c r="O601">
        <v>1</v>
      </c>
      <c r="P601">
        <v>1</v>
      </c>
      <c r="Q601" s="460">
        <v>0</v>
      </c>
      <c r="R601">
        <f t="shared" si="73"/>
        <v>3</v>
      </c>
    </row>
    <row r="602" spans="2:18" customFormat="1" ht="14" hidden="1">
      <c r="B602" t="s">
        <v>7319</v>
      </c>
      <c r="C602" t="s">
        <v>7320</v>
      </c>
      <c r="D602" t="s">
        <v>7321</v>
      </c>
      <c r="F602" t="s">
        <v>247</v>
      </c>
      <c r="I602" s="309" t="s">
        <v>3364</v>
      </c>
      <c r="J602">
        <v>10</v>
      </c>
      <c r="K602" s="312" t="s">
        <v>3243</v>
      </c>
      <c r="L602" s="465" t="s">
        <v>7582</v>
      </c>
      <c r="M602">
        <v>0</v>
      </c>
      <c r="N602">
        <v>0</v>
      </c>
      <c r="O602">
        <v>0</v>
      </c>
      <c r="P602">
        <v>0</v>
      </c>
      <c r="Q602">
        <v>0</v>
      </c>
      <c r="R602">
        <f t="shared" si="73"/>
        <v>0</v>
      </c>
    </row>
    <row r="603" spans="2:18" customFormat="1" ht="14" hidden="1">
      <c r="B603" t="s">
        <v>7665</v>
      </c>
      <c r="C603" t="s">
        <v>7666</v>
      </c>
      <c r="D603" t="s">
        <v>7667</v>
      </c>
      <c r="F603" t="s">
        <v>247</v>
      </c>
      <c r="I603" t="s">
        <v>392</v>
      </c>
      <c r="J603">
        <v>1</v>
      </c>
      <c r="K603" t="s">
        <v>470</v>
      </c>
      <c r="L603" t="s">
        <v>7545</v>
      </c>
      <c r="M603">
        <v>0</v>
      </c>
      <c r="N603">
        <v>0</v>
      </c>
      <c r="O603">
        <v>0</v>
      </c>
      <c r="P603">
        <v>0</v>
      </c>
      <c r="Q603">
        <v>0</v>
      </c>
      <c r="R603">
        <f t="shared" si="73"/>
        <v>0</v>
      </c>
    </row>
    <row r="604" spans="2:18" customFormat="1" ht="14" hidden="1">
      <c r="B604" t="s">
        <v>7668</v>
      </c>
      <c r="C604" t="s">
        <v>7669</v>
      </c>
      <c r="D604" t="s">
        <v>7670</v>
      </c>
      <c r="F604" t="s">
        <v>247</v>
      </c>
      <c r="I604" t="s">
        <v>392</v>
      </c>
      <c r="J604">
        <v>1</v>
      </c>
      <c r="K604" t="s">
        <v>451</v>
      </c>
      <c r="L604" t="s">
        <v>7545</v>
      </c>
      <c r="M604" s="460">
        <v>0</v>
      </c>
      <c r="N604" s="460">
        <v>0</v>
      </c>
      <c r="O604" s="460">
        <v>0</v>
      </c>
      <c r="P604" s="460">
        <v>0</v>
      </c>
      <c r="Q604" s="460">
        <v>0</v>
      </c>
      <c r="R604">
        <f t="shared" si="73"/>
        <v>0</v>
      </c>
    </row>
    <row r="605" spans="2:18" customFormat="1" ht="14" hidden="1">
      <c r="B605" t="s">
        <v>7170</v>
      </c>
      <c r="C605" t="s">
        <v>7171</v>
      </c>
      <c r="D605" t="s">
        <v>7172</v>
      </c>
      <c r="F605" t="s">
        <v>247</v>
      </c>
      <c r="I605" t="s">
        <v>392</v>
      </c>
      <c r="J605">
        <v>2</v>
      </c>
      <c r="K605" t="s">
        <v>470</v>
      </c>
      <c r="L605" t="s">
        <v>7545</v>
      </c>
      <c r="M605">
        <v>0</v>
      </c>
      <c r="N605">
        <v>0</v>
      </c>
      <c r="O605">
        <v>0</v>
      </c>
      <c r="P605">
        <v>0</v>
      </c>
      <c r="Q605">
        <v>0</v>
      </c>
      <c r="R605">
        <f t="shared" si="73"/>
        <v>0</v>
      </c>
    </row>
    <row r="606" spans="2:18" customFormat="1" ht="14" hidden="1">
      <c r="B606" t="s">
        <v>7262</v>
      </c>
      <c r="C606" t="s">
        <v>7263</v>
      </c>
      <c r="D606" t="s">
        <v>7264</v>
      </c>
      <c r="F606" t="s">
        <v>247</v>
      </c>
      <c r="I606" t="s">
        <v>392</v>
      </c>
      <c r="J606">
        <v>2</v>
      </c>
      <c r="K606" t="s">
        <v>470</v>
      </c>
      <c r="L606" t="s">
        <v>7545</v>
      </c>
      <c r="M606">
        <v>0</v>
      </c>
      <c r="N606">
        <v>0</v>
      </c>
      <c r="O606">
        <v>0</v>
      </c>
      <c r="P606">
        <v>0</v>
      </c>
      <c r="Q606">
        <v>0</v>
      </c>
      <c r="R606">
        <f t="shared" si="73"/>
        <v>0</v>
      </c>
    </row>
    <row r="607" spans="2:18" customFormat="1" ht="14" hidden="1">
      <c r="B607" t="s">
        <v>7714</v>
      </c>
      <c r="C607" t="s">
        <v>7715</v>
      </c>
      <c r="D607" t="s">
        <v>7716</v>
      </c>
      <c r="E607" t="s">
        <v>5305</v>
      </c>
      <c r="F607" t="s">
        <v>266</v>
      </c>
      <c r="G607">
        <v>4</v>
      </c>
      <c r="H607">
        <v>5</v>
      </c>
      <c r="I607" t="s">
        <v>392</v>
      </c>
      <c r="J607">
        <v>4</v>
      </c>
      <c r="K607" t="s">
        <v>451</v>
      </c>
      <c r="L607" t="s">
        <v>7545</v>
      </c>
      <c r="M607" s="460">
        <v>0</v>
      </c>
      <c r="N607" s="460">
        <v>0</v>
      </c>
      <c r="O607" s="460">
        <v>0</v>
      </c>
      <c r="P607" s="460">
        <v>0</v>
      </c>
      <c r="Q607" s="460">
        <v>0</v>
      </c>
      <c r="R607">
        <f t="shared" si="73"/>
        <v>0</v>
      </c>
    </row>
    <row r="608" spans="2:18" customFormat="1" ht="14" hidden="1">
      <c r="B608" t="s">
        <v>7164</v>
      </c>
      <c r="C608" t="s">
        <v>7165</v>
      </c>
      <c r="D608" t="s">
        <v>7166</v>
      </c>
      <c r="F608" t="s">
        <v>266</v>
      </c>
      <c r="G608">
        <v>3</v>
      </c>
      <c r="H608">
        <v>5</v>
      </c>
      <c r="I608" t="s">
        <v>392</v>
      </c>
      <c r="J608">
        <v>4</v>
      </c>
      <c r="K608" t="s">
        <v>451</v>
      </c>
      <c r="L608" t="s">
        <v>7545</v>
      </c>
      <c r="M608" s="460">
        <v>0</v>
      </c>
      <c r="N608" s="460">
        <v>0</v>
      </c>
      <c r="O608" s="460">
        <v>0</v>
      </c>
      <c r="P608" s="460">
        <v>0</v>
      </c>
      <c r="Q608" s="460">
        <v>0</v>
      </c>
      <c r="R608">
        <f t="shared" si="73"/>
        <v>0</v>
      </c>
    </row>
    <row r="609" spans="2:18" customFormat="1" ht="14" hidden="1">
      <c r="B609" t="s">
        <v>7205</v>
      </c>
      <c r="C609" t="s">
        <v>7206</v>
      </c>
      <c r="D609" t="s">
        <v>7207</v>
      </c>
      <c r="F609" t="s">
        <v>266</v>
      </c>
      <c r="G609">
        <v>1</v>
      </c>
      <c r="H609">
        <v>2</v>
      </c>
      <c r="I609" t="s">
        <v>404</v>
      </c>
      <c r="J609">
        <v>1</v>
      </c>
      <c r="K609" s="312" t="s">
        <v>3243</v>
      </c>
      <c r="L609" s="465" t="s">
        <v>7582</v>
      </c>
      <c r="M609">
        <v>0</v>
      </c>
      <c r="N609">
        <v>0</v>
      </c>
      <c r="O609">
        <v>0</v>
      </c>
      <c r="P609">
        <v>0</v>
      </c>
      <c r="Q609">
        <v>0</v>
      </c>
      <c r="R609">
        <f t="shared" si="73"/>
        <v>0</v>
      </c>
    </row>
    <row r="610" spans="2:18" customFormat="1" ht="14">
      <c r="B610" s="465" t="s">
        <v>9241</v>
      </c>
      <c r="C610" t="s">
        <v>7496</v>
      </c>
      <c r="D610" t="s">
        <v>7497</v>
      </c>
      <c r="F610" t="s">
        <v>266</v>
      </c>
      <c r="G610">
        <v>1</v>
      </c>
      <c r="H610">
        <v>1</v>
      </c>
      <c r="I610" t="s">
        <v>404</v>
      </c>
      <c r="J610">
        <v>1</v>
      </c>
      <c r="K610" s="312" t="s">
        <v>3233</v>
      </c>
      <c r="L610" t="s">
        <v>7545</v>
      </c>
      <c r="M610">
        <v>1</v>
      </c>
      <c r="N610">
        <v>1</v>
      </c>
      <c r="O610">
        <v>1</v>
      </c>
      <c r="P610">
        <v>1</v>
      </c>
      <c r="Q610">
        <v>1</v>
      </c>
      <c r="R610">
        <f t="shared" si="73"/>
        <v>5</v>
      </c>
    </row>
    <row r="611" spans="2:18" customFormat="1" ht="14" hidden="1">
      <c r="B611" t="s">
        <v>7528</v>
      </c>
      <c r="C611" t="s">
        <v>7529</v>
      </c>
      <c r="D611" t="s">
        <v>7530</v>
      </c>
      <c r="F611" t="s">
        <v>266</v>
      </c>
      <c r="G611">
        <v>1</v>
      </c>
      <c r="H611">
        <v>3</v>
      </c>
      <c r="I611" t="s">
        <v>404</v>
      </c>
      <c r="J611">
        <v>1</v>
      </c>
      <c r="K611" t="s">
        <v>451</v>
      </c>
      <c r="L611" t="s">
        <v>7545</v>
      </c>
      <c r="M611" s="460">
        <v>0</v>
      </c>
      <c r="N611" s="460">
        <v>0</v>
      </c>
      <c r="O611" s="460">
        <v>0</v>
      </c>
      <c r="P611" s="460">
        <v>0</v>
      </c>
      <c r="Q611" s="460">
        <v>0</v>
      </c>
      <c r="R611">
        <f t="shared" si="73"/>
        <v>0</v>
      </c>
    </row>
    <row r="612" spans="2:18" customFormat="1" ht="14" hidden="1">
      <c r="B612" t="s">
        <v>7179</v>
      </c>
      <c r="C612" t="s">
        <v>7180</v>
      </c>
      <c r="D612" t="s">
        <v>7181</v>
      </c>
      <c r="F612" t="s">
        <v>266</v>
      </c>
      <c r="G612">
        <v>2</v>
      </c>
      <c r="H612">
        <v>2</v>
      </c>
      <c r="I612" t="s">
        <v>404</v>
      </c>
      <c r="J612">
        <v>2</v>
      </c>
      <c r="K612" t="s">
        <v>451</v>
      </c>
      <c r="L612" t="s">
        <v>7545</v>
      </c>
      <c r="M612" s="460">
        <v>0</v>
      </c>
      <c r="N612" s="460">
        <v>0</v>
      </c>
      <c r="O612" s="460">
        <v>0</v>
      </c>
      <c r="P612" s="460">
        <v>0</v>
      </c>
      <c r="Q612" s="460">
        <v>0</v>
      </c>
      <c r="R612">
        <f t="shared" si="73"/>
        <v>0</v>
      </c>
    </row>
    <row r="613" spans="2:18" customFormat="1" ht="14" hidden="1">
      <c r="B613" t="s">
        <v>7301</v>
      </c>
      <c r="C613" t="s">
        <v>7302</v>
      </c>
      <c r="D613" t="s">
        <v>7303</v>
      </c>
      <c r="F613" t="s">
        <v>266</v>
      </c>
      <c r="G613">
        <v>4</v>
      </c>
      <c r="H613">
        <v>2</v>
      </c>
      <c r="I613" t="s">
        <v>404</v>
      </c>
      <c r="J613">
        <v>2</v>
      </c>
      <c r="K613" t="s">
        <v>451</v>
      </c>
      <c r="L613" t="s">
        <v>7545</v>
      </c>
      <c r="M613" s="460">
        <v>0</v>
      </c>
      <c r="N613" s="460">
        <v>0</v>
      </c>
      <c r="O613" s="460">
        <v>0</v>
      </c>
      <c r="P613" s="460">
        <v>0</v>
      </c>
      <c r="Q613" s="460">
        <v>0</v>
      </c>
      <c r="R613">
        <f t="shared" si="73"/>
        <v>0</v>
      </c>
    </row>
    <row r="614" spans="2:18" customFormat="1" ht="14" hidden="1">
      <c r="B614" t="s">
        <v>7310</v>
      </c>
      <c r="C614" t="s">
        <v>7311</v>
      </c>
      <c r="D614" t="s">
        <v>7312</v>
      </c>
      <c r="F614" t="s">
        <v>266</v>
      </c>
      <c r="G614">
        <v>2</v>
      </c>
      <c r="H614">
        <v>2</v>
      </c>
      <c r="I614" t="s">
        <v>404</v>
      </c>
      <c r="J614">
        <v>2</v>
      </c>
      <c r="K614" t="s">
        <v>451</v>
      </c>
      <c r="L614" t="s">
        <v>7545</v>
      </c>
      <c r="M614" s="460">
        <v>0</v>
      </c>
      <c r="N614" s="460">
        <v>0</v>
      </c>
      <c r="O614" s="460">
        <v>0</v>
      </c>
      <c r="P614" s="460">
        <v>0</v>
      </c>
      <c r="Q614" s="460">
        <v>0</v>
      </c>
      <c r="R614">
        <f t="shared" si="73"/>
        <v>0</v>
      </c>
    </row>
    <row r="615" spans="2:18" customFormat="1" ht="14" hidden="1">
      <c r="B615" t="s">
        <v>7343</v>
      </c>
      <c r="C615" t="s">
        <v>7344</v>
      </c>
      <c r="D615" t="s">
        <v>7345</v>
      </c>
      <c r="F615" t="s">
        <v>266</v>
      </c>
      <c r="G615">
        <v>3</v>
      </c>
      <c r="H615">
        <v>2</v>
      </c>
      <c r="I615" t="s">
        <v>404</v>
      </c>
      <c r="J615">
        <v>2</v>
      </c>
      <c r="K615" t="s">
        <v>451</v>
      </c>
      <c r="L615" t="s">
        <v>7545</v>
      </c>
      <c r="M615" s="460">
        <v>0</v>
      </c>
      <c r="N615" s="460">
        <v>0</v>
      </c>
      <c r="O615" s="460">
        <v>0</v>
      </c>
      <c r="P615" s="460">
        <v>0</v>
      </c>
      <c r="Q615" s="460">
        <v>0</v>
      </c>
      <c r="R615">
        <f t="shared" si="73"/>
        <v>0</v>
      </c>
    </row>
    <row r="616" spans="2:18" customFormat="1" ht="14" hidden="1">
      <c r="B616" t="s">
        <v>7346</v>
      </c>
      <c r="C616" t="s">
        <v>7347</v>
      </c>
      <c r="D616" t="s">
        <v>7348</v>
      </c>
      <c r="F616" t="s">
        <v>266</v>
      </c>
      <c r="G616">
        <v>2</v>
      </c>
      <c r="H616">
        <v>3</v>
      </c>
      <c r="I616" t="s">
        <v>404</v>
      </c>
      <c r="J616">
        <v>2</v>
      </c>
      <c r="K616" t="s">
        <v>451</v>
      </c>
      <c r="L616" t="s">
        <v>7545</v>
      </c>
      <c r="M616" s="460">
        <v>0</v>
      </c>
      <c r="N616" s="460">
        <v>0</v>
      </c>
      <c r="O616" s="460">
        <v>0</v>
      </c>
      <c r="P616" s="460">
        <v>0</v>
      </c>
      <c r="Q616" s="460">
        <v>0</v>
      </c>
      <c r="R616">
        <f t="shared" si="73"/>
        <v>0</v>
      </c>
    </row>
    <row r="617" spans="2:18" customFormat="1" ht="14" hidden="1">
      <c r="B617" t="s">
        <v>7161</v>
      </c>
      <c r="C617" t="s">
        <v>7162</v>
      </c>
      <c r="D617" t="s">
        <v>7163</v>
      </c>
      <c r="F617" t="s">
        <v>266</v>
      </c>
      <c r="G617">
        <v>2</v>
      </c>
      <c r="H617">
        <v>4</v>
      </c>
      <c r="I617" t="s">
        <v>404</v>
      </c>
      <c r="J617">
        <v>3</v>
      </c>
      <c r="K617" t="s">
        <v>451</v>
      </c>
      <c r="L617" t="s">
        <v>7545</v>
      </c>
      <c r="M617" s="460">
        <v>0</v>
      </c>
      <c r="N617" s="460">
        <v>0</v>
      </c>
      <c r="O617" s="460">
        <v>0</v>
      </c>
      <c r="P617" s="460">
        <v>0</v>
      </c>
      <c r="Q617" s="460">
        <v>0</v>
      </c>
      <c r="R617">
        <f t="shared" si="73"/>
        <v>0</v>
      </c>
    </row>
    <row r="618" spans="2:18" customFormat="1" ht="14" hidden="1">
      <c r="B618" t="s">
        <v>7208</v>
      </c>
      <c r="C618" t="s">
        <v>7209</v>
      </c>
      <c r="D618" t="s">
        <v>7210</v>
      </c>
      <c r="F618" t="s">
        <v>266</v>
      </c>
      <c r="G618">
        <v>2</v>
      </c>
      <c r="H618">
        <v>4</v>
      </c>
      <c r="I618" t="s">
        <v>404</v>
      </c>
      <c r="J618">
        <v>3</v>
      </c>
      <c r="K618" s="312" t="s">
        <v>3243</v>
      </c>
      <c r="L618" s="465" t="s">
        <v>7582</v>
      </c>
      <c r="M618">
        <v>0</v>
      </c>
      <c r="N618">
        <v>0</v>
      </c>
      <c r="O618">
        <v>0</v>
      </c>
      <c r="P618">
        <v>0</v>
      </c>
      <c r="Q618">
        <v>0</v>
      </c>
      <c r="R618">
        <f t="shared" si="73"/>
        <v>0</v>
      </c>
    </row>
    <row r="619" spans="2:18" customFormat="1" ht="14" hidden="1">
      <c r="B619" t="s">
        <v>7232</v>
      </c>
      <c r="C619" t="s">
        <v>7233</v>
      </c>
      <c r="D619" t="s">
        <v>7234</v>
      </c>
      <c r="F619" t="s">
        <v>266</v>
      </c>
      <c r="G619">
        <v>2</v>
      </c>
      <c r="H619">
        <v>4</v>
      </c>
      <c r="I619" t="s">
        <v>404</v>
      </c>
      <c r="J619">
        <v>3</v>
      </c>
      <c r="K619" t="s">
        <v>451</v>
      </c>
      <c r="L619" t="s">
        <v>7545</v>
      </c>
      <c r="M619" s="460">
        <v>0</v>
      </c>
      <c r="N619" s="460">
        <v>0</v>
      </c>
      <c r="O619" s="460">
        <v>0</v>
      </c>
      <c r="P619" s="460">
        <v>0</v>
      </c>
      <c r="Q619" s="460">
        <v>0</v>
      </c>
      <c r="R619">
        <f t="shared" si="73"/>
        <v>0</v>
      </c>
    </row>
    <row r="620" spans="2:18" customFormat="1" ht="14" hidden="1">
      <c r="B620" t="s">
        <v>7238</v>
      </c>
      <c r="C620" t="s">
        <v>7239</v>
      </c>
      <c r="D620" t="s">
        <v>7240</v>
      </c>
      <c r="F620" t="s">
        <v>266</v>
      </c>
      <c r="G620">
        <v>2</v>
      </c>
      <c r="H620">
        <v>5</v>
      </c>
      <c r="I620" t="s">
        <v>404</v>
      </c>
      <c r="J620">
        <v>3</v>
      </c>
      <c r="K620" t="s">
        <v>451</v>
      </c>
      <c r="L620" t="s">
        <v>7545</v>
      </c>
      <c r="M620" s="460">
        <v>0</v>
      </c>
      <c r="N620" s="460">
        <v>0</v>
      </c>
      <c r="O620" s="460">
        <v>0</v>
      </c>
      <c r="P620" s="460">
        <v>0</v>
      </c>
      <c r="Q620" s="460">
        <v>0</v>
      </c>
      <c r="R620">
        <f t="shared" si="73"/>
        <v>0</v>
      </c>
    </row>
    <row r="621" spans="2:18" customFormat="1" ht="14" hidden="1">
      <c r="B621" t="s">
        <v>7298</v>
      </c>
      <c r="C621" t="s">
        <v>7299</v>
      </c>
      <c r="D621" t="s">
        <v>7300</v>
      </c>
      <c r="E621" t="s">
        <v>5095</v>
      </c>
      <c r="F621" t="s">
        <v>266</v>
      </c>
      <c r="G621">
        <v>4</v>
      </c>
      <c r="H621">
        <v>1</v>
      </c>
      <c r="I621" t="s">
        <v>404</v>
      </c>
      <c r="J621">
        <v>3</v>
      </c>
      <c r="K621" t="s">
        <v>451</v>
      </c>
      <c r="L621" t="s">
        <v>7545</v>
      </c>
      <c r="M621" s="460">
        <v>0</v>
      </c>
      <c r="N621" s="460">
        <v>0</v>
      </c>
      <c r="O621" s="460">
        <v>0</v>
      </c>
      <c r="P621" s="460">
        <v>0</v>
      </c>
      <c r="Q621" s="460">
        <v>0</v>
      </c>
      <c r="R621">
        <f t="shared" si="73"/>
        <v>0</v>
      </c>
    </row>
    <row r="622" spans="2:18" customFormat="1" ht="14" hidden="1">
      <c r="B622" t="s">
        <v>7304</v>
      </c>
      <c r="C622" t="s">
        <v>7305</v>
      </c>
      <c r="D622" t="s">
        <v>7306</v>
      </c>
      <c r="F622" t="s">
        <v>266</v>
      </c>
      <c r="G622">
        <v>3</v>
      </c>
      <c r="H622">
        <v>4</v>
      </c>
      <c r="I622" t="s">
        <v>404</v>
      </c>
      <c r="J622">
        <v>3</v>
      </c>
      <c r="K622" s="312" t="s">
        <v>3243</v>
      </c>
      <c r="L622" s="465" t="s">
        <v>7582</v>
      </c>
      <c r="M622">
        <v>0</v>
      </c>
      <c r="N622">
        <v>0</v>
      </c>
      <c r="O622">
        <v>0</v>
      </c>
      <c r="P622">
        <v>0</v>
      </c>
      <c r="Q622">
        <v>0</v>
      </c>
      <c r="R622">
        <f t="shared" si="73"/>
        <v>0</v>
      </c>
    </row>
    <row r="623" spans="2:18" customFormat="1" ht="14">
      <c r="B623" t="s">
        <v>7432</v>
      </c>
      <c r="C623" t="s">
        <v>7433</v>
      </c>
      <c r="D623" t="s">
        <v>7434</v>
      </c>
      <c r="E623" t="s">
        <v>5487</v>
      </c>
      <c r="F623" t="s">
        <v>266</v>
      </c>
      <c r="G623">
        <v>3</v>
      </c>
      <c r="H623">
        <v>3</v>
      </c>
      <c r="I623" t="s">
        <v>404</v>
      </c>
      <c r="J623">
        <v>3</v>
      </c>
      <c r="K623" s="312" t="s">
        <v>3250</v>
      </c>
      <c r="L623" t="s">
        <v>7545</v>
      </c>
      <c r="M623">
        <v>0</v>
      </c>
      <c r="N623">
        <v>2</v>
      </c>
      <c r="O623">
        <v>1</v>
      </c>
      <c r="P623">
        <v>1</v>
      </c>
      <c r="Q623">
        <v>2</v>
      </c>
      <c r="R623">
        <f t="shared" si="73"/>
        <v>6</v>
      </c>
    </row>
    <row r="624" spans="2:18" customFormat="1" ht="14">
      <c r="B624" t="s">
        <v>7477</v>
      </c>
      <c r="C624" t="s">
        <v>7478</v>
      </c>
      <c r="D624" t="s">
        <v>7479</v>
      </c>
      <c r="F624" t="s">
        <v>266</v>
      </c>
      <c r="G624">
        <v>4</v>
      </c>
      <c r="H624">
        <v>2</v>
      </c>
      <c r="I624" t="s">
        <v>404</v>
      </c>
      <c r="J624">
        <v>3</v>
      </c>
      <c r="K624" s="312" t="s">
        <v>3250</v>
      </c>
      <c r="L624" t="s">
        <v>7545</v>
      </c>
      <c r="M624">
        <v>1</v>
      </c>
      <c r="N624">
        <v>2</v>
      </c>
      <c r="O624">
        <v>2</v>
      </c>
      <c r="P624">
        <v>1</v>
      </c>
      <c r="Q624">
        <v>2</v>
      </c>
      <c r="R624">
        <f t="shared" si="73"/>
        <v>8</v>
      </c>
    </row>
    <row r="625" spans="2:18" customFormat="1" ht="14">
      <c r="B625" s="465" t="s">
        <v>7559</v>
      </c>
      <c r="C625" t="s">
        <v>7200</v>
      </c>
      <c r="D625" t="s">
        <v>7201</v>
      </c>
      <c r="F625" t="s">
        <v>266</v>
      </c>
      <c r="G625">
        <v>3</v>
      </c>
      <c r="H625">
        <v>5</v>
      </c>
      <c r="I625" t="s">
        <v>404</v>
      </c>
      <c r="J625">
        <v>4</v>
      </c>
      <c r="K625" s="312" t="s">
        <v>3233</v>
      </c>
      <c r="L625" t="s">
        <v>7545</v>
      </c>
      <c r="M625" s="460">
        <v>0</v>
      </c>
      <c r="N625">
        <v>1</v>
      </c>
      <c r="O625">
        <v>1</v>
      </c>
      <c r="P625" s="460">
        <v>0</v>
      </c>
      <c r="Q625" s="460">
        <v>0</v>
      </c>
      <c r="R625">
        <f t="shared" si="73"/>
        <v>2</v>
      </c>
    </row>
    <row r="626" spans="2:18" customFormat="1" ht="14" hidden="1">
      <c r="B626" t="s">
        <v>7211</v>
      </c>
      <c r="C626" t="s">
        <v>7212</v>
      </c>
      <c r="D626" t="s">
        <v>7213</v>
      </c>
      <c r="F626" t="s">
        <v>266</v>
      </c>
      <c r="G626">
        <v>2</v>
      </c>
      <c r="H626">
        <v>6</v>
      </c>
      <c r="I626" t="s">
        <v>404</v>
      </c>
      <c r="J626">
        <v>4</v>
      </c>
      <c r="K626" s="312" t="s">
        <v>3243</v>
      </c>
      <c r="L626" s="465" t="s">
        <v>7567</v>
      </c>
      <c r="M626">
        <v>0</v>
      </c>
      <c r="N626">
        <v>0</v>
      </c>
      <c r="O626">
        <v>0</v>
      </c>
      <c r="P626">
        <v>0</v>
      </c>
      <c r="Q626">
        <v>0</v>
      </c>
      <c r="R626">
        <f t="shared" si="73"/>
        <v>0</v>
      </c>
    </row>
    <row r="627" spans="2:18" customFormat="1" ht="14" hidden="1">
      <c r="B627" t="s">
        <v>7214</v>
      </c>
      <c r="C627" t="s">
        <v>7215</v>
      </c>
      <c r="D627" t="s">
        <v>7216</v>
      </c>
      <c r="F627" t="s">
        <v>266</v>
      </c>
      <c r="G627">
        <v>3</v>
      </c>
      <c r="H627">
        <v>3</v>
      </c>
      <c r="I627" t="s">
        <v>404</v>
      </c>
      <c r="J627">
        <v>4</v>
      </c>
      <c r="K627" s="312" t="s">
        <v>3243</v>
      </c>
      <c r="L627" s="465" t="s">
        <v>7567</v>
      </c>
      <c r="M627">
        <v>0</v>
      </c>
      <c r="N627">
        <v>0</v>
      </c>
      <c r="O627">
        <v>0</v>
      </c>
      <c r="P627">
        <v>0</v>
      </c>
      <c r="Q627">
        <v>0</v>
      </c>
      <c r="R627">
        <f t="shared" si="73"/>
        <v>0</v>
      </c>
    </row>
    <row r="628" spans="2:18" customFormat="1" ht="14" hidden="1">
      <c r="B628" t="s">
        <v>7229</v>
      </c>
      <c r="C628" t="s">
        <v>7230</v>
      </c>
      <c r="D628" t="s">
        <v>7231</v>
      </c>
      <c r="E628" t="s">
        <v>5289</v>
      </c>
      <c r="F628" t="s">
        <v>266</v>
      </c>
      <c r="G628">
        <v>4</v>
      </c>
      <c r="H628">
        <v>5</v>
      </c>
      <c r="I628" t="s">
        <v>404</v>
      </c>
      <c r="J628">
        <v>4</v>
      </c>
      <c r="K628" t="s">
        <v>451</v>
      </c>
      <c r="L628" t="s">
        <v>7545</v>
      </c>
      <c r="M628" s="460">
        <v>0</v>
      </c>
      <c r="N628" s="460">
        <v>0</v>
      </c>
      <c r="O628" s="460">
        <v>0</v>
      </c>
      <c r="P628" s="460">
        <v>0</v>
      </c>
      <c r="Q628" s="460">
        <v>0</v>
      </c>
      <c r="R628">
        <f t="shared" si="73"/>
        <v>0</v>
      </c>
    </row>
    <row r="629" spans="2:18" customFormat="1" ht="14" hidden="1">
      <c r="B629" t="s">
        <v>7235</v>
      </c>
      <c r="C629" t="s">
        <v>7236</v>
      </c>
      <c r="D629" t="s">
        <v>7237</v>
      </c>
      <c r="F629" t="s">
        <v>266</v>
      </c>
      <c r="G629">
        <v>4</v>
      </c>
      <c r="H629">
        <v>4</v>
      </c>
      <c r="I629" t="s">
        <v>404</v>
      </c>
      <c r="J629">
        <v>4</v>
      </c>
      <c r="K629" t="s">
        <v>451</v>
      </c>
      <c r="L629" t="s">
        <v>7545</v>
      </c>
      <c r="M629" s="460">
        <v>0</v>
      </c>
      <c r="N629" s="460">
        <v>0</v>
      </c>
      <c r="O629" s="460">
        <v>0</v>
      </c>
      <c r="P629" s="460">
        <v>0</v>
      </c>
      <c r="Q629" s="460">
        <v>0</v>
      </c>
      <c r="R629">
        <f t="shared" si="73"/>
        <v>0</v>
      </c>
    </row>
    <row r="630" spans="2:18" customFormat="1" ht="14" hidden="1">
      <c r="B630" t="s">
        <v>7325</v>
      </c>
      <c r="C630" t="s">
        <v>7326</v>
      </c>
      <c r="D630" t="s">
        <v>7327</v>
      </c>
      <c r="F630" t="s">
        <v>266</v>
      </c>
      <c r="G630">
        <v>3</v>
      </c>
      <c r="H630">
        <v>5</v>
      </c>
      <c r="I630" t="s">
        <v>404</v>
      </c>
      <c r="J630">
        <v>4</v>
      </c>
      <c r="K630" t="s">
        <v>451</v>
      </c>
      <c r="L630" t="s">
        <v>7545</v>
      </c>
      <c r="M630" s="460">
        <v>0</v>
      </c>
      <c r="N630" s="460">
        <v>0</v>
      </c>
      <c r="O630" s="460">
        <v>0</v>
      </c>
      <c r="P630" s="460">
        <v>0</v>
      </c>
      <c r="Q630" s="460">
        <v>0</v>
      </c>
      <c r="R630">
        <f t="shared" si="73"/>
        <v>0</v>
      </c>
    </row>
    <row r="631" spans="2:18" customFormat="1" ht="14">
      <c r="B631" t="s">
        <v>7389</v>
      </c>
      <c r="C631" t="s">
        <v>7390</v>
      </c>
      <c r="D631" t="s">
        <v>7391</v>
      </c>
      <c r="E631" t="s">
        <v>5160</v>
      </c>
      <c r="F631" t="s">
        <v>266</v>
      </c>
      <c r="G631">
        <v>6</v>
      </c>
      <c r="H631">
        <v>7</v>
      </c>
      <c r="I631" t="s">
        <v>404</v>
      </c>
      <c r="J631">
        <v>4</v>
      </c>
      <c r="K631" s="312" t="s">
        <v>3250</v>
      </c>
      <c r="L631" t="s">
        <v>7545</v>
      </c>
      <c r="M631">
        <v>2</v>
      </c>
      <c r="N631">
        <v>1</v>
      </c>
      <c r="O631">
        <v>2</v>
      </c>
      <c r="P631">
        <v>1</v>
      </c>
      <c r="Q631">
        <v>2</v>
      </c>
      <c r="R631">
        <f t="shared" si="73"/>
        <v>8</v>
      </c>
    </row>
    <row r="632" spans="2:18" customFormat="1" ht="14">
      <c r="B632" s="465" t="s">
        <v>7549</v>
      </c>
      <c r="C632" t="s">
        <v>7534</v>
      </c>
      <c r="D632" t="s">
        <v>7535</v>
      </c>
      <c r="F632" t="s">
        <v>266</v>
      </c>
      <c r="G632">
        <v>4</v>
      </c>
      <c r="H632">
        <v>4</v>
      </c>
      <c r="I632" t="s">
        <v>404</v>
      </c>
      <c r="J632">
        <v>4</v>
      </c>
      <c r="K632" s="312" t="s">
        <v>3233</v>
      </c>
      <c r="L632" t="s">
        <v>7545</v>
      </c>
      <c r="M632" s="460">
        <v>0</v>
      </c>
      <c r="N632">
        <v>1</v>
      </c>
      <c r="O632">
        <v>1</v>
      </c>
      <c r="P632">
        <v>1</v>
      </c>
      <c r="Q632" s="460">
        <v>0</v>
      </c>
      <c r="R632">
        <f t="shared" si="73"/>
        <v>3</v>
      </c>
    </row>
    <row r="633" spans="2:18" customFormat="1" ht="14">
      <c r="B633" s="465" t="s">
        <v>7555</v>
      </c>
      <c r="C633" t="s">
        <v>7543</v>
      </c>
      <c r="D633" t="s">
        <v>7544</v>
      </c>
      <c r="F633" t="s">
        <v>266</v>
      </c>
      <c r="G633">
        <v>4</v>
      </c>
      <c r="H633">
        <v>4</v>
      </c>
      <c r="I633" t="s">
        <v>404</v>
      </c>
      <c r="J633">
        <v>4</v>
      </c>
      <c r="K633" s="312" t="s">
        <v>3233</v>
      </c>
      <c r="L633" t="s">
        <v>7545</v>
      </c>
      <c r="M633" s="460">
        <v>0</v>
      </c>
      <c r="N633" s="460">
        <v>0</v>
      </c>
      <c r="O633" s="460">
        <v>0</v>
      </c>
      <c r="P633" s="460">
        <v>0</v>
      </c>
      <c r="Q633" s="460">
        <v>0</v>
      </c>
      <c r="R633">
        <f t="shared" si="73"/>
        <v>0</v>
      </c>
    </row>
    <row r="634" spans="2:18" customFormat="1" ht="14" hidden="1">
      <c r="B634" t="s">
        <v>7226</v>
      </c>
      <c r="C634" t="s">
        <v>7227</v>
      </c>
      <c r="D634" t="s">
        <v>7228</v>
      </c>
      <c r="F634" t="s">
        <v>266</v>
      </c>
      <c r="G634">
        <v>4</v>
      </c>
      <c r="H634">
        <v>7</v>
      </c>
      <c r="I634" t="s">
        <v>404</v>
      </c>
      <c r="J634">
        <v>5</v>
      </c>
      <c r="K634" t="s">
        <v>451</v>
      </c>
      <c r="L634" t="s">
        <v>7545</v>
      </c>
      <c r="M634" s="460">
        <v>0</v>
      </c>
      <c r="N634" s="460">
        <v>0</v>
      </c>
      <c r="O634" s="460">
        <v>0</v>
      </c>
      <c r="P634" s="460">
        <v>0</v>
      </c>
      <c r="Q634" s="460">
        <v>0</v>
      </c>
      <c r="R634">
        <f t="shared" si="73"/>
        <v>0</v>
      </c>
    </row>
    <row r="635" spans="2:18" customFormat="1" ht="14" hidden="1">
      <c r="B635" t="s">
        <v>7313</v>
      </c>
      <c r="C635" t="s">
        <v>7314</v>
      </c>
      <c r="D635" t="s">
        <v>7315</v>
      </c>
      <c r="E635" t="s">
        <v>5160</v>
      </c>
      <c r="F635" t="s">
        <v>266</v>
      </c>
      <c r="G635">
        <v>3</v>
      </c>
      <c r="H635">
        <v>7</v>
      </c>
      <c r="I635" t="s">
        <v>404</v>
      </c>
      <c r="J635">
        <v>5</v>
      </c>
      <c r="K635" t="s">
        <v>451</v>
      </c>
      <c r="L635" t="s">
        <v>7545</v>
      </c>
      <c r="M635" s="460">
        <v>0</v>
      </c>
      <c r="N635" s="460">
        <v>0</v>
      </c>
      <c r="O635" s="460">
        <v>0</v>
      </c>
      <c r="P635" s="460">
        <v>0</v>
      </c>
      <c r="Q635" s="460">
        <v>0</v>
      </c>
      <c r="R635">
        <f t="shared" si="73"/>
        <v>0</v>
      </c>
    </row>
    <row r="636" spans="2:18" customFormat="1" ht="14">
      <c r="B636" t="s">
        <v>7490</v>
      </c>
      <c r="C636" t="s">
        <v>7491</v>
      </c>
      <c r="D636" t="s">
        <v>7492</v>
      </c>
      <c r="F636" t="s">
        <v>266</v>
      </c>
      <c r="G636">
        <v>3</v>
      </c>
      <c r="H636">
        <v>4</v>
      </c>
      <c r="I636" t="s">
        <v>404</v>
      </c>
      <c r="J636">
        <v>5</v>
      </c>
      <c r="K636" s="312" t="s">
        <v>3250</v>
      </c>
      <c r="L636" t="s">
        <v>7545</v>
      </c>
      <c r="M636">
        <v>0</v>
      </c>
      <c r="N636">
        <v>1</v>
      </c>
      <c r="O636">
        <v>1</v>
      </c>
      <c r="P636">
        <v>0</v>
      </c>
      <c r="Q636">
        <v>1</v>
      </c>
      <c r="R636">
        <f t="shared" si="73"/>
        <v>3</v>
      </c>
    </row>
    <row r="637" spans="2:18" customFormat="1" ht="14" hidden="1">
      <c r="B637" t="s">
        <v>7525</v>
      </c>
      <c r="C637" t="s">
        <v>7526</v>
      </c>
      <c r="D637" t="s">
        <v>7527</v>
      </c>
      <c r="F637" t="s">
        <v>266</v>
      </c>
      <c r="G637">
        <v>3</v>
      </c>
      <c r="H637">
        <v>3</v>
      </c>
      <c r="I637" t="s">
        <v>404</v>
      </c>
      <c r="J637">
        <v>5</v>
      </c>
      <c r="K637" t="s">
        <v>451</v>
      </c>
      <c r="L637" t="s">
        <v>7545</v>
      </c>
      <c r="M637" s="460">
        <v>0</v>
      </c>
      <c r="N637" s="460">
        <v>0</v>
      </c>
      <c r="O637" s="460">
        <v>0</v>
      </c>
      <c r="P637" s="460">
        <v>0</v>
      </c>
      <c r="Q637" s="460">
        <v>0</v>
      </c>
      <c r="R637">
        <f t="shared" si="73"/>
        <v>0</v>
      </c>
    </row>
    <row r="638" spans="2:18" customFormat="1" ht="14" hidden="1">
      <c r="B638" t="s">
        <v>7217</v>
      </c>
      <c r="C638" t="s">
        <v>7218</v>
      </c>
      <c r="D638" t="s">
        <v>7219</v>
      </c>
      <c r="F638" t="s">
        <v>266</v>
      </c>
      <c r="G638">
        <v>2</v>
      </c>
      <c r="H638">
        <v>10</v>
      </c>
      <c r="I638" t="s">
        <v>404</v>
      </c>
      <c r="J638">
        <v>6</v>
      </c>
      <c r="K638" t="s">
        <v>451</v>
      </c>
      <c r="L638" t="s">
        <v>7545</v>
      </c>
      <c r="M638" s="460">
        <v>0</v>
      </c>
      <c r="N638" s="460">
        <v>0</v>
      </c>
      <c r="O638" s="460">
        <v>0</v>
      </c>
      <c r="P638" s="460">
        <v>0</v>
      </c>
      <c r="Q638" s="460">
        <v>0</v>
      </c>
      <c r="R638">
        <f t="shared" si="73"/>
        <v>0</v>
      </c>
    </row>
    <row r="639" spans="2:18" customFormat="1" ht="14" hidden="1">
      <c r="B639" t="s">
        <v>7223</v>
      </c>
      <c r="C639" t="s">
        <v>7224</v>
      </c>
      <c r="D639" t="s">
        <v>7225</v>
      </c>
      <c r="F639" t="s">
        <v>266</v>
      </c>
      <c r="G639">
        <v>9</v>
      </c>
      <c r="H639">
        <v>3</v>
      </c>
      <c r="I639" t="s">
        <v>404</v>
      </c>
      <c r="J639">
        <v>6</v>
      </c>
      <c r="K639" t="s">
        <v>451</v>
      </c>
      <c r="L639" t="s">
        <v>7545</v>
      </c>
      <c r="M639" s="460">
        <v>0</v>
      </c>
      <c r="N639" s="460">
        <v>0</v>
      </c>
      <c r="O639" s="460">
        <v>0</v>
      </c>
      <c r="P639" s="460">
        <v>0</v>
      </c>
      <c r="Q639" s="460">
        <v>0</v>
      </c>
      <c r="R639">
        <f t="shared" si="73"/>
        <v>0</v>
      </c>
    </row>
    <row r="640" spans="2:18" customFormat="1" ht="14" hidden="1">
      <c r="B640" t="s">
        <v>7277</v>
      </c>
      <c r="C640" t="s">
        <v>7278</v>
      </c>
      <c r="D640" t="s">
        <v>7279</v>
      </c>
      <c r="E640" t="s">
        <v>5160</v>
      </c>
      <c r="F640" t="s">
        <v>266</v>
      </c>
      <c r="G640">
        <v>8</v>
      </c>
      <c r="H640">
        <v>4</v>
      </c>
      <c r="I640" t="s">
        <v>404</v>
      </c>
      <c r="J640">
        <v>7</v>
      </c>
      <c r="K640" t="s">
        <v>451</v>
      </c>
      <c r="L640" t="s">
        <v>7545</v>
      </c>
      <c r="M640" s="460">
        <v>0</v>
      </c>
      <c r="N640" s="460">
        <v>0</v>
      </c>
      <c r="O640" s="460">
        <v>0</v>
      </c>
      <c r="P640" s="460">
        <v>0</v>
      </c>
      <c r="Q640" s="460">
        <v>0</v>
      </c>
      <c r="R640">
        <f t="shared" si="73"/>
        <v>0</v>
      </c>
    </row>
    <row r="641" spans="2:18" customFormat="1" ht="14" hidden="1">
      <c r="B641" t="s">
        <v>7220</v>
      </c>
      <c r="C641" t="s">
        <v>7221</v>
      </c>
      <c r="D641" t="s">
        <v>7222</v>
      </c>
      <c r="F641" t="s">
        <v>266</v>
      </c>
      <c r="G641">
        <v>8</v>
      </c>
      <c r="H641">
        <v>8</v>
      </c>
      <c r="I641" t="s">
        <v>404</v>
      </c>
      <c r="J641">
        <v>8</v>
      </c>
      <c r="K641" t="s">
        <v>451</v>
      </c>
      <c r="L641" t="s">
        <v>7545</v>
      </c>
      <c r="M641" s="460">
        <v>0</v>
      </c>
      <c r="N641" s="460">
        <v>0</v>
      </c>
      <c r="O641" s="460">
        <v>0</v>
      </c>
      <c r="P641" s="460">
        <v>0</v>
      </c>
      <c r="Q641" s="460">
        <v>0</v>
      </c>
      <c r="R641">
        <f t="shared" si="73"/>
        <v>0</v>
      </c>
    </row>
    <row r="642" spans="2:18" customFormat="1" ht="14">
      <c r="B642" t="s">
        <v>7498</v>
      </c>
      <c r="C642" t="s">
        <v>7499</v>
      </c>
      <c r="D642" t="s">
        <v>7500</v>
      </c>
      <c r="F642" t="s">
        <v>266</v>
      </c>
      <c r="G642">
        <v>3</v>
      </c>
      <c r="H642">
        <v>5</v>
      </c>
      <c r="I642" t="s">
        <v>404</v>
      </c>
      <c r="J642">
        <v>8</v>
      </c>
      <c r="K642" s="312" t="s">
        <v>3250</v>
      </c>
      <c r="L642" t="s">
        <v>7545</v>
      </c>
      <c r="M642">
        <v>1</v>
      </c>
      <c r="N642">
        <v>2</v>
      </c>
      <c r="O642">
        <v>1</v>
      </c>
      <c r="P642">
        <v>2</v>
      </c>
      <c r="Q642" s="460">
        <v>0</v>
      </c>
      <c r="R642">
        <f t="shared" si="73"/>
        <v>6</v>
      </c>
    </row>
    <row r="643" spans="2:18" customFormat="1" ht="14">
      <c r="B643" s="465" t="s">
        <v>7550</v>
      </c>
      <c r="C643" t="s">
        <v>7475</v>
      </c>
      <c r="D643" t="s">
        <v>7476</v>
      </c>
      <c r="E643" t="s">
        <v>5289</v>
      </c>
      <c r="F643" t="s">
        <v>266</v>
      </c>
      <c r="G643">
        <v>8</v>
      </c>
      <c r="H643">
        <v>8</v>
      </c>
      <c r="I643" t="s">
        <v>404</v>
      </c>
      <c r="J643">
        <v>10</v>
      </c>
      <c r="K643" s="312" t="s">
        <v>3233</v>
      </c>
      <c r="L643" t="s">
        <v>7545</v>
      </c>
      <c r="M643" s="460">
        <v>0</v>
      </c>
      <c r="N643" s="460">
        <v>0</v>
      </c>
      <c r="O643" s="460">
        <v>0</v>
      </c>
      <c r="P643" s="460">
        <v>0</v>
      </c>
      <c r="Q643" s="460">
        <v>0</v>
      </c>
      <c r="R643">
        <f t="shared" si="73"/>
        <v>0</v>
      </c>
    </row>
    <row r="644" spans="2:18" customFormat="1" ht="14" hidden="1">
      <c r="B644" t="s">
        <v>7205</v>
      </c>
      <c r="C644" t="s">
        <v>7206</v>
      </c>
      <c r="D644" t="s">
        <v>7731</v>
      </c>
      <c r="F644" t="s">
        <v>266</v>
      </c>
      <c r="G644">
        <v>1</v>
      </c>
      <c r="H644">
        <v>2</v>
      </c>
      <c r="I644" t="s">
        <v>404</v>
      </c>
      <c r="J644">
        <v>1</v>
      </c>
      <c r="K644" t="s">
        <v>470</v>
      </c>
      <c r="L644" t="s">
        <v>7545</v>
      </c>
      <c r="M644">
        <v>0</v>
      </c>
      <c r="N644">
        <v>0</v>
      </c>
      <c r="O644">
        <v>0</v>
      </c>
      <c r="P644">
        <v>0</v>
      </c>
      <c r="Q644">
        <v>0</v>
      </c>
      <c r="R644">
        <f t="shared" si="73"/>
        <v>0</v>
      </c>
    </row>
    <row r="645" spans="2:18" customFormat="1" ht="14" hidden="1">
      <c r="B645" t="s">
        <v>7179</v>
      </c>
      <c r="C645" t="s">
        <v>7180</v>
      </c>
      <c r="D645" t="s">
        <v>7181</v>
      </c>
      <c r="F645" t="s">
        <v>266</v>
      </c>
      <c r="G645">
        <v>2</v>
      </c>
      <c r="H645">
        <v>2</v>
      </c>
      <c r="I645" t="s">
        <v>404</v>
      </c>
      <c r="J645">
        <v>2</v>
      </c>
      <c r="K645" t="s">
        <v>451</v>
      </c>
      <c r="L645" t="s">
        <v>7545</v>
      </c>
      <c r="M645" s="460">
        <v>0</v>
      </c>
      <c r="N645" s="460">
        <v>0</v>
      </c>
      <c r="O645" s="460">
        <v>0</v>
      </c>
      <c r="P645" s="460">
        <v>0</v>
      </c>
      <c r="Q645" s="460">
        <v>0</v>
      </c>
      <c r="R645">
        <f t="shared" si="73"/>
        <v>0</v>
      </c>
    </row>
    <row r="646" spans="2:18" customFormat="1" ht="14">
      <c r="B646" t="s">
        <v>7723</v>
      </c>
      <c r="C646" t="s">
        <v>7724</v>
      </c>
      <c r="D646" t="s">
        <v>7725</v>
      </c>
      <c r="F646" t="s">
        <v>266</v>
      </c>
      <c r="G646">
        <v>1</v>
      </c>
      <c r="H646">
        <v>5</v>
      </c>
      <c r="I646" t="s">
        <v>404</v>
      </c>
      <c r="J646">
        <v>3</v>
      </c>
      <c r="K646" t="s">
        <v>487</v>
      </c>
      <c r="L646" t="s">
        <v>7545</v>
      </c>
      <c r="M646" s="460">
        <v>0</v>
      </c>
      <c r="N646" s="460">
        <v>0</v>
      </c>
      <c r="O646" s="460">
        <v>0</v>
      </c>
      <c r="P646" s="460">
        <v>0</v>
      </c>
      <c r="Q646" s="460">
        <v>0</v>
      </c>
      <c r="R646">
        <f t="shared" si="73"/>
        <v>0</v>
      </c>
    </row>
    <row r="647" spans="2:18" customFormat="1" ht="14" hidden="1">
      <c r="B647" t="s">
        <v>7161</v>
      </c>
      <c r="C647" t="s">
        <v>7162</v>
      </c>
      <c r="D647" t="s">
        <v>7163</v>
      </c>
      <c r="F647" t="s">
        <v>266</v>
      </c>
      <c r="G647">
        <v>2</v>
      </c>
      <c r="H647">
        <v>4</v>
      </c>
      <c r="I647" t="s">
        <v>404</v>
      </c>
      <c r="J647">
        <v>3</v>
      </c>
      <c r="K647" t="s">
        <v>451</v>
      </c>
      <c r="L647" t="s">
        <v>7545</v>
      </c>
      <c r="M647" s="460">
        <v>0</v>
      </c>
      <c r="N647" s="460">
        <v>0</v>
      </c>
      <c r="O647" s="460">
        <v>0</v>
      </c>
      <c r="P647" s="460">
        <v>0</v>
      </c>
      <c r="Q647" s="460">
        <v>0</v>
      </c>
      <c r="R647">
        <f t="shared" si="73"/>
        <v>0</v>
      </c>
    </row>
    <row r="648" spans="2:18" customFormat="1" ht="14" hidden="1">
      <c r="B648" t="s">
        <v>7208</v>
      </c>
      <c r="C648" t="s">
        <v>7209</v>
      </c>
      <c r="D648" t="s">
        <v>7210</v>
      </c>
      <c r="F648" t="s">
        <v>266</v>
      </c>
      <c r="G648">
        <v>2</v>
      </c>
      <c r="H648">
        <v>4</v>
      </c>
      <c r="I648" t="s">
        <v>404</v>
      </c>
      <c r="J648">
        <v>3</v>
      </c>
      <c r="K648" t="s">
        <v>470</v>
      </c>
      <c r="L648" t="s">
        <v>7545</v>
      </c>
      <c r="M648">
        <v>0</v>
      </c>
      <c r="N648">
        <v>0</v>
      </c>
      <c r="O648">
        <v>0</v>
      </c>
      <c r="P648">
        <v>0</v>
      </c>
      <c r="Q648">
        <v>0</v>
      </c>
      <c r="R648">
        <f t="shared" si="73"/>
        <v>0</v>
      </c>
    </row>
    <row r="649" spans="2:18" customFormat="1" ht="14" hidden="1">
      <c r="B649" t="s">
        <v>7232</v>
      </c>
      <c r="C649" t="s">
        <v>7233</v>
      </c>
      <c r="D649" t="s">
        <v>7234</v>
      </c>
      <c r="F649" t="s">
        <v>266</v>
      </c>
      <c r="G649">
        <v>2</v>
      </c>
      <c r="H649">
        <v>4</v>
      </c>
      <c r="I649" t="s">
        <v>404</v>
      </c>
      <c r="J649">
        <v>3</v>
      </c>
      <c r="K649" t="s">
        <v>451</v>
      </c>
      <c r="L649" t="s">
        <v>7545</v>
      </c>
      <c r="M649" s="460">
        <v>0</v>
      </c>
      <c r="N649" s="460">
        <v>0</v>
      </c>
      <c r="O649" s="460">
        <v>0</v>
      </c>
      <c r="P649" s="460">
        <v>0</v>
      </c>
      <c r="Q649" s="460">
        <v>0</v>
      </c>
      <c r="R649">
        <f t="shared" si="73"/>
        <v>0</v>
      </c>
    </row>
    <row r="650" spans="2:18" customFormat="1" ht="14" hidden="1">
      <c r="B650" t="s">
        <v>7238</v>
      </c>
      <c r="C650" t="s">
        <v>7239</v>
      </c>
      <c r="D650" t="s">
        <v>7240</v>
      </c>
      <c r="F650" t="s">
        <v>266</v>
      </c>
      <c r="G650">
        <v>2</v>
      </c>
      <c r="H650">
        <v>5</v>
      </c>
      <c r="I650" t="s">
        <v>404</v>
      </c>
      <c r="J650">
        <v>3</v>
      </c>
      <c r="K650" t="s">
        <v>451</v>
      </c>
      <c r="L650" t="s">
        <v>7545</v>
      </c>
      <c r="M650" s="460">
        <v>0</v>
      </c>
      <c r="N650" s="460">
        <v>0</v>
      </c>
      <c r="O650" s="460">
        <v>0</v>
      </c>
      <c r="P650" s="460">
        <v>0</v>
      </c>
      <c r="Q650" s="460">
        <v>0</v>
      </c>
      <c r="R650">
        <f t="shared" ref="R650:R663" si="74">SUBTOTAL(9,M650:Q650)</f>
        <v>0</v>
      </c>
    </row>
    <row r="651" spans="2:18" customFormat="1" ht="14" hidden="1">
      <c r="B651" t="s">
        <v>7635</v>
      </c>
      <c r="C651" t="s">
        <v>7636</v>
      </c>
      <c r="D651" t="s">
        <v>7637</v>
      </c>
      <c r="F651" t="s">
        <v>266</v>
      </c>
      <c r="G651">
        <v>4</v>
      </c>
      <c r="H651">
        <v>5</v>
      </c>
      <c r="I651" t="s">
        <v>404</v>
      </c>
      <c r="J651">
        <v>4</v>
      </c>
      <c r="K651" t="s">
        <v>470</v>
      </c>
      <c r="L651" t="s">
        <v>7545</v>
      </c>
      <c r="M651">
        <v>0</v>
      </c>
      <c r="N651">
        <v>0</v>
      </c>
      <c r="O651">
        <v>0</v>
      </c>
      <c r="P651">
        <v>0</v>
      </c>
      <c r="Q651">
        <v>0</v>
      </c>
      <c r="R651">
        <f t="shared" si="74"/>
        <v>0</v>
      </c>
    </row>
    <row r="652" spans="2:18" customFormat="1" ht="14">
      <c r="B652" t="s">
        <v>7730</v>
      </c>
      <c r="C652" t="s">
        <v>7200</v>
      </c>
      <c r="D652" t="s">
        <v>7201</v>
      </c>
      <c r="F652" t="s">
        <v>266</v>
      </c>
      <c r="G652">
        <v>3</v>
      </c>
      <c r="H652">
        <v>5</v>
      </c>
      <c r="I652" t="s">
        <v>404</v>
      </c>
      <c r="J652">
        <v>4</v>
      </c>
      <c r="K652" t="s">
        <v>493</v>
      </c>
      <c r="L652" t="s">
        <v>7545</v>
      </c>
      <c r="M652" s="460">
        <v>0</v>
      </c>
      <c r="N652" s="460">
        <v>0</v>
      </c>
      <c r="O652" s="460">
        <v>0</v>
      </c>
      <c r="P652" s="460">
        <v>0</v>
      </c>
      <c r="Q652" s="460">
        <v>0</v>
      </c>
      <c r="R652">
        <f t="shared" si="74"/>
        <v>0</v>
      </c>
    </row>
    <row r="653" spans="2:18" customFormat="1" ht="14" hidden="1">
      <c r="B653" t="s">
        <v>7211</v>
      </c>
      <c r="C653" t="s">
        <v>7212</v>
      </c>
      <c r="D653" t="s">
        <v>7213</v>
      </c>
      <c r="F653" t="s">
        <v>266</v>
      </c>
      <c r="G653">
        <v>2</v>
      </c>
      <c r="H653">
        <v>6</v>
      </c>
      <c r="I653" t="s">
        <v>404</v>
      </c>
      <c r="J653">
        <v>4</v>
      </c>
      <c r="K653" t="s">
        <v>470</v>
      </c>
      <c r="L653" t="s">
        <v>7545</v>
      </c>
      <c r="M653">
        <v>0</v>
      </c>
      <c r="N653">
        <v>0</v>
      </c>
      <c r="O653">
        <v>0</v>
      </c>
      <c r="P653">
        <v>0</v>
      </c>
      <c r="Q653">
        <v>0</v>
      </c>
      <c r="R653">
        <f t="shared" si="74"/>
        <v>0</v>
      </c>
    </row>
    <row r="654" spans="2:18" customFormat="1" ht="14" hidden="1">
      <c r="B654" t="s">
        <v>7214</v>
      </c>
      <c r="C654" t="s">
        <v>7215</v>
      </c>
      <c r="D654" t="s">
        <v>7216</v>
      </c>
      <c r="F654" t="s">
        <v>266</v>
      </c>
      <c r="G654">
        <v>3</v>
      </c>
      <c r="H654">
        <v>3</v>
      </c>
      <c r="I654" t="s">
        <v>404</v>
      </c>
      <c r="J654">
        <v>4</v>
      </c>
      <c r="K654" t="s">
        <v>470</v>
      </c>
      <c r="L654" t="s">
        <v>7545</v>
      </c>
      <c r="M654">
        <v>0</v>
      </c>
      <c r="N654">
        <v>0</v>
      </c>
      <c r="O654">
        <v>0</v>
      </c>
      <c r="P654">
        <v>0</v>
      </c>
      <c r="Q654">
        <v>0</v>
      </c>
      <c r="R654">
        <f t="shared" si="74"/>
        <v>0</v>
      </c>
    </row>
    <row r="655" spans="2:18" customFormat="1" ht="14" hidden="1">
      <c r="B655" t="s">
        <v>7229</v>
      </c>
      <c r="C655" t="s">
        <v>7230</v>
      </c>
      <c r="D655" t="s">
        <v>7231</v>
      </c>
      <c r="E655" t="s">
        <v>5289</v>
      </c>
      <c r="F655" t="s">
        <v>266</v>
      </c>
      <c r="G655">
        <v>4</v>
      </c>
      <c r="H655">
        <v>5</v>
      </c>
      <c r="I655" t="s">
        <v>404</v>
      </c>
      <c r="J655">
        <v>4</v>
      </c>
      <c r="K655" t="s">
        <v>451</v>
      </c>
      <c r="L655" t="s">
        <v>7545</v>
      </c>
      <c r="M655" s="460">
        <v>0</v>
      </c>
      <c r="N655" s="460">
        <v>0</v>
      </c>
      <c r="O655" s="460">
        <v>0</v>
      </c>
      <c r="P655" s="460">
        <v>0</v>
      </c>
      <c r="Q655" s="460">
        <v>0</v>
      </c>
      <c r="R655">
        <f t="shared" si="74"/>
        <v>0</v>
      </c>
    </row>
    <row r="656" spans="2:18" customFormat="1" ht="14" hidden="1">
      <c r="B656" t="s">
        <v>7235</v>
      </c>
      <c r="C656" t="s">
        <v>7236</v>
      </c>
      <c r="D656" t="s">
        <v>7237</v>
      </c>
      <c r="F656" t="s">
        <v>266</v>
      </c>
      <c r="G656">
        <v>4</v>
      </c>
      <c r="H656">
        <v>4</v>
      </c>
      <c r="I656" t="s">
        <v>404</v>
      </c>
      <c r="J656">
        <v>4</v>
      </c>
      <c r="K656" t="s">
        <v>451</v>
      </c>
      <c r="L656" t="s">
        <v>7545</v>
      </c>
      <c r="M656" s="460">
        <v>0</v>
      </c>
      <c r="N656" s="460">
        <v>0</v>
      </c>
      <c r="O656" s="460">
        <v>0</v>
      </c>
      <c r="P656" s="460">
        <v>0</v>
      </c>
      <c r="Q656" s="460">
        <v>0</v>
      </c>
      <c r="R656">
        <f t="shared" si="74"/>
        <v>0</v>
      </c>
    </row>
    <row r="657" spans="2:18" customFormat="1" ht="14" hidden="1">
      <c r="B657" t="s">
        <v>7726</v>
      </c>
      <c r="C657" t="s">
        <v>7727</v>
      </c>
      <c r="D657" t="s">
        <v>7728</v>
      </c>
      <c r="E657" t="s">
        <v>5305</v>
      </c>
      <c r="F657" t="s">
        <v>266</v>
      </c>
      <c r="G657">
        <v>3</v>
      </c>
      <c r="H657">
        <v>6</v>
      </c>
      <c r="I657" t="s">
        <v>404</v>
      </c>
      <c r="J657">
        <v>5</v>
      </c>
      <c r="K657" t="s">
        <v>451</v>
      </c>
      <c r="L657" t="s">
        <v>7545</v>
      </c>
      <c r="M657" s="460">
        <v>0</v>
      </c>
      <c r="N657" s="460">
        <v>0</v>
      </c>
      <c r="O657" s="460">
        <v>0</v>
      </c>
      <c r="P657" s="460">
        <v>0</v>
      </c>
      <c r="Q657" s="460">
        <v>0</v>
      </c>
      <c r="R657">
        <f t="shared" si="74"/>
        <v>0</v>
      </c>
    </row>
    <row r="658" spans="2:18" customFormat="1" ht="14" hidden="1">
      <c r="B658" t="s">
        <v>7226</v>
      </c>
      <c r="C658" t="s">
        <v>7227</v>
      </c>
      <c r="D658" t="s">
        <v>7228</v>
      </c>
      <c r="F658" t="s">
        <v>266</v>
      </c>
      <c r="G658">
        <v>4</v>
      </c>
      <c r="H658">
        <v>7</v>
      </c>
      <c r="I658" t="s">
        <v>404</v>
      </c>
      <c r="J658">
        <v>5</v>
      </c>
      <c r="K658" t="s">
        <v>451</v>
      </c>
      <c r="L658" t="s">
        <v>7545</v>
      </c>
      <c r="M658" s="460">
        <v>0</v>
      </c>
      <c r="N658" s="460">
        <v>0</v>
      </c>
      <c r="O658" s="460">
        <v>0</v>
      </c>
      <c r="P658" s="460">
        <v>0</v>
      </c>
      <c r="Q658" s="460">
        <v>0</v>
      </c>
      <c r="R658">
        <f t="shared" si="74"/>
        <v>0</v>
      </c>
    </row>
    <row r="659" spans="2:18" customFormat="1" ht="14" hidden="1">
      <c r="B659" t="s">
        <v>7217</v>
      </c>
      <c r="C659" t="s">
        <v>7218</v>
      </c>
      <c r="D659" t="s">
        <v>7219</v>
      </c>
      <c r="F659" t="s">
        <v>266</v>
      </c>
      <c r="G659">
        <v>2</v>
      </c>
      <c r="H659">
        <v>10</v>
      </c>
      <c r="I659" t="s">
        <v>404</v>
      </c>
      <c r="J659">
        <v>6</v>
      </c>
      <c r="K659" t="s">
        <v>451</v>
      </c>
      <c r="L659" t="s">
        <v>7545</v>
      </c>
      <c r="M659" s="460">
        <v>0</v>
      </c>
      <c r="N659" s="460">
        <v>0</v>
      </c>
      <c r="O659" s="460">
        <v>0</v>
      </c>
      <c r="P659" s="460">
        <v>0</v>
      </c>
      <c r="Q659" s="460">
        <v>0</v>
      </c>
      <c r="R659">
        <f t="shared" si="74"/>
        <v>0</v>
      </c>
    </row>
    <row r="660" spans="2:18" customFormat="1" ht="14" hidden="1">
      <c r="B660" t="s">
        <v>7223</v>
      </c>
      <c r="C660" t="s">
        <v>7224</v>
      </c>
      <c r="D660" t="s">
        <v>7225</v>
      </c>
      <c r="F660" t="s">
        <v>266</v>
      </c>
      <c r="G660">
        <v>9</v>
      </c>
      <c r="H660">
        <v>3</v>
      </c>
      <c r="I660" t="s">
        <v>404</v>
      </c>
      <c r="J660">
        <v>6</v>
      </c>
      <c r="K660" t="s">
        <v>451</v>
      </c>
      <c r="L660" t="s">
        <v>7545</v>
      </c>
      <c r="M660" s="460">
        <v>0</v>
      </c>
      <c r="N660" s="460">
        <v>0</v>
      </c>
      <c r="O660" s="460">
        <v>0</v>
      </c>
      <c r="P660" s="460">
        <v>0</v>
      </c>
      <c r="Q660" s="460">
        <v>0</v>
      </c>
      <c r="R660">
        <f t="shared" si="74"/>
        <v>0</v>
      </c>
    </row>
    <row r="661" spans="2:18" customFormat="1" ht="14">
      <c r="B661" t="s">
        <v>7653</v>
      </c>
      <c r="C661" t="s">
        <v>7654</v>
      </c>
      <c r="D661" t="s">
        <v>7655</v>
      </c>
      <c r="E661" t="s">
        <v>5305</v>
      </c>
      <c r="F661" t="s">
        <v>266</v>
      </c>
      <c r="G661">
        <v>8</v>
      </c>
      <c r="H661">
        <v>8</v>
      </c>
      <c r="I661" t="s">
        <v>404</v>
      </c>
      <c r="J661">
        <v>8</v>
      </c>
      <c r="K661" t="s">
        <v>493</v>
      </c>
      <c r="L661" t="s">
        <v>7545</v>
      </c>
      <c r="M661" s="460">
        <v>0</v>
      </c>
      <c r="N661" s="460">
        <v>0</v>
      </c>
      <c r="O661" s="460">
        <v>0</v>
      </c>
      <c r="P661" s="460">
        <v>0</v>
      </c>
      <c r="Q661" s="460">
        <v>0</v>
      </c>
      <c r="R661">
        <f t="shared" si="74"/>
        <v>0</v>
      </c>
    </row>
    <row r="662" spans="2:18" customFormat="1" ht="14" hidden="1">
      <c r="B662" t="s">
        <v>7220</v>
      </c>
      <c r="C662" t="s">
        <v>7221</v>
      </c>
      <c r="D662" t="s">
        <v>7222</v>
      </c>
      <c r="F662" t="s">
        <v>266</v>
      </c>
      <c r="G662">
        <v>8</v>
      </c>
      <c r="H662">
        <v>8</v>
      </c>
      <c r="I662" t="s">
        <v>404</v>
      </c>
      <c r="J662">
        <v>8</v>
      </c>
      <c r="K662" t="s">
        <v>451</v>
      </c>
      <c r="L662" t="s">
        <v>7545</v>
      </c>
      <c r="M662" s="460">
        <v>0</v>
      </c>
      <c r="N662" s="460">
        <v>0</v>
      </c>
      <c r="O662" s="460">
        <v>0</v>
      </c>
      <c r="P662" s="460">
        <v>0</v>
      </c>
      <c r="Q662" s="460">
        <v>0</v>
      </c>
      <c r="R662">
        <f t="shared" si="74"/>
        <v>0</v>
      </c>
    </row>
    <row r="663" spans="2:18" customFormat="1" ht="14">
      <c r="B663" t="s">
        <v>7626</v>
      </c>
      <c r="C663" t="s">
        <v>7627</v>
      </c>
      <c r="D663" t="s">
        <v>7628</v>
      </c>
      <c r="E663" t="s">
        <v>5305</v>
      </c>
      <c r="F663" t="s">
        <v>266</v>
      </c>
      <c r="G663">
        <v>8</v>
      </c>
      <c r="H663">
        <v>8</v>
      </c>
      <c r="I663" t="s">
        <v>404</v>
      </c>
      <c r="J663">
        <v>10</v>
      </c>
      <c r="K663" t="s">
        <v>493</v>
      </c>
      <c r="L663" t="s">
        <v>7545</v>
      </c>
      <c r="M663" s="460">
        <v>0</v>
      </c>
      <c r="N663" s="460">
        <v>0</v>
      </c>
      <c r="O663" s="460">
        <v>0</v>
      </c>
      <c r="P663" s="460">
        <v>0</v>
      </c>
      <c r="Q663" s="460">
        <v>0</v>
      </c>
      <c r="R663">
        <f t="shared" si="74"/>
        <v>0</v>
      </c>
    </row>
    <row r="664" spans="2:18" customFormat="1" ht="14" hidden="1">
      <c r="B664" t="s">
        <v>6519</v>
      </c>
      <c r="C664" t="s">
        <v>6520</v>
      </c>
      <c r="D664" t="s">
        <v>6521</v>
      </c>
      <c r="E664" t="s">
        <v>5314</v>
      </c>
      <c r="F664" t="s">
        <v>266</v>
      </c>
      <c r="G664">
        <v>1</v>
      </c>
      <c r="H664">
        <v>2</v>
      </c>
      <c r="I664" s="668" t="s">
        <v>5044</v>
      </c>
      <c r="J664">
        <v>1</v>
      </c>
      <c r="K664" t="s">
        <v>451</v>
      </c>
      <c r="L664" t="s">
        <v>6825</v>
      </c>
      <c r="M664" s="471">
        <v>0</v>
      </c>
      <c r="N664" s="471">
        <v>0</v>
      </c>
      <c r="O664" s="471">
        <v>0</v>
      </c>
      <c r="P664" s="471">
        <v>0</v>
      </c>
      <c r="Q664" s="471">
        <v>0</v>
      </c>
      <c r="R664">
        <f t="shared" ref="R664:R674" si="75">SUBTOTAL(9,M664:Q664)</f>
        <v>0</v>
      </c>
    </row>
    <row r="665" spans="2:18" customFormat="1" ht="14" hidden="1">
      <c r="B665" t="s">
        <v>6642</v>
      </c>
      <c r="C665" t="s">
        <v>6643</v>
      </c>
      <c r="D665" t="s">
        <v>6644</v>
      </c>
      <c r="F665" t="s">
        <v>247</v>
      </c>
      <c r="I665" s="668" t="s">
        <v>5044</v>
      </c>
      <c r="J665">
        <v>1</v>
      </c>
      <c r="K665" s="312" t="s">
        <v>3243</v>
      </c>
      <c r="L665" s="465" t="s">
        <v>6918</v>
      </c>
      <c r="M665" s="460">
        <v>0</v>
      </c>
      <c r="N665" s="460">
        <v>0</v>
      </c>
      <c r="O665" s="460">
        <v>0</v>
      </c>
      <c r="P665" s="460">
        <v>0</v>
      </c>
      <c r="Q665" s="460">
        <v>0</v>
      </c>
      <c r="R665">
        <f t="shared" si="75"/>
        <v>0</v>
      </c>
    </row>
    <row r="666" spans="2:18" customFormat="1" ht="14">
      <c r="B666" t="s">
        <v>6684</v>
      </c>
      <c r="C666" t="s">
        <v>6685</v>
      </c>
      <c r="D666" s="465" t="s">
        <v>6921</v>
      </c>
      <c r="F666" t="s">
        <v>247</v>
      </c>
      <c r="I666" s="668" t="s">
        <v>5044</v>
      </c>
      <c r="J666">
        <v>1</v>
      </c>
      <c r="K666" s="312" t="s">
        <v>3233</v>
      </c>
      <c r="L666" t="s">
        <v>6825</v>
      </c>
      <c r="M666">
        <v>1</v>
      </c>
      <c r="N666">
        <v>1</v>
      </c>
      <c r="O666">
        <v>1</v>
      </c>
      <c r="P666">
        <v>1</v>
      </c>
      <c r="Q666">
        <v>1</v>
      </c>
      <c r="R666">
        <f t="shared" si="75"/>
        <v>5</v>
      </c>
    </row>
    <row r="667" spans="2:18" customFormat="1" ht="14" hidden="1">
      <c r="B667" t="s">
        <v>6543</v>
      </c>
      <c r="C667" t="s">
        <v>6544</v>
      </c>
      <c r="D667" t="s">
        <v>6545</v>
      </c>
      <c r="F667" t="s">
        <v>247</v>
      </c>
      <c r="I667" s="668" t="s">
        <v>5044</v>
      </c>
      <c r="J667">
        <v>2</v>
      </c>
      <c r="K667" t="s">
        <v>451</v>
      </c>
      <c r="L667" t="s">
        <v>6825</v>
      </c>
      <c r="M667" s="471">
        <v>0</v>
      </c>
      <c r="N667" s="471">
        <v>0</v>
      </c>
      <c r="O667" s="471">
        <v>0</v>
      </c>
      <c r="P667" s="471">
        <v>0</v>
      </c>
      <c r="Q667" s="471">
        <v>0</v>
      </c>
      <c r="R667">
        <f t="shared" si="75"/>
        <v>0</v>
      </c>
    </row>
    <row r="668" spans="2:18" customFormat="1" ht="14">
      <c r="B668" t="s">
        <v>6508</v>
      </c>
      <c r="C668" t="s">
        <v>6509</v>
      </c>
      <c r="D668" s="465" t="s">
        <v>6922</v>
      </c>
      <c r="F668" t="s">
        <v>5116</v>
      </c>
      <c r="G668">
        <v>0</v>
      </c>
      <c r="I668" s="668" t="s">
        <v>5044</v>
      </c>
      <c r="J668">
        <v>3</v>
      </c>
      <c r="K668" s="312" t="s">
        <v>3250</v>
      </c>
      <c r="L668" t="s">
        <v>6825</v>
      </c>
      <c r="M668">
        <v>1</v>
      </c>
      <c r="N668">
        <v>1</v>
      </c>
      <c r="O668">
        <v>1</v>
      </c>
      <c r="P668">
        <v>1</v>
      </c>
      <c r="Q668">
        <v>1</v>
      </c>
      <c r="R668">
        <f t="shared" si="75"/>
        <v>5</v>
      </c>
    </row>
    <row r="669" spans="2:18" customFormat="1" ht="14" hidden="1">
      <c r="B669" t="s">
        <v>6514</v>
      </c>
      <c r="C669" t="s">
        <v>6515</v>
      </c>
      <c r="D669" t="s">
        <v>6516</v>
      </c>
      <c r="F669" t="s">
        <v>247</v>
      </c>
      <c r="I669" s="668" t="s">
        <v>5044</v>
      </c>
      <c r="J669">
        <v>3</v>
      </c>
      <c r="K669" s="312" t="s">
        <v>3243</v>
      </c>
      <c r="L669" s="465" t="s">
        <v>6941</v>
      </c>
      <c r="M669" s="460">
        <v>0</v>
      </c>
      <c r="N669" s="460">
        <v>0</v>
      </c>
      <c r="O669" s="460">
        <v>0</v>
      </c>
      <c r="P669" s="460">
        <v>0</v>
      </c>
      <c r="Q669" s="460">
        <v>0</v>
      </c>
      <c r="R669">
        <f t="shared" si="75"/>
        <v>0</v>
      </c>
    </row>
    <row r="670" spans="2:18" customFormat="1" ht="14">
      <c r="B670" t="s">
        <v>6540</v>
      </c>
      <c r="C670" t="s">
        <v>6541</v>
      </c>
      <c r="D670" t="s">
        <v>6542</v>
      </c>
      <c r="E670" t="s">
        <v>5095</v>
      </c>
      <c r="F670" t="s">
        <v>266</v>
      </c>
      <c r="G670">
        <v>4</v>
      </c>
      <c r="H670">
        <v>3</v>
      </c>
      <c r="I670" s="668" t="s">
        <v>5044</v>
      </c>
      <c r="J670">
        <v>4</v>
      </c>
      <c r="K670" s="312" t="s">
        <v>3250</v>
      </c>
      <c r="L670" t="s">
        <v>6825</v>
      </c>
      <c r="M670">
        <v>2</v>
      </c>
      <c r="N670">
        <v>1</v>
      </c>
      <c r="O670">
        <v>1</v>
      </c>
      <c r="P670">
        <v>1</v>
      </c>
      <c r="Q670">
        <v>1</v>
      </c>
      <c r="R670">
        <f t="shared" si="75"/>
        <v>6</v>
      </c>
    </row>
    <row r="671" spans="2:18" customFormat="1" ht="14" hidden="1">
      <c r="B671" t="s">
        <v>6700</v>
      </c>
      <c r="C671" t="s">
        <v>6701</v>
      </c>
      <c r="D671" t="s">
        <v>6702</v>
      </c>
      <c r="F671" t="s">
        <v>266</v>
      </c>
      <c r="G671">
        <v>4</v>
      </c>
      <c r="H671">
        <v>3</v>
      </c>
      <c r="I671" s="668" t="s">
        <v>5044</v>
      </c>
      <c r="J671">
        <v>4</v>
      </c>
      <c r="K671" s="312" t="s">
        <v>3243</v>
      </c>
      <c r="L671" s="465" t="s">
        <v>6920</v>
      </c>
      <c r="M671" s="460">
        <v>0</v>
      </c>
      <c r="N671" s="460">
        <v>0</v>
      </c>
      <c r="O671" s="460">
        <v>0</v>
      </c>
      <c r="P671" s="460">
        <v>0</v>
      </c>
      <c r="Q671" s="460">
        <v>0</v>
      </c>
      <c r="R671">
        <f t="shared" si="75"/>
        <v>0</v>
      </c>
    </row>
    <row r="672" spans="2:18" customFormat="1" ht="14" hidden="1">
      <c r="B672" t="s">
        <v>6548</v>
      </c>
      <c r="C672" t="s">
        <v>6549</v>
      </c>
      <c r="D672" t="s">
        <v>6550</v>
      </c>
      <c r="E672" t="s">
        <v>5095</v>
      </c>
      <c r="F672" t="s">
        <v>266</v>
      </c>
      <c r="G672">
        <v>6</v>
      </c>
      <c r="H672">
        <v>7</v>
      </c>
      <c r="I672" s="668" t="s">
        <v>5044</v>
      </c>
      <c r="J672">
        <v>7</v>
      </c>
      <c r="K672" t="s">
        <v>451</v>
      </c>
      <c r="L672" t="s">
        <v>6825</v>
      </c>
      <c r="M672" s="471">
        <v>0</v>
      </c>
      <c r="N672" s="471">
        <v>0</v>
      </c>
      <c r="O672" s="471">
        <v>0</v>
      </c>
      <c r="P672" s="471">
        <v>0</v>
      </c>
      <c r="Q672" s="471">
        <v>0</v>
      </c>
      <c r="R672">
        <f t="shared" si="75"/>
        <v>0</v>
      </c>
    </row>
    <row r="673" spans="2:18" customFormat="1" ht="14">
      <c r="B673" s="465" t="s">
        <v>6936</v>
      </c>
      <c r="C673" t="s">
        <v>6729</v>
      </c>
      <c r="D673" t="s">
        <v>6730</v>
      </c>
      <c r="F673" t="s">
        <v>266</v>
      </c>
      <c r="G673">
        <v>7</v>
      </c>
      <c r="H673">
        <v>5</v>
      </c>
      <c r="I673" s="668" t="s">
        <v>5044</v>
      </c>
      <c r="J673">
        <v>8</v>
      </c>
      <c r="K673" s="312" t="s">
        <v>3233</v>
      </c>
      <c r="L673" t="s">
        <v>6825</v>
      </c>
      <c r="M673">
        <v>1</v>
      </c>
      <c r="N673" s="460">
        <v>0</v>
      </c>
      <c r="O673">
        <v>1</v>
      </c>
      <c r="P673" s="460">
        <v>0</v>
      </c>
      <c r="Q673">
        <v>1</v>
      </c>
      <c r="R673">
        <f>SUBTOTAL(9,M673:Q673)</f>
        <v>3</v>
      </c>
    </row>
    <row r="674" spans="2:18" customFormat="1" ht="14" hidden="1">
      <c r="B674" t="s">
        <v>6651</v>
      </c>
      <c r="C674" t="s">
        <v>6652</v>
      </c>
      <c r="D674" t="s">
        <v>6653</v>
      </c>
      <c r="E674" t="s">
        <v>5160</v>
      </c>
      <c r="F674" t="s">
        <v>266</v>
      </c>
      <c r="G674">
        <v>2</v>
      </c>
      <c r="H674">
        <v>1</v>
      </c>
      <c r="I674" s="309" t="s">
        <v>3231</v>
      </c>
      <c r="J674">
        <v>1</v>
      </c>
      <c r="K674" s="312" t="s">
        <v>3243</v>
      </c>
      <c r="L674" s="465" t="s">
        <v>6943</v>
      </c>
      <c r="M674" s="460">
        <v>0</v>
      </c>
      <c r="N674" s="460">
        <v>0</v>
      </c>
      <c r="O674" s="460">
        <v>0</v>
      </c>
      <c r="P674" s="460">
        <v>0</v>
      </c>
      <c r="Q674" s="460">
        <v>0</v>
      </c>
      <c r="R674">
        <f t="shared" si="75"/>
        <v>0</v>
      </c>
    </row>
    <row r="675" spans="2:18" customFormat="1" ht="14" hidden="1">
      <c r="B675" t="s">
        <v>6669</v>
      </c>
      <c r="C675" t="s">
        <v>6670</v>
      </c>
      <c r="D675" t="s">
        <v>6671</v>
      </c>
      <c r="F675" t="s">
        <v>247</v>
      </c>
      <c r="I675" s="309" t="s">
        <v>3231</v>
      </c>
      <c r="J675">
        <v>1</v>
      </c>
      <c r="K675" t="s">
        <v>451</v>
      </c>
      <c r="L675" t="s">
        <v>6825</v>
      </c>
      <c r="M675" s="471">
        <v>0</v>
      </c>
      <c r="N675" s="471">
        <v>0</v>
      </c>
      <c r="O675" s="471">
        <v>0</v>
      </c>
      <c r="P675" s="471">
        <v>0</v>
      </c>
      <c r="Q675" s="471">
        <v>0</v>
      </c>
      <c r="R675">
        <f t="shared" ref="R675:R738" si="76">SUBTOTAL(9,M675:Q675)</f>
        <v>0</v>
      </c>
    </row>
    <row r="676" spans="2:18" customFormat="1" ht="14">
      <c r="B676" s="465" t="s">
        <v>6940</v>
      </c>
      <c r="C676" t="s">
        <v>6705</v>
      </c>
      <c r="D676" t="s">
        <v>6706</v>
      </c>
      <c r="F676" t="s">
        <v>247</v>
      </c>
      <c r="I676" s="309" t="s">
        <v>3231</v>
      </c>
      <c r="J676">
        <v>1</v>
      </c>
      <c r="K676" s="312" t="s">
        <v>3233</v>
      </c>
      <c r="L676" t="s">
        <v>6825</v>
      </c>
      <c r="M676">
        <v>1</v>
      </c>
      <c r="N676">
        <v>1</v>
      </c>
      <c r="O676">
        <v>1</v>
      </c>
      <c r="P676" s="460">
        <v>0</v>
      </c>
      <c r="Q676">
        <v>1</v>
      </c>
      <c r="R676">
        <f t="shared" si="76"/>
        <v>4</v>
      </c>
    </row>
    <row r="677" spans="2:18" customFormat="1" ht="14">
      <c r="B677" s="465" t="s">
        <v>7157</v>
      </c>
      <c r="C677" t="s">
        <v>6546</v>
      </c>
      <c r="D677" t="s">
        <v>6547</v>
      </c>
      <c r="F677" t="s">
        <v>247</v>
      </c>
      <c r="I677" s="309" t="s">
        <v>3231</v>
      </c>
      <c r="J677">
        <v>2</v>
      </c>
      <c r="K677" s="312" t="s">
        <v>3250</v>
      </c>
      <c r="L677" t="s">
        <v>6825</v>
      </c>
      <c r="M677">
        <v>0</v>
      </c>
      <c r="N677" s="460">
        <v>0</v>
      </c>
      <c r="O677">
        <v>0</v>
      </c>
      <c r="P677" s="460">
        <v>0</v>
      </c>
      <c r="Q677" s="460">
        <v>0</v>
      </c>
      <c r="R677">
        <f t="shared" si="76"/>
        <v>0</v>
      </c>
    </row>
    <row r="678" spans="2:18" customFormat="1" ht="14" hidden="1">
      <c r="B678" t="s">
        <v>6654</v>
      </c>
      <c r="C678" t="s">
        <v>6655</v>
      </c>
      <c r="D678" t="s">
        <v>6656</v>
      </c>
      <c r="E678" t="s">
        <v>5160</v>
      </c>
      <c r="F678" t="s">
        <v>266</v>
      </c>
      <c r="G678">
        <v>1</v>
      </c>
      <c r="H678">
        <v>4</v>
      </c>
      <c r="I678" s="309" t="s">
        <v>3231</v>
      </c>
      <c r="J678">
        <v>2</v>
      </c>
      <c r="K678" t="s">
        <v>451</v>
      </c>
      <c r="L678" t="s">
        <v>6825</v>
      </c>
      <c r="M678" s="471">
        <v>0</v>
      </c>
      <c r="N678" s="471">
        <v>0</v>
      </c>
      <c r="O678" s="471">
        <v>0</v>
      </c>
      <c r="P678" s="471">
        <v>0</v>
      </c>
      <c r="Q678" s="471">
        <v>0</v>
      </c>
      <c r="R678">
        <f t="shared" si="76"/>
        <v>0</v>
      </c>
    </row>
    <row r="679" spans="2:18" customFormat="1" ht="14">
      <c r="B679" s="465" t="s">
        <v>7001</v>
      </c>
      <c r="C679" t="s">
        <v>6712</v>
      </c>
      <c r="D679" t="s">
        <v>6713</v>
      </c>
      <c r="F679" t="s">
        <v>266</v>
      </c>
      <c r="G679">
        <v>2</v>
      </c>
      <c r="H679">
        <v>4</v>
      </c>
      <c r="I679" s="309" t="s">
        <v>3231</v>
      </c>
      <c r="J679">
        <v>3</v>
      </c>
      <c r="K679" s="312" t="s">
        <v>3250</v>
      </c>
      <c r="L679" t="s">
        <v>6825</v>
      </c>
      <c r="M679" s="460">
        <v>0</v>
      </c>
      <c r="N679" s="460">
        <v>0</v>
      </c>
      <c r="O679">
        <v>0</v>
      </c>
      <c r="P679" s="460">
        <v>0</v>
      </c>
      <c r="Q679" s="460">
        <v>0</v>
      </c>
      <c r="R679">
        <f t="shared" si="76"/>
        <v>0</v>
      </c>
    </row>
    <row r="680" spans="2:18" customFormat="1" ht="14" hidden="1">
      <c r="B680" t="s">
        <v>6748</v>
      </c>
      <c r="C680" t="s">
        <v>6749</v>
      </c>
      <c r="D680" t="s">
        <v>6750</v>
      </c>
      <c r="E680" t="s">
        <v>5160</v>
      </c>
      <c r="F680" t="s">
        <v>266</v>
      </c>
      <c r="G680">
        <v>4</v>
      </c>
      <c r="H680">
        <v>4</v>
      </c>
      <c r="I680" s="309" t="s">
        <v>3231</v>
      </c>
      <c r="J680">
        <v>4</v>
      </c>
      <c r="K680" s="312" t="s">
        <v>3243</v>
      </c>
      <c r="L680" s="465" t="s">
        <v>6918</v>
      </c>
      <c r="M680" s="460">
        <v>0</v>
      </c>
      <c r="N680" s="460">
        <v>0</v>
      </c>
      <c r="O680" s="460">
        <v>0</v>
      </c>
      <c r="P680" s="460">
        <v>0</v>
      </c>
      <c r="Q680" s="460">
        <v>0</v>
      </c>
      <c r="R680">
        <f t="shared" si="76"/>
        <v>0</v>
      </c>
    </row>
    <row r="681" spans="2:18" customFormat="1" ht="14" hidden="1">
      <c r="B681" t="s">
        <v>6774</v>
      </c>
      <c r="C681" t="s">
        <v>6775</v>
      </c>
      <c r="D681" t="s">
        <v>6776</v>
      </c>
      <c r="F681" t="s">
        <v>247</v>
      </c>
      <c r="I681" s="309" t="s">
        <v>3231</v>
      </c>
      <c r="J681">
        <v>4</v>
      </c>
      <c r="K681" s="312" t="s">
        <v>3243</v>
      </c>
      <c r="L681" s="465" t="s">
        <v>6918</v>
      </c>
      <c r="M681" s="460">
        <v>0</v>
      </c>
      <c r="N681" s="460">
        <v>0</v>
      </c>
      <c r="O681" s="460">
        <v>0</v>
      </c>
      <c r="P681" s="460">
        <v>0</v>
      </c>
      <c r="Q681" s="460">
        <v>0</v>
      </c>
      <c r="R681">
        <f t="shared" si="76"/>
        <v>0</v>
      </c>
    </row>
    <row r="682" spans="2:18" customFormat="1" ht="14" hidden="1">
      <c r="B682" t="s">
        <v>6751</v>
      </c>
      <c r="C682" t="s">
        <v>6752</v>
      </c>
      <c r="D682" t="s">
        <v>6753</v>
      </c>
      <c r="F682" t="s">
        <v>247</v>
      </c>
      <c r="I682" s="309" t="s">
        <v>3231</v>
      </c>
      <c r="J682">
        <v>6</v>
      </c>
      <c r="K682" t="s">
        <v>451</v>
      </c>
      <c r="L682" t="s">
        <v>6825</v>
      </c>
      <c r="M682" s="471">
        <v>0</v>
      </c>
      <c r="N682" s="471">
        <v>0</v>
      </c>
      <c r="O682" s="471">
        <v>0</v>
      </c>
      <c r="P682" s="471">
        <v>0</v>
      </c>
      <c r="Q682" s="471">
        <v>0</v>
      </c>
      <c r="R682">
        <f t="shared" si="76"/>
        <v>0</v>
      </c>
    </row>
    <row r="683" spans="2:18" customFormat="1" ht="14">
      <c r="B683" s="465" t="s">
        <v>6885</v>
      </c>
      <c r="C683" t="s">
        <v>6761</v>
      </c>
      <c r="D683" t="s">
        <v>6762</v>
      </c>
      <c r="F683" t="s">
        <v>266</v>
      </c>
      <c r="G683">
        <v>5</v>
      </c>
      <c r="H683">
        <v>5</v>
      </c>
      <c r="I683" s="309" t="s">
        <v>3231</v>
      </c>
      <c r="J683">
        <v>8</v>
      </c>
      <c r="K683" s="312" t="s">
        <v>3233</v>
      </c>
      <c r="L683" t="s">
        <v>6825</v>
      </c>
      <c r="M683" s="460">
        <v>0</v>
      </c>
      <c r="N683">
        <v>1</v>
      </c>
      <c r="O683">
        <v>1</v>
      </c>
      <c r="P683">
        <v>1</v>
      </c>
      <c r="Q683" s="460">
        <v>0</v>
      </c>
      <c r="R683">
        <f t="shared" si="76"/>
        <v>3</v>
      </c>
    </row>
    <row r="684" spans="2:18" customFormat="1" ht="14" hidden="1">
      <c r="B684" t="s">
        <v>6458</v>
      </c>
      <c r="C684" t="s">
        <v>6459</v>
      </c>
      <c r="D684" t="s">
        <v>6460</v>
      </c>
      <c r="F684" t="s">
        <v>247</v>
      </c>
      <c r="I684" s="675" t="s">
        <v>290</v>
      </c>
      <c r="J684">
        <v>0</v>
      </c>
      <c r="K684" s="312" t="s">
        <v>3243</v>
      </c>
      <c r="L684" s="465" t="s">
        <v>6941</v>
      </c>
      <c r="M684" s="460">
        <v>0</v>
      </c>
      <c r="N684" s="460">
        <v>0</v>
      </c>
      <c r="O684" s="460">
        <v>0</v>
      </c>
      <c r="P684" s="460">
        <v>0</v>
      </c>
      <c r="Q684" s="460">
        <v>0</v>
      </c>
      <c r="R684">
        <f t="shared" ref="R684:R693" si="77">SUBTOTAL(9,M684:Q684)</f>
        <v>0</v>
      </c>
    </row>
    <row r="685" spans="2:18" customFormat="1" ht="14">
      <c r="B685" s="465" t="s">
        <v>6881</v>
      </c>
      <c r="C685" t="s">
        <v>6517</v>
      </c>
      <c r="D685" t="s">
        <v>6518</v>
      </c>
      <c r="F685" t="s">
        <v>247</v>
      </c>
      <c r="I685" s="675" t="s">
        <v>290</v>
      </c>
      <c r="J685">
        <v>1</v>
      </c>
      <c r="K685" s="312" t="s">
        <v>3233</v>
      </c>
      <c r="L685" t="s">
        <v>6825</v>
      </c>
      <c r="M685">
        <v>1</v>
      </c>
      <c r="N685">
        <v>1</v>
      </c>
      <c r="O685">
        <v>1</v>
      </c>
      <c r="P685" s="460">
        <v>0</v>
      </c>
      <c r="Q685">
        <v>1</v>
      </c>
      <c r="R685">
        <f t="shared" si="77"/>
        <v>4</v>
      </c>
    </row>
    <row r="686" spans="2:18" customFormat="1" ht="14" hidden="1">
      <c r="B686" t="s">
        <v>6461</v>
      </c>
      <c r="C686" t="s">
        <v>6462</v>
      </c>
      <c r="D686" t="s">
        <v>6463</v>
      </c>
      <c r="F686" t="s">
        <v>5116</v>
      </c>
      <c r="G686">
        <v>0</v>
      </c>
      <c r="I686" s="675" t="s">
        <v>290</v>
      </c>
      <c r="J686">
        <v>2</v>
      </c>
      <c r="K686" s="312" t="s">
        <v>3243</v>
      </c>
      <c r="L686" s="465" t="s">
        <v>6943</v>
      </c>
      <c r="M686" s="460">
        <v>0</v>
      </c>
      <c r="N686" s="460">
        <v>0</v>
      </c>
      <c r="O686" s="460">
        <v>0</v>
      </c>
      <c r="P686" s="460">
        <v>0</v>
      </c>
      <c r="Q686" s="460">
        <v>0</v>
      </c>
      <c r="R686">
        <f t="shared" si="77"/>
        <v>0</v>
      </c>
    </row>
    <row r="687" spans="2:18" customFormat="1" ht="14" hidden="1">
      <c r="B687" t="s">
        <v>6598</v>
      </c>
      <c r="C687" t="s">
        <v>6599</v>
      </c>
      <c r="D687" t="s">
        <v>6600</v>
      </c>
      <c r="E687" t="s">
        <v>5095</v>
      </c>
      <c r="F687" t="s">
        <v>266</v>
      </c>
      <c r="G687">
        <v>1</v>
      </c>
      <c r="H687">
        <v>6</v>
      </c>
      <c r="I687" s="675" t="s">
        <v>290</v>
      </c>
      <c r="J687">
        <v>3</v>
      </c>
      <c r="K687" t="s">
        <v>451</v>
      </c>
      <c r="L687" t="s">
        <v>6825</v>
      </c>
      <c r="M687" s="471">
        <v>0</v>
      </c>
      <c r="N687" s="471">
        <v>0</v>
      </c>
      <c r="O687" s="471">
        <v>0</v>
      </c>
      <c r="P687" s="471">
        <v>0</v>
      </c>
      <c r="Q687" s="471">
        <v>0</v>
      </c>
      <c r="R687">
        <f t="shared" si="77"/>
        <v>0</v>
      </c>
    </row>
    <row r="688" spans="2:18" customFormat="1" ht="14" hidden="1">
      <c r="B688" t="s">
        <v>6625</v>
      </c>
      <c r="C688" t="s">
        <v>6626</v>
      </c>
      <c r="D688" t="s">
        <v>6627</v>
      </c>
      <c r="F688" t="s">
        <v>247</v>
      </c>
      <c r="I688" s="675" t="s">
        <v>290</v>
      </c>
      <c r="J688">
        <v>3</v>
      </c>
      <c r="K688" t="s">
        <v>451</v>
      </c>
      <c r="L688" t="s">
        <v>6825</v>
      </c>
      <c r="M688" s="471">
        <v>0</v>
      </c>
      <c r="N688" s="471">
        <v>0</v>
      </c>
      <c r="O688" s="471">
        <v>0</v>
      </c>
      <c r="P688" s="471">
        <v>0</v>
      </c>
      <c r="Q688" s="471">
        <v>0</v>
      </c>
      <c r="R688">
        <f t="shared" si="77"/>
        <v>0</v>
      </c>
    </row>
    <row r="689" spans="2:18" customFormat="1" ht="14" hidden="1">
      <c r="B689" t="s">
        <v>6786</v>
      </c>
      <c r="C689" t="s">
        <v>6787</v>
      </c>
      <c r="D689" t="s">
        <v>6788</v>
      </c>
      <c r="F689" t="s">
        <v>247</v>
      </c>
      <c r="I689" s="675" t="s">
        <v>290</v>
      </c>
      <c r="J689">
        <v>3</v>
      </c>
      <c r="K689" s="312" t="s">
        <v>3243</v>
      </c>
      <c r="L689" s="465" t="s">
        <v>6941</v>
      </c>
      <c r="M689" s="460">
        <v>0</v>
      </c>
      <c r="N689" s="460">
        <v>0</v>
      </c>
      <c r="O689" s="460">
        <v>0</v>
      </c>
      <c r="P689" s="460">
        <v>0</v>
      </c>
      <c r="Q689" s="460">
        <v>0</v>
      </c>
      <c r="R689">
        <f t="shared" si="77"/>
        <v>0</v>
      </c>
    </row>
    <row r="690" spans="2:18" customFormat="1" ht="14" hidden="1">
      <c r="B690" t="s">
        <v>6601</v>
      </c>
      <c r="C690" t="s">
        <v>6602</v>
      </c>
      <c r="D690" t="s">
        <v>6603</v>
      </c>
      <c r="F690" t="s">
        <v>266</v>
      </c>
      <c r="G690">
        <v>2</v>
      </c>
      <c r="H690">
        <v>2</v>
      </c>
      <c r="I690" s="675" t="s">
        <v>290</v>
      </c>
      <c r="J690">
        <v>4</v>
      </c>
      <c r="K690" t="s">
        <v>451</v>
      </c>
      <c r="L690" t="s">
        <v>6825</v>
      </c>
      <c r="M690" s="471">
        <v>0</v>
      </c>
      <c r="N690" s="471">
        <v>0</v>
      </c>
      <c r="O690" s="471">
        <v>0</v>
      </c>
      <c r="P690" s="471">
        <v>0</v>
      </c>
      <c r="Q690" s="471">
        <v>0</v>
      </c>
      <c r="R690">
        <f t="shared" si="77"/>
        <v>0</v>
      </c>
    </row>
    <row r="691" spans="2:18" customFormat="1" ht="14">
      <c r="B691" t="s">
        <v>6695</v>
      </c>
      <c r="C691" t="s">
        <v>6696</v>
      </c>
      <c r="D691" t="s">
        <v>6697</v>
      </c>
      <c r="E691" t="s">
        <v>5160</v>
      </c>
      <c r="F691" t="s">
        <v>266</v>
      </c>
      <c r="G691">
        <v>4</v>
      </c>
      <c r="H691">
        <v>5</v>
      </c>
      <c r="I691" s="675" t="s">
        <v>290</v>
      </c>
      <c r="J691">
        <v>5</v>
      </c>
      <c r="K691" s="312" t="s">
        <v>3250</v>
      </c>
      <c r="L691" t="s">
        <v>6825</v>
      </c>
      <c r="M691">
        <v>2</v>
      </c>
      <c r="N691">
        <v>2</v>
      </c>
      <c r="O691">
        <v>2</v>
      </c>
      <c r="P691">
        <v>2</v>
      </c>
      <c r="Q691">
        <v>2</v>
      </c>
      <c r="R691">
        <f t="shared" si="77"/>
        <v>10</v>
      </c>
    </row>
    <row r="692" spans="2:18" customFormat="1" ht="14">
      <c r="B692" s="465" t="s">
        <v>6873</v>
      </c>
      <c r="C692" t="s">
        <v>6766</v>
      </c>
      <c r="D692" t="s">
        <v>6767</v>
      </c>
      <c r="E692" t="s">
        <v>5160</v>
      </c>
      <c r="F692" t="s">
        <v>266</v>
      </c>
      <c r="G692">
        <v>5</v>
      </c>
      <c r="H692">
        <v>5</v>
      </c>
      <c r="I692" s="675" t="s">
        <v>290</v>
      </c>
      <c r="J692">
        <v>5</v>
      </c>
      <c r="K692" s="312" t="s">
        <v>3233</v>
      </c>
      <c r="L692" t="s">
        <v>6825</v>
      </c>
      <c r="M692" s="460">
        <v>0</v>
      </c>
      <c r="N692">
        <v>1</v>
      </c>
      <c r="O692">
        <v>1</v>
      </c>
      <c r="P692">
        <v>1</v>
      </c>
      <c r="Q692" s="460">
        <v>0</v>
      </c>
      <c r="R692">
        <f t="shared" si="77"/>
        <v>3</v>
      </c>
    </row>
    <row r="693" spans="2:18" customFormat="1" ht="14">
      <c r="B693" t="s">
        <v>6768</v>
      </c>
      <c r="C693" t="s">
        <v>6769</v>
      </c>
      <c r="D693" t="s">
        <v>6770</v>
      </c>
      <c r="F693" t="s">
        <v>247</v>
      </c>
      <c r="I693" s="675" t="s">
        <v>290</v>
      </c>
      <c r="J693">
        <v>6</v>
      </c>
      <c r="K693" s="312" t="s">
        <v>3250</v>
      </c>
      <c r="L693" t="s">
        <v>6825</v>
      </c>
      <c r="M693">
        <v>0</v>
      </c>
      <c r="N693">
        <v>1</v>
      </c>
      <c r="O693">
        <v>1</v>
      </c>
      <c r="P693">
        <v>2</v>
      </c>
      <c r="Q693">
        <v>2</v>
      </c>
      <c r="R693">
        <f t="shared" si="77"/>
        <v>6</v>
      </c>
    </row>
    <row r="694" spans="2:18" customFormat="1" ht="14" hidden="1">
      <c r="B694" t="s">
        <v>6455</v>
      </c>
      <c r="C694" t="s">
        <v>6456</v>
      </c>
      <c r="D694" t="s">
        <v>6457</v>
      </c>
      <c r="F694" t="s">
        <v>247</v>
      </c>
      <c r="I694" s="674" t="s">
        <v>269</v>
      </c>
      <c r="J694">
        <v>0</v>
      </c>
      <c r="K694" t="s">
        <v>451</v>
      </c>
      <c r="L694" t="s">
        <v>6825</v>
      </c>
      <c r="M694" s="471">
        <v>0</v>
      </c>
      <c r="N694" s="471">
        <v>0</v>
      </c>
      <c r="O694" s="471">
        <v>0</v>
      </c>
      <c r="P694" s="471">
        <v>0</v>
      </c>
      <c r="Q694" s="471">
        <v>0</v>
      </c>
      <c r="R694">
        <f t="shared" si="76"/>
        <v>0</v>
      </c>
    </row>
    <row r="695" spans="2:18" customFormat="1" ht="14" hidden="1">
      <c r="B695" t="s">
        <v>6537</v>
      </c>
      <c r="C695" t="s">
        <v>6538</v>
      </c>
      <c r="D695" t="s">
        <v>6539</v>
      </c>
      <c r="F695" t="s">
        <v>247</v>
      </c>
      <c r="I695" s="674" t="s">
        <v>269</v>
      </c>
      <c r="J695">
        <v>1</v>
      </c>
      <c r="K695" s="312" t="s">
        <v>3243</v>
      </c>
      <c r="L695" s="465" t="s">
        <v>6918</v>
      </c>
      <c r="M695" s="460">
        <v>0</v>
      </c>
      <c r="N695" s="460">
        <v>0</v>
      </c>
      <c r="O695" s="460">
        <v>0</v>
      </c>
      <c r="P695" s="460">
        <v>0</v>
      </c>
      <c r="Q695" s="460">
        <v>0</v>
      </c>
      <c r="R695">
        <f t="shared" si="76"/>
        <v>0</v>
      </c>
    </row>
    <row r="696" spans="2:18" customFormat="1" ht="14">
      <c r="B696" s="465" t="s">
        <v>6887</v>
      </c>
      <c r="C696" t="s">
        <v>6808</v>
      </c>
      <c r="D696" t="s">
        <v>6809</v>
      </c>
      <c r="F696" t="s">
        <v>247</v>
      </c>
      <c r="I696" s="674" t="s">
        <v>269</v>
      </c>
      <c r="J696">
        <v>1</v>
      </c>
      <c r="K696" s="312" t="s">
        <v>3233</v>
      </c>
      <c r="L696" s="465" t="s">
        <v>6943</v>
      </c>
      <c r="M696" s="460">
        <v>0</v>
      </c>
      <c r="N696" s="460">
        <v>0</v>
      </c>
      <c r="O696" s="460">
        <v>0</v>
      </c>
      <c r="P696" s="460">
        <v>0</v>
      </c>
      <c r="Q696" s="460">
        <v>0</v>
      </c>
      <c r="R696">
        <f t="shared" si="76"/>
        <v>0</v>
      </c>
    </row>
    <row r="697" spans="2:18" customFormat="1" ht="14" hidden="1">
      <c r="B697" t="s">
        <v>6529</v>
      </c>
      <c r="C697" t="s">
        <v>6530</v>
      </c>
      <c r="D697" t="s">
        <v>6531</v>
      </c>
      <c r="F697" t="s">
        <v>266</v>
      </c>
      <c r="G697">
        <v>2</v>
      </c>
      <c r="H697">
        <v>3</v>
      </c>
      <c r="I697" s="674" t="s">
        <v>269</v>
      </c>
      <c r="J697">
        <v>2</v>
      </c>
      <c r="K697" t="s">
        <v>451</v>
      </c>
      <c r="L697" t="s">
        <v>6825</v>
      </c>
      <c r="M697" s="471">
        <v>0</v>
      </c>
      <c r="N697" s="471">
        <v>0</v>
      </c>
      <c r="O697" s="471">
        <v>0</v>
      </c>
      <c r="P697" s="471">
        <v>0</v>
      </c>
      <c r="Q697" s="471">
        <v>0</v>
      </c>
      <c r="R697">
        <f t="shared" si="76"/>
        <v>0</v>
      </c>
    </row>
    <row r="698" spans="2:18" customFormat="1" ht="14">
      <c r="B698" s="568" t="s">
        <v>6905</v>
      </c>
      <c r="C698" t="s">
        <v>6532</v>
      </c>
      <c r="D698" t="s">
        <v>6533</v>
      </c>
      <c r="F698" t="s">
        <v>247</v>
      </c>
      <c r="I698" s="674" t="s">
        <v>269</v>
      </c>
      <c r="J698">
        <v>2</v>
      </c>
      <c r="K698" s="312" t="s">
        <v>3250</v>
      </c>
      <c r="L698" t="s">
        <v>6825</v>
      </c>
      <c r="M698" s="460">
        <v>0</v>
      </c>
      <c r="N698" s="460">
        <v>0</v>
      </c>
      <c r="O698" s="460">
        <v>0</v>
      </c>
      <c r="P698" s="460">
        <v>0</v>
      </c>
      <c r="Q698" s="460">
        <v>0</v>
      </c>
      <c r="R698">
        <f t="shared" si="76"/>
        <v>0</v>
      </c>
    </row>
    <row r="699" spans="2:18" customFormat="1" ht="14" hidden="1">
      <c r="B699" t="s">
        <v>6592</v>
      </c>
      <c r="C699" t="s">
        <v>6593</v>
      </c>
      <c r="D699" t="s">
        <v>6594</v>
      </c>
      <c r="F699" t="s">
        <v>5116</v>
      </c>
      <c r="G699">
        <v>0</v>
      </c>
      <c r="I699" s="674" t="s">
        <v>269</v>
      </c>
      <c r="J699">
        <v>2</v>
      </c>
      <c r="K699" s="312" t="s">
        <v>3243</v>
      </c>
      <c r="L699" s="465" t="s">
        <v>6924</v>
      </c>
      <c r="M699" s="460">
        <v>0</v>
      </c>
      <c r="N699" s="460">
        <v>0</v>
      </c>
      <c r="O699" s="460">
        <v>0</v>
      </c>
      <c r="P699" s="460">
        <v>0</v>
      </c>
      <c r="Q699" s="460">
        <v>0</v>
      </c>
      <c r="R699">
        <f t="shared" si="76"/>
        <v>0</v>
      </c>
    </row>
    <row r="700" spans="2:18" customFormat="1" ht="14" hidden="1">
      <c r="B700" t="s">
        <v>6812</v>
      </c>
      <c r="C700" t="s">
        <v>6813</v>
      </c>
      <c r="D700" t="s">
        <v>6814</v>
      </c>
      <c r="F700" t="s">
        <v>247</v>
      </c>
      <c r="I700" s="674" t="s">
        <v>269</v>
      </c>
      <c r="J700">
        <v>4</v>
      </c>
      <c r="K700" t="s">
        <v>451</v>
      </c>
      <c r="L700" t="s">
        <v>6825</v>
      </c>
      <c r="M700" s="471">
        <v>0</v>
      </c>
      <c r="N700" s="471">
        <v>0</v>
      </c>
      <c r="O700" s="471">
        <v>0</v>
      </c>
      <c r="P700" s="471">
        <v>0</v>
      </c>
      <c r="Q700" s="471">
        <v>0</v>
      </c>
      <c r="R700">
        <f t="shared" si="76"/>
        <v>0</v>
      </c>
    </row>
    <row r="701" spans="2:18" customFormat="1" ht="14" hidden="1">
      <c r="B701" t="s">
        <v>6631</v>
      </c>
      <c r="C701" t="s">
        <v>6632</v>
      </c>
      <c r="D701" t="s">
        <v>6633</v>
      </c>
      <c r="E701" t="s">
        <v>5289</v>
      </c>
      <c r="F701" t="s">
        <v>266</v>
      </c>
      <c r="G701">
        <v>4</v>
      </c>
      <c r="H701">
        <v>5</v>
      </c>
      <c r="I701" s="674" t="s">
        <v>269</v>
      </c>
      <c r="J701">
        <v>5</v>
      </c>
      <c r="K701" s="312" t="s">
        <v>3243</v>
      </c>
      <c r="L701" s="465" t="s">
        <v>6918</v>
      </c>
      <c r="M701" s="460">
        <v>0</v>
      </c>
      <c r="N701" s="460">
        <v>0</v>
      </c>
      <c r="O701" s="460">
        <v>0</v>
      </c>
      <c r="P701" s="460">
        <v>0</v>
      </c>
      <c r="Q701" s="460">
        <v>0</v>
      </c>
      <c r="R701">
        <f t="shared" si="76"/>
        <v>0</v>
      </c>
    </row>
    <row r="702" spans="2:18" customFormat="1" ht="14">
      <c r="B702" t="s">
        <v>6534</v>
      </c>
      <c r="C702" t="s">
        <v>6535</v>
      </c>
      <c r="D702" t="s">
        <v>6536</v>
      </c>
      <c r="F702" t="s">
        <v>266</v>
      </c>
      <c r="G702">
        <v>4</v>
      </c>
      <c r="H702">
        <v>5</v>
      </c>
      <c r="I702" s="674" t="s">
        <v>269</v>
      </c>
      <c r="J702">
        <v>7</v>
      </c>
      <c r="K702" s="312" t="s">
        <v>3250</v>
      </c>
      <c r="L702" t="s">
        <v>6825</v>
      </c>
      <c r="M702">
        <v>2</v>
      </c>
      <c r="N702">
        <v>1</v>
      </c>
      <c r="O702">
        <v>1</v>
      </c>
      <c r="P702">
        <v>2</v>
      </c>
      <c r="Q702">
        <v>1</v>
      </c>
      <c r="R702">
        <f t="shared" si="76"/>
        <v>7</v>
      </c>
    </row>
    <row r="703" spans="2:18" customFormat="1" ht="14">
      <c r="B703" s="465" t="s">
        <v>6880</v>
      </c>
      <c r="C703" t="s">
        <v>6527</v>
      </c>
      <c r="D703" t="s">
        <v>6528</v>
      </c>
      <c r="F703" t="s">
        <v>266</v>
      </c>
      <c r="G703">
        <v>6</v>
      </c>
      <c r="H703">
        <v>6</v>
      </c>
      <c r="I703" s="674" t="s">
        <v>269</v>
      </c>
      <c r="J703">
        <v>8</v>
      </c>
      <c r="K703" s="312" t="s">
        <v>3233</v>
      </c>
      <c r="L703" t="s">
        <v>6825</v>
      </c>
      <c r="M703">
        <v>1</v>
      </c>
      <c r="N703">
        <v>1</v>
      </c>
      <c r="O703">
        <v>1</v>
      </c>
      <c r="P703">
        <v>1</v>
      </c>
      <c r="Q703" s="460">
        <v>0</v>
      </c>
      <c r="R703">
        <f t="shared" si="76"/>
        <v>4</v>
      </c>
    </row>
    <row r="704" spans="2:18" customFormat="1" ht="14" hidden="1">
      <c r="B704" t="s">
        <v>6622</v>
      </c>
      <c r="C704" t="s">
        <v>6623</v>
      </c>
      <c r="D704" t="s">
        <v>6624</v>
      </c>
      <c r="F704" t="s">
        <v>247</v>
      </c>
      <c r="I704" s="514" t="s">
        <v>3333</v>
      </c>
      <c r="J704">
        <v>1</v>
      </c>
      <c r="K704" t="s">
        <v>451</v>
      </c>
      <c r="L704" t="s">
        <v>6825</v>
      </c>
      <c r="M704" s="471">
        <v>0</v>
      </c>
      <c r="N704" s="471">
        <v>0</v>
      </c>
      <c r="O704" s="471">
        <v>0</v>
      </c>
      <c r="P704" s="471">
        <v>0</v>
      </c>
      <c r="Q704" s="471">
        <v>0</v>
      </c>
      <c r="R704">
        <f t="shared" ref="R704:R713" si="78">SUBTOTAL(9,M704:Q704)</f>
        <v>0</v>
      </c>
    </row>
    <row r="705" spans="2:18" customFormat="1" ht="14">
      <c r="B705" s="465" t="s">
        <v>6879</v>
      </c>
      <c r="C705" t="s">
        <v>6731</v>
      </c>
      <c r="D705" t="s">
        <v>6732</v>
      </c>
      <c r="F705" t="s">
        <v>247</v>
      </c>
      <c r="I705" s="514" t="s">
        <v>3333</v>
      </c>
      <c r="J705">
        <v>1</v>
      </c>
      <c r="K705" s="312" t="s">
        <v>3233</v>
      </c>
      <c r="L705" t="s">
        <v>6825</v>
      </c>
      <c r="M705">
        <v>1</v>
      </c>
      <c r="N705">
        <v>1</v>
      </c>
      <c r="O705">
        <v>1</v>
      </c>
      <c r="P705" s="460">
        <v>0</v>
      </c>
      <c r="Q705" s="460">
        <v>0</v>
      </c>
      <c r="R705">
        <f t="shared" si="78"/>
        <v>3</v>
      </c>
    </row>
    <row r="706" spans="2:18" customFormat="1" ht="14" hidden="1">
      <c r="B706" t="s">
        <v>6805</v>
      </c>
      <c r="C706" t="s">
        <v>6806</v>
      </c>
      <c r="D706" t="s">
        <v>6807</v>
      </c>
      <c r="F706" t="s">
        <v>5116</v>
      </c>
      <c r="G706">
        <v>0</v>
      </c>
      <c r="I706" s="514" t="s">
        <v>3333</v>
      </c>
      <c r="J706">
        <v>1</v>
      </c>
      <c r="K706" s="312" t="s">
        <v>3243</v>
      </c>
      <c r="L706" s="465" t="s">
        <v>6920</v>
      </c>
      <c r="M706" s="460">
        <v>0</v>
      </c>
      <c r="N706" s="460">
        <v>0</v>
      </c>
      <c r="O706" s="460">
        <v>0</v>
      </c>
      <c r="P706" s="460">
        <v>0</v>
      </c>
      <c r="Q706" s="460">
        <v>0</v>
      </c>
      <c r="R706">
        <f t="shared" si="78"/>
        <v>0</v>
      </c>
    </row>
    <row r="707" spans="2:18" customFormat="1" ht="14" hidden="1">
      <c r="B707" t="s">
        <v>6524</v>
      </c>
      <c r="C707" t="s">
        <v>6525</v>
      </c>
      <c r="D707" t="s">
        <v>6526</v>
      </c>
      <c r="F707" t="s">
        <v>247</v>
      </c>
      <c r="I707" s="514" t="s">
        <v>3333</v>
      </c>
      <c r="J707">
        <v>2</v>
      </c>
      <c r="K707" t="s">
        <v>451</v>
      </c>
      <c r="L707" t="s">
        <v>6825</v>
      </c>
      <c r="M707" s="471">
        <v>0</v>
      </c>
      <c r="N707" s="471">
        <v>0</v>
      </c>
      <c r="O707" s="471">
        <v>0</v>
      </c>
      <c r="P707" s="471">
        <v>0</v>
      </c>
      <c r="Q707" s="471">
        <v>0</v>
      </c>
      <c r="R707">
        <f t="shared" si="78"/>
        <v>0</v>
      </c>
    </row>
    <row r="708" spans="2:18" customFormat="1" ht="14" hidden="1">
      <c r="B708" t="s">
        <v>6628</v>
      </c>
      <c r="C708" t="s">
        <v>6629</v>
      </c>
      <c r="D708" t="s">
        <v>6630</v>
      </c>
      <c r="F708" t="s">
        <v>247</v>
      </c>
      <c r="I708" s="514" t="s">
        <v>3333</v>
      </c>
      <c r="J708">
        <v>2</v>
      </c>
      <c r="K708" s="312" t="s">
        <v>3243</v>
      </c>
      <c r="L708" s="465" t="s">
        <v>6924</v>
      </c>
      <c r="M708" s="460">
        <v>0</v>
      </c>
      <c r="N708" s="460">
        <v>0</v>
      </c>
      <c r="O708" s="460">
        <v>0</v>
      </c>
      <c r="P708" s="460">
        <v>0</v>
      </c>
      <c r="Q708" s="460">
        <v>0</v>
      </c>
      <c r="R708">
        <f t="shared" si="78"/>
        <v>0</v>
      </c>
    </row>
    <row r="709" spans="2:18" customFormat="1" ht="14" hidden="1">
      <c r="B709" t="s">
        <v>6657</v>
      </c>
      <c r="C709" t="s">
        <v>6658</v>
      </c>
      <c r="D709" t="s">
        <v>6659</v>
      </c>
      <c r="F709" t="s">
        <v>266</v>
      </c>
      <c r="G709">
        <v>1</v>
      </c>
      <c r="H709">
        <v>4</v>
      </c>
      <c r="I709" s="514" t="s">
        <v>3333</v>
      </c>
      <c r="J709">
        <v>3</v>
      </c>
      <c r="K709" s="312" t="s">
        <v>3243</v>
      </c>
      <c r="L709" s="465" t="s">
        <v>6918</v>
      </c>
      <c r="M709" s="460">
        <v>0</v>
      </c>
      <c r="N709" s="460">
        <v>0</v>
      </c>
      <c r="O709" s="460">
        <v>0</v>
      </c>
      <c r="P709" s="460">
        <v>0</v>
      </c>
      <c r="Q709" s="460">
        <v>0</v>
      </c>
      <c r="R709">
        <f t="shared" si="78"/>
        <v>0</v>
      </c>
    </row>
    <row r="710" spans="2:18" customFormat="1" ht="14" hidden="1">
      <c r="B710" t="s">
        <v>6660</v>
      </c>
      <c r="C710" t="s">
        <v>6661</v>
      </c>
      <c r="D710" t="s">
        <v>6662</v>
      </c>
      <c r="F710" t="s">
        <v>266</v>
      </c>
      <c r="G710">
        <v>2</v>
      </c>
      <c r="H710">
        <v>2</v>
      </c>
      <c r="I710" s="514" t="s">
        <v>3333</v>
      </c>
      <c r="J710">
        <v>3</v>
      </c>
      <c r="K710" t="s">
        <v>451</v>
      </c>
      <c r="L710" t="s">
        <v>6825</v>
      </c>
      <c r="M710" s="471">
        <v>0</v>
      </c>
      <c r="N710" s="471">
        <v>0</v>
      </c>
      <c r="O710" s="471">
        <v>0</v>
      </c>
      <c r="P710" s="471">
        <v>0</v>
      </c>
      <c r="Q710" s="471">
        <v>0</v>
      </c>
      <c r="R710">
        <f t="shared" si="78"/>
        <v>0</v>
      </c>
    </row>
    <row r="711" spans="2:18" customFormat="1" ht="14">
      <c r="B711" t="s">
        <v>6721</v>
      </c>
      <c r="C711" t="s">
        <v>6722</v>
      </c>
      <c r="D711" t="s">
        <v>6723</v>
      </c>
      <c r="F711" t="s">
        <v>5116</v>
      </c>
      <c r="G711">
        <v>3</v>
      </c>
      <c r="I711" s="514" t="s">
        <v>3333</v>
      </c>
      <c r="J711">
        <v>3</v>
      </c>
      <c r="K711" s="312" t="s">
        <v>3250</v>
      </c>
      <c r="L711" t="s">
        <v>6825</v>
      </c>
      <c r="M711">
        <v>2</v>
      </c>
      <c r="N711">
        <v>1</v>
      </c>
      <c r="O711">
        <v>0</v>
      </c>
      <c r="P711">
        <v>2</v>
      </c>
      <c r="Q711">
        <v>0</v>
      </c>
      <c r="R711">
        <f t="shared" si="78"/>
        <v>5</v>
      </c>
    </row>
    <row r="712" spans="2:18" customFormat="1" ht="14">
      <c r="B712" t="s">
        <v>6692</v>
      </c>
      <c r="C712" t="s">
        <v>6693</v>
      </c>
      <c r="D712" t="s">
        <v>6694</v>
      </c>
      <c r="F712" t="s">
        <v>266</v>
      </c>
      <c r="G712">
        <v>3</v>
      </c>
      <c r="H712">
        <v>5</v>
      </c>
      <c r="I712" s="514" t="s">
        <v>3333</v>
      </c>
      <c r="J712">
        <v>4</v>
      </c>
      <c r="K712" s="312" t="s">
        <v>3250</v>
      </c>
      <c r="L712" t="s">
        <v>6825</v>
      </c>
      <c r="M712">
        <v>1</v>
      </c>
      <c r="N712">
        <v>1</v>
      </c>
      <c r="O712">
        <v>1</v>
      </c>
      <c r="P712">
        <v>2</v>
      </c>
      <c r="Q712">
        <v>2</v>
      </c>
      <c r="R712">
        <f t="shared" si="78"/>
        <v>7</v>
      </c>
    </row>
    <row r="713" spans="2:18" customFormat="1" ht="14">
      <c r="B713" s="465" t="s">
        <v>6884</v>
      </c>
      <c r="C713" t="s">
        <v>6522</v>
      </c>
      <c r="D713" t="s">
        <v>6523</v>
      </c>
      <c r="F713" t="s">
        <v>266</v>
      </c>
      <c r="G713">
        <v>5</v>
      </c>
      <c r="H713">
        <v>5</v>
      </c>
      <c r="I713" s="514" t="s">
        <v>3333</v>
      </c>
      <c r="J713">
        <v>6</v>
      </c>
      <c r="K713" s="312" t="s">
        <v>3233</v>
      </c>
      <c r="L713" t="s">
        <v>6825</v>
      </c>
      <c r="M713">
        <v>1</v>
      </c>
      <c r="N713" s="460">
        <v>0</v>
      </c>
      <c r="O713" s="460">
        <v>0</v>
      </c>
      <c r="P713">
        <v>1</v>
      </c>
      <c r="Q713">
        <v>1</v>
      </c>
      <c r="R713">
        <f t="shared" si="78"/>
        <v>3</v>
      </c>
    </row>
    <row r="714" spans="2:18" customFormat="1" ht="14">
      <c r="B714" s="465" t="s">
        <v>6951</v>
      </c>
      <c r="C714" t="s">
        <v>6634</v>
      </c>
      <c r="D714" t="s">
        <v>6635</v>
      </c>
      <c r="F714" t="s">
        <v>266</v>
      </c>
      <c r="G714">
        <v>1</v>
      </c>
      <c r="H714">
        <v>3</v>
      </c>
      <c r="I714" s="676" t="s">
        <v>305</v>
      </c>
      <c r="J714">
        <v>1</v>
      </c>
      <c r="K714" s="312" t="s">
        <v>3250</v>
      </c>
      <c r="L714" t="s">
        <v>6825</v>
      </c>
      <c r="M714">
        <v>1</v>
      </c>
      <c r="N714" s="460">
        <v>0</v>
      </c>
      <c r="O714" s="460">
        <v>0</v>
      </c>
      <c r="P714">
        <v>1</v>
      </c>
      <c r="Q714">
        <v>0</v>
      </c>
      <c r="R714">
        <f t="shared" si="76"/>
        <v>2</v>
      </c>
    </row>
    <row r="715" spans="2:18" customFormat="1" ht="14" hidden="1">
      <c r="B715" t="s">
        <v>6648</v>
      </c>
      <c r="C715" t="s">
        <v>6649</v>
      </c>
      <c r="D715" t="s">
        <v>6650</v>
      </c>
      <c r="F715" t="s">
        <v>247</v>
      </c>
      <c r="I715" s="676" t="s">
        <v>305</v>
      </c>
      <c r="J715">
        <v>1</v>
      </c>
      <c r="K715" t="s">
        <v>451</v>
      </c>
      <c r="L715" t="s">
        <v>6825</v>
      </c>
      <c r="M715" s="471">
        <v>0</v>
      </c>
      <c r="N715" s="471">
        <v>0</v>
      </c>
      <c r="O715" s="471">
        <v>0</v>
      </c>
      <c r="P715" s="471">
        <v>0</v>
      </c>
      <c r="Q715" s="471">
        <v>0</v>
      </c>
      <c r="R715">
        <f t="shared" si="76"/>
        <v>0</v>
      </c>
    </row>
    <row r="716" spans="2:18" customFormat="1" ht="14">
      <c r="B716" t="s">
        <v>6763</v>
      </c>
      <c r="C716" t="s">
        <v>6764</v>
      </c>
      <c r="D716" t="s">
        <v>6765</v>
      </c>
      <c r="F716" t="s">
        <v>247</v>
      </c>
      <c r="I716" s="676" t="s">
        <v>305</v>
      </c>
      <c r="J716">
        <v>1</v>
      </c>
      <c r="K716" s="312" t="s">
        <v>3250</v>
      </c>
      <c r="L716" t="s">
        <v>6825</v>
      </c>
      <c r="M716">
        <v>2</v>
      </c>
      <c r="N716">
        <v>0</v>
      </c>
      <c r="O716">
        <v>1</v>
      </c>
      <c r="P716">
        <v>0</v>
      </c>
      <c r="Q716">
        <v>0</v>
      </c>
      <c r="R716">
        <f t="shared" si="76"/>
        <v>3</v>
      </c>
    </row>
    <row r="717" spans="2:18" customFormat="1" ht="14">
      <c r="B717" t="s">
        <v>6771</v>
      </c>
      <c r="C717" t="s">
        <v>6772</v>
      </c>
      <c r="D717" t="s">
        <v>6773</v>
      </c>
      <c r="F717" t="s">
        <v>247</v>
      </c>
      <c r="I717" s="676" t="s">
        <v>305</v>
      </c>
      <c r="J717">
        <v>1</v>
      </c>
      <c r="K717" s="312" t="s">
        <v>3233</v>
      </c>
      <c r="L717" t="s">
        <v>6825</v>
      </c>
      <c r="M717">
        <v>1</v>
      </c>
      <c r="N717">
        <v>1</v>
      </c>
      <c r="O717">
        <v>1</v>
      </c>
      <c r="P717">
        <v>1</v>
      </c>
      <c r="Q717">
        <v>1</v>
      </c>
      <c r="R717">
        <f t="shared" si="76"/>
        <v>5</v>
      </c>
    </row>
    <row r="718" spans="2:18" customFormat="1" ht="14" hidden="1">
      <c r="B718" t="s">
        <v>6639</v>
      </c>
      <c r="C718" t="s">
        <v>6640</v>
      </c>
      <c r="D718" t="s">
        <v>6641</v>
      </c>
      <c r="F718" t="s">
        <v>266</v>
      </c>
      <c r="G718">
        <v>2</v>
      </c>
      <c r="H718">
        <v>3</v>
      </c>
      <c r="I718" s="676" t="s">
        <v>305</v>
      </c>
      <c r="J718">
        <v>2</v>
      </c>
      <c r="K718" t="s">
        <v>451</v>
      </c>
      <c r="L718" t="s">
        <v>6825</v>
      </c>
      <c r="M718" s="471">
        <v>0</v>
      </c>
      <c r="N718" s="471">
        <v>0</v>
      </c>
      <c r="O718" s="471">
        <v>0</v>
      </c>
      <c r="P718" s="471">
        <v>0</v>
      </c>
      <c r="Q718" s="471">
        <v>0</v>
      </c>
      <c r="R718">
        <f t="shared" si="76"/>
        <v>0</v>
      </c>
    </row>
    <row r="719" spans="2:18" customFormat="1" ht="14" hidden="1">
      <c r="B719" t="s">
        <v>6678</v>
      </c>
      <c r="C719" t="s">
        <v>6679</v>
      </c>
      <c r="D719" t="s">
        <v>6680</v>
      </c>
      <c r="F719" t="s">
        <v>5116</v>
      </c>
      <c r="G719">
        <v>0</v>
      </c>
      <c r="I719" s="676" t="s">
        <v>305</v>
      </c>
      <c r="J719">
        <v>2</v>
      </c>
      <c r="K719" s="312" t="s">
        <v>3243</v>
      </c>
      <c r="L719" s="465" t="s">
        <v>6918</v>
      </c>
      <c r="M719" s="460">
        <v>0</v>
      </c>
      <c r="N719" s="460">
        <v>0</v>
      </c>
      <c r="O719" s="460">
        <v>0</v>
      </c>
      <c r="P719" s="460">
        <v>0</v>
      </c>
      <c r="Q719" s="460">
        <v>0</v>
      </c>
      <c r="R719">
        <f t="shared" si="76"/>
        <v>0</v>
      </c>
    </row>
    <row r="720" spans="2:18" customFormat="1" ht="14" hidden="1">
      <c r="B720" t="s">
        <v>6636</v>
      </c>
      <c r="C720" t="s">
        <v>6637</v>
      </c>
      <c r="D720" t="s">
        <v>6638</v>
      </c>
      <c r="F720" t="s">
        <v>266</v>
      </c>
      <c r="G720">
        <v>3</v>
      </c>
      <c r="H720">
        <v>4</v>
      </c>
      <c r="I720" s="676" t="s">
        <v>305</v>
      </c>
      <c r="J720">
        <v>3</v>
      </c>
      <c r="K720" s="312" t="s">
        <v>3243</v>
      </c>
      <c r="L720" s="465" t="s">
        <v>6918</v>
      </c>
      <c r="M720" s="460">
        <v>0</v>
      </c>
      <c r="N720" s="460">
        <v>0</v>
      </c>
      <c r="O720" s="460">
        <v>0</v>
      </c>
      <c r="P720" s="460">
        <v>0</v>
      </c>
      <c r="Q720" s="460">
        <v>0</v>
      </c>
      <c r="R720">
        <f t="shared" si="76"/>
        <v>0</v>
      </c>
    </row>
    <row r="721" spans="2:18" customFormat="1" ht="14" hidden="1">
      <c r="B721" t="s">
        <v>6645</v>
      </c>
      <c r="C721" t="s">
        <v>6646</v>
      </c>
      <c r="D721" t="s">
        <v>6647</v>
      </c>
      <c r="F721" t="s">
        <v>247</v>
      </c>
      <c r="I721" s="676" t="s">
        <v>305</v>
      </c>
      <c r="J721">
        <v>4</v>
      </c>
      <c r="K721" t="s">
        <v>451</v>
      </c>
      <c r="L721" t="s">
        <v>6825</v>
      </c>
      <c r="M721" s="471">
        <v>0</v>
      </c>
      <c r="N721" s="471">
        <v>0</v>
      </c>
      <c r="O721" s="471">
        <v>0</v>
      </c>
      <c r="P721" s="471">
        <v>0</v>
      </c>
      <c r="Q721" s="471">
        <v>0</v>
      </c>
      <c r="R721">
        <f t="shared" si="76"/>
        <v>0</v>
      </c>
    </row>
    <row r="722" spans="2:18" customFormat="1" ht="14">
      <c r="B722" s="465" t="s">
        <v>6883</v>
      </c>
      <c r="C722" t="s">
        <v>6810</v>
      </c>
      <c r="D722" t="s">
        <v>6811</v>
      </c>
      <c r="F722" t="s">
        <v>266</v>
      </c>
      <c r="G722">
        <v>5</v>
      </c>
      <c r="H722">
        <v>6</v>
      </c>
      <c r="I722" s="676" t="s">
        <v>305</v>
      </c>
      <c r="J722">
        <v>5</v>
      </c>
      <c r="K722" s="312" t="s">
        <v>3233</v>
      </c>
      <c r="L722" t="s">
        <v>6825</v>
      </c>
      <c r="M722">
        <v>1</v>
      </c>
      <c r="N722" s="460">
        <v>0</v>
      </c>
      <c r="O722">
        <v>0</v>
      </c>
      <c r="P722" s="460">
        <v>0</v>
      </c>
      <c r="Q722" s="460">
        <v>0</v>
      </c>
      <c r="R722">
        <f t="shared" si="76"/>
        <v>1</v>
      </c>
    </row>
    <row r="723" spans="2:18" customFormat="1" ht="14" hidden="1">
      <c r="B723" t="s">
        <v>6815</v>
      </c>
      <c r="C723" t="s">
        <v>6816</v>
      </c>
      <c r="D723" t="s">
        <v>6817</v>
      </c>
      <c r="F723" t="s">
        <v>247</v>
      </c>
      <c r="I723" s="676" t="s">
        <v>305</v>
      </c>
      <c r="J723">
        <v>7</v>
      </c>
      <c r="K723" s="312" t="s">
        <v>3243</v>
      </c>
      <c r="L723" s="465" t="s">
        <v>6950</v>
      </c>
      <c r="M723" s="460">
        <v>0</v>
      </c>
      <c r="N723" s="460">
        <v>0</v>
      </c>
      <c r="O723" s="460">
        <v>0</v>
      </c>
      <c r="P723" s="460">
        <v>0</v>
      </c>
      <c r="Q723" s="460">
        <v>0</v>
      </c>
      <c r="R723">
        <f t="shared" si="76"/>
        <v>0</v>
      </c>
    </row>
    <row r="724" spans="2:18" customFormat="1" ht="14">
      <c r="B724" s="465" t="s">
        <v>6935</v>
      </c>
      <c r="C724" t="s">
        <v>6510</v>
      </c>
      <c r="D724" t="s">
        <v>6511</v>
      </c>
      <c r="F724" t="s">
        <v>247</v>
      </c>
      <c r="I724" s="309" t="s">
        <v>3300</v>
      </c>
      <c r="J724">
        <v>1</v>
      </c>
      <c r="K724" s="312" t="s">
        <v>3233</v>
      </c>
      <c r="L724" t="s">
        <v>6825</v>
      </c>
      <c r="M724">
        <v>1</v>
      </c>
      <c r="N724">
        <v>1</v>
      </c>
      <c r="O724">
        <v>1</v>
      </c>
      <c r="P724" s="460">
        <v>0</v>
      </c>
      <c r="Q724">
        <v>1</v>
      </c>
      <c r="R724">
        <f t="shared" si="76"/>
        <v>4</v>
      </c>
    </row>
    <row r="725" spans="2:18" customFormat="1" ht="14" hidden="1">
      <c r="B725" t="s">
        <v>6580</v>
      </c>
      <c r="C725" t="s">
        <v>6581</v>
      </c>
      <c r="D725" t="s">
        <v>6582</v>
      </c>
      <c r="F725" t="s">
        <v>247</v>
      </c>
      <c r="I725" s="309" t="s">
        <v>3300</v>
      </c>
      <c r="J725">
        <v>1</v>
      </c>
      <c r="K725" s="312" t="s">
        <v>3243</v>
      </c>
      <c r="L725" s="465" t="s">
        <v>6920</v>
      </c>
      <c r="M725" s="460">
        <v>0</v>
      </c>
      <c r="N725" s="460">
        <v>0</v>
      </c>
      <c r="O725" s="460">
        <v>0</v>
      </c>
      <c r="P725" s="460">
        <v>0</v>
      </c>
      <c r="Q725" s="460">
        <v>0</v>
      </c>
      <c r="R725">
        <f t="shared" si="76"/>
        <v>0</v>
      </c>
    </row>
    <row r="726" spans="2:18" customFormat="1" ht="14">
      <c r="B726" s="465" t="s">
        <v>6872</v>
      </c>
      <c r="C726" t="s">
        <v>6512</v>
      </c>
      <c r="D726" t="s">
        <v>6513</v>
      </c>
      <c r="F726" t="s">
        <v>266</v>
      </c>
      <c r="G726">
        <v>3</v>
      </c>
      <c r="H726">
        <v>2</v>
      </c>
      <c r="I726" s="309" t="s">
        <v>3300</v>
      </c>
      <c r="J726">
        <v>2</v>
      </c>
      <c r="K726" s="312" t="s">
        <v>3233</v>
      </c>
      <c r="L726" t="s">
        <v>6825</v>
      </c>
      <c r="M726" s="460">
        <v>0</v>
      </c>
      <c r="N726">
        <v>1</v>
      </c>
      <c r="O726" s="460">
        <v>0</v>
      </c>
      <c r="P726" s="460">
        <v>0</v>
      </c>
      <c r="Q726" s="460">
        <v>0</v>
      </c>
      <c r="R726">
        <f t="shared" si="76"/>
        <v>1</v>
      </c>
    </row>
    <row r="727" spans="2:18" customFormat="1" ht="14">
      <c r="B727" s="465" t="s">
        <v>6963</v>
      </c>
      <c r="C727" t="s">
        <v>6710</v>
      </c>
      <c r="D727" t="s">
        <v>6711</v>
      </c>
      <c r="F727" t="s">
        <v>247</v>
      </c>
      <c r="I727" s="309" t="s">
        <v>3300</v>
      </c>
      <c r="J727">
        <v>2</v>
      </c>
      <c r="K727" s="312" t="s">
        <v>3250</v>
      </c>
      <c r="L727" t="s">
        <v>6825</v>
      </c>
      <c r="M727">
        <v>0</v>
      </c>
      <c r="N727">
        <v>1</v>
      </c>
      <c r="O727">
        <v>2</v>
      </c>
      <c r="P727" s="460">
        <v>0</v>
      </c>
      <c r="Q727">
        <v>2</v>
      </c>
      <c r="R727">
        <f t="shared" si="76"/>
        <v>5</v>
      </c>
    </row>
    <row r="728" spans="2:18" customFormat="1" ht="14" hidden="1">
      <c r="B728" t="s">
        <v>6551</v>
      </c>
      <c r="C728" t="s">
        <v>6552</v>
      </c>
      <c r="D728" t="s">
        <v>6553</v>
      </c>
      <c r="E728" t="s">
        <v>5160</v>
      </c>
      <c r="F728" t="s">
        <v>266</v>
      </c>
      <c r="G728">
        <v>3</v>
      </c>
      <c r="H728">
        <v>4</v>
      </c>
      <c r="I728" s="309" t="s">
        <v>3300</v>
      </c>
      <c r="J728">
        <v>3</v>
      </c>
      <c r="K728" t="s">
        <v>451</v>
      </c>
      <c r="L728" t="s">
        <v>6825</v>
      </c>
      <c r="M728" s="471">
        <v>0</v>
      </c>
      <c r="N728" s="471">
        <v>0</v>
      </c>
      <c r="O728" s="471">
        <v>0</v>
      </c>
      <c r="P728" s="471">
        <v>0</v>
      </c>
      <c r="Q728" s="471">
        <v>0</v>
      </c>
      <c r="R728">
        <f t="shared" si="76"/>
        <v>0</v>
      </c>
    </row>
    <row r="729" spans="2:18" customFormat="1" ht="14" hidden="1">
      <c r="B729" t="s">
        <v>6577</v>
      </c>
      <c r="C729" t="s">
        <v>6578</v>
      </c>
      <c r="D729" t="s">
        <v>6579</v>
      </c>
      <c r="F729" t="s">
        <v>266</v>
      </c>
      <c r="G729">
        <v>2</v>
      </c>
      <c r="H729">
        <v>4</v>
      </c>
      <c r="I729" s="309" t="s">
        <v>3300</v>
      </c>
      <c r="J729">
        <v>3</v>
      </c>
      <c r="K729" t="s">
        <v>451</v>
      </c>
      <c r="L729" t="s">
        <v>6825</v>
      </c>
      <c r="M729" s="471">
        <v>0</v>
      </c>
      <c r="N729" s="471">
        <v>0</v>
      </c>
      <c r="O729" s="471">
        <v>0</v>
      </c>
      <c r="P729" s="471">
        <v>0</v>
      </c>
      <c r="Q729" s="471">
        <v>0</v>
      </c>
      <c r="R729">
        <f t="shared" si="76"/>
        <v>0</v>
      </c>
    </row>
    <row r="730" spans="2:18" customFormat="1" ht="14" hidden="1">
      <c r="B730" t="s">
        <v>6686</v>
      </c>
      <c r="C730" t="s">
        <v>6687</v>
      </c>
      <c r="D730" t="s">
        <v>6688</v>
      </c>
      <c r="F730" t="s">
        <v>247</v>
      </c>
      <c r="I730" s="309" t="s">
        <v>3300</v>
      </c>
      <c r="J730">
        <v>3</v>
      </c>
      <c r="K730" s="312" t="s">
        <v>3243</v>
      </c>
      <c r="L730" s="465" t="s">
        <v>6941</v>
      </c>
      <c r="M730" s="460">
        <v>0</v>
      </c>
      <c r="N730" s="460">
        <v>0</v>
      </c>
      <c r="O730" s="460">
        <v>0</v>
      </c>
      <c r="P730" s="460">
        <v>0</v>
      </c>
      <c r="Q730" s="460">
        <v>0</v>
      </c>
      <c r="R730">
        <f t="shared" si="76"/>
        <v>0</v>
      </c>
    </row>
    <row r="731" spans="2:18" customFormat="1" ht="14" hidden="1">
      <c r="B731" t="s">
        <v>6583</v>
      </c>
      <c r="C731" t="s">
        <v>6584</v>
      </c>
      <c r="D731" t="s">
        <v>6585</v>
      </c>
      <c r="F731" t="s">
        <v>266</v>
      </c>
      <c r="G731">
        <v>3</v>
      </c>
      <c r="H731">
        <v>3</v>
      </c>
      <c r="I731" s="309" t="s">
        <v>3300</v>
      </c>
      <c r="J731">
        <v>4</v>
      </c>
      <c r="K731" t="s">
        <v>451</v>
      </c>
      <c r="L731" t="s">
        <v>6825</v>
      </c>
      <c r="M731" s="471">
        <v>0</v>
      </c>
      <c r="N731" s="471">
        <v>0</v>
      </c>
      <c r="O731" s="471">
        <v>0</v>
      </c>
      <c r="P731" s="471">
        <v>0</v>
      </c>
      <c r="Q731" s="471">
        <v>0</v>
      </c>
      <c r="R731">
        <f t="shared" si="76"/>
        <v>0</v>
      </c>
    </row>
    <row r="732" spans="2:18" customFormat="1" ht="14">
      <c r="B732" s="465" t="s">
        <v>9203</v>
      </c>
      <c r="C732" t="s">
        <v>6727</v>
      </c>
      <c r="D732" t="s">
        <v>6728</v>
      </c>
      <c r="F732" t="s">
        <v>5116</v>
      </c>
      <c r="G732">
        <v>4</v>
      </c>
      <c r="I732" s="309" t="s">
        <v>3300</v>
      </c>
      <c r="J732">
        <v>4</v>
      </c>
      <c r="K732" s="312" t="s">
        <v>3250</v>
      </c>
      <c r="L732" t="s">
        <v>6825</v>
      </c>
      <c r="M732">
        <v>1</v>
      </c>
      <c r="N732" s="460">
        <v>0</v>
      </c>
      <c r="O732" s="460">
        <v>0</v>
      </c>
      <c r="P732">
        <v>0</v>
      </c>
      <c r="Q732">
        <v>1</v>
      </c>
      <c r="R732">
        <f t="shared" si="76"/>
        <v>2</v>
      </c>
    </row>
    <row r="733" spans="2:18" customFormat="1" ht="14" hidden="1">
      <c r="B733" t="s">
        <v>6574</v>
      </c>
      <c r="C733" t="s">
        <v>6575</v>
      </c>
      <c r="D733" t="s">
        <v>6576</v>
      </c>
      <c r="F733" t="s">
        <v>266</v>
      </c>
      <c r="G733">
        <v>4</v>
      </c>
      <c r="H733">
        <v>4</v>
      </c>
      <c r="I733" s="309" t="s">
        <v>3300</v>
      </c>
      <c r="J733">
        <v>7</v>
      </c>
      <c r="K733" s="312" t="s">
        <v>3243</v>
      </c>
      <c r="L733" s="465" t="s">
        <v>6920</v>
      </c>
      <c r="M733" s="460">
        <v>0</v>
      </c>
      <c r="N733" s="460">
        <v>0</v>
      </c>
      <c r="O733" s="460">
        <v>0</v>
      </c>
      <c r="P733" s="460">
        <v>0</v>
      </c>
      <c r="Q733" s="460">
        <v>0</v>
      </c>
      <c r="R733">
        <f t="shared" si="76"/>
        <v>0</v>
      </c>
    </row>
    <row r="734" spans="2:18" customFormat="1" ht="14" hidden="1">
      <c r="B734" t="s">
        <v>6452</v>
      </c>
      <c r="C734" t="s">
        <v>6453</v>
      </c>
      <c r="D734" t="s">
        <v>6454</v>
      </c>
      <c r="F734" t="s">
        <v>247</v>
      </c>
      <c r="I734" s="309" t="s">
        <v>3318</v>
      </c>
      <c r="J734">
        <v>1</v>
      </c>
      <c r="K734" t="s">
        <v>451</v>
      </c>
      <c r="L734" t="s">
        <v>6825</v>
      </c>
      <c r="M734" s="471">
        <v>0</v>
      </c>
      <c r="N734" s="471">
        <v>0</v>
      </c>
      <c r="O734" s="471">
        <v>0</v>
      </c>
      <c r="P734" s="471">
        <v>0</v>
      </c>
      <c r="Q734" s="471">
        <v>0</v>
      </c>
      <c r="R734">
        <f t="shared" si="76"/>
        <v>0</v>
      </c>
    </row>
    <row r="735" spans="2:18" customFormat="1" ht="14">
      <c r="B735" s="465" t="s">
        <v>6906</v>
      </c>
      <c r="C735" t="s">
        <v>6703</v>
      </c>
      <c r="D735" t="s">
        <v>6704</v>
      </c>
      <c r="F735" t="s">
        <v>247</v>
      </c>
      <c r="I735" s="309" t="s">
        <v>3318</v>
      </c>
      <c r="J735">
        <v>1</v>
      </c>
      <c r="K735" s="312" t="s">
        <v>3233</v>
      </c>
      <c r="L735" t="s">
        <v>6825</v>
      </c>
      <c r="M735">
        <v>1</v>
      </c>
      <c r="N735">
        <v>1</v>
      </c>
      <c r="O735">
        <v>1</v>
      </c>
      <c r="P735">
        <v>1</v>
      </c>
      <c r="Q735" s="460">
        <v>0</v>
      </c>
      <c r="R735">
        <f t="shared" si="76"/>
        <v>4</v>
      </c>
    </row>
    <row r="736" spans="2:18" customFormat="1" ht="14">
      <c r="B736" s="465" t="s">
        <v>7740</v>
      </c>
      <c r="C736" t="s">
        <v>6741</v>
      </c>
      <c r="D736" t="s">
        <v>6742</v>
      </c>
      <c r="F736" t="s">
        <v>247</v>
      </c>
      <c r="I736" s="309" t="s">
        <v>3318</v>
      </c>
      <c r="J736">
        <v>1</v>
      </c>
      <c r="K736" s="312" t="s">
        <v>3250</v>
      </c>
      <c r="L736" t="s">
        <v>6825</v>
      </c>
      <c r="M736">
        <v>1</v>
      </c>
      <c r="N736">
        <v>1</v>
      </c>
      <c r="O736">
        <v>2</v>
      </c>
      <c r="P736" s="460">
        <v>0</v>
      </c>
      <c r="Q736">
        <v>1</v>
      </c>
      <c r="R736">
        <f t="shared" si="76"/>
        <v>5</v>
      </c>
    </row>
    <row r="737" spans="2:18" customFormat="1" ht="14" hidden="1">
      <c r="B737" t="s">
        <v>6672</v>
      </c>
      <c r="C737" t="s">
        <v>6673</v>
      </c>
      <c r="D737" t="s">
        <v>6674</v>
      </c>
      <c r="F737" t="s">
        <v>5116</v>
      </c>
      <c r="G737">
        <v>2</v>
      </c>
      <c r="I737" s="309" t="s">
        <v>3318</v>
      </c>
      <c r="J737">
        <v>2</v>
      </c>
      <c r="K737" s="312" t="s">
        <v>3243</v>
      </c>
      <c r="L737" s="465" t="s">
        <v>6920</v>
      </c>
      <c r="M737" s="460">
        <v>0</v>
      </c>
      <c r="N737" s="460">
        <v>0</v>
      </c>
      <c r="O737" s="460">
        <v>0</v>
      </c>
      <c r="P737" s="460">
        <v>0</v>
      </c>
      <c r="Q737" s="460">
        <v>0</v>
      </c>
      <c r="R737">
        <f t="shared" si="76"/>
        <v>0</v>
      </c>
    </row>
    <row r="738" spans="2:18" customFormat="1" ht="14">
      <c r="B738" s="465" t="s">
        <v>6890</v>
      </c>
      <c r="C738" t="s">
        <v>6719</v>
      </c>
      <c r="D738" t="s">
        <v>6720</v>
      </c>
      <c r="F738" t="s">
        <v>266</v>
      </c>
      <c r="G738">
        <v>1</v>
      </c>
      <c r="H738">
        <v>4</v>
      </c>
      <c r="I738" s="309" t="s">
        <v>3318</v>
      </c>
      <c r="J738">
        <v>2</v>
      </c>
      <c r="K738" s="312" t="s">
        <v>3233</v>
      </c>
      <c r="L738" t="s">
        <v>6825</v>
      </c>
      <c r="M738" s="460">
        <v>0</v>
      </c>
      <c r="N738">
        <v>1</v>
      </c>
      <c r="O738">
        <v>1</v>
      </c>
      <c r="P738">
        <v>1</v>
      </c>
      <c r="Q738">
        <v>1</v>
      </c>
      <c r="R738">
        <f t="shared" si="76"/>
        <v>4</v>
      </c>
    </row>
    <row r="739" spans="2:18" customFormat="1" ht="14" hidden="1">
      <c r="B739" t="s">
        <v>6554</v>
      </c>
      <c r="C739" t="s">
        <v>6555</v>
      </c>
      <c r="D739" t="s">
        <v>6556</v>
      </c>
      <c r="F739" t="s">
        <v>247</v>
      </c>
      <c r="I739" s="309" t="s">
        <v>3318</v>
      </c>
      <c r="J739">
        <v>3</v>
      </c>
      <c r="K739" s="312" t="s">
        <v>3243</v>
      </c>
      <c r="L739" s="465" t="s">
        <v>6920</v>
      </c>
      <c r="M739" s="460">
        <v>0</v>
      </c>
      <c r="N739" s="460">
        <v>0</v>
      </c>
      <c r="O739" s="460">
        <v>0</v>
      </c>
      <c r="P739" s="460">
        <v>0</v>
      </c>
      <c r="Q739" s="460">
        <v>0</v>
      </c>
      <c r="R739">
        <f t="shared" ref="R739:R792" si="79">SUBTOTAL(9,M739:Q739)</f>
        <v>0</v>
      </c>
    </row>
    <row r="740" spans="2:18" customFormat="1" ht="14" hidden="1">
      <c r="B740" t="s">
        <v>6557</v>
      </c>
      <c r="C740" t="s">
        <v>6558</v>
      </c>
      <c r="D740" t="s">
        <v>6559</v>
      </c>
      <c r="E740" t="s">
        <v>5289</v>
      </c>
      <c r="F740" t="s">
        <v>266</v>
      </c>
      <c r="G740">
        <v>4</v>
      </c>
      <c r="H740">
        <v>5</v>
      </c>
      <c r="I740" s="309" t="s">
        <v>3318</v>
      </c>
      <c r="J740">
        <v>4</v>
      </c>
      <c r="K740" s="312" t="s">
        <v>3243</v>
      </c>
      <c r="L740" s="465" t="s">
        <v>6920</v>
      </c>
      <c r="M740" s="460">
        <v>0</v>
      </c>
      <c r="N740" s="460">
        <v>0</v>
      </c>
      <c r="O740" s="460">
        <v>0</v>
      </c>
      <c r="P740" s="460">
        <v>0</v>
      </c>
      <c r="Q740" s="460">
        <v>0</v>
      </c>
      <c r="R740">
        <f t="shared" si="79"/>
        <v>0</v>
      </c>
    </row>
    <row r="741" spans="2:18" customFormat="1" ht="14" hidden="1">
      <c r="B741" t="s">
        <v>6565</v>
      </c>
      <c r="C741" t="s">
        <v>6566</v>
      </c>
      <c r="D741" t="s">
        <v>6567</v>
      </c>
      <c r="F741" t="s">
        <v>266</v>
      </c>
      <c r="G741">
        <v>2</v>
      </c>
      <c r="H741">
        <v>5</v>
      </c>
      <c r="I741" s="309" t="s">
        <v>3318</v>
      </c>
      <c r="J741">
        <v>4</v>
      </c>
      <c r="K741" t="s">
        <v>451</v>
      </c>
      <c r="L741" t="s">
        <v>6825</v>
      </c>
      <c r="M741" s="471">
        <v>0</v>
      </c>
      <c r="N741" s="471">
        <v>0</v>
      </c>
      <c r="O741" s="471">
        <v>0</v>
      </c>
      <c r="P741" s="471">
        <v>0</v>
      </c>
      <c r="Q741" s="471">
        <v>0</v>
      </c>
      <c r="R741">
        <f t="shared" si="79"/>
        <v>0</v>
      </c>
    </row>
    <row r="742" spans="2:18" customFormat="1" ht="14" hidden="1">
      <c r="B742" t="s">
        <v>6663</v>
      </c>
      <c r="C742" t="s">
        <v>6664</v>
      </c>
      <c r="D742" t="s">
        <v>6665</v>
      </c>
      <c r="E742" t="s">
        <v>5289</v>
      </c>
      <c r="F742" t="s">
        <v>266</v>
      </c>
      <c r="G742">
        <v>6</v>
      </c>
      <c r="H742">
        <v>4</v>
      </c>
      <c r="I742" s="309" t="s">
        <v>3318</v>
      </c>
      <c r="J742">
        <v>4</v>
      </c>
      <c r="K742" t="s">
        <v>451</v>
      </c>
      <c r="L742" t="s">
        <v>6825</v>
      </c>
      <c r="M742" s="471">
        <v>0</v>
      </c>
      <c r="N742" s="471">
        <v>0</v>
      </c>
      <c r="O742" s="471">
        <v>0</v>
      </c>
      <c r="P742" s="471">
        <v>0</v>
      </c>
      <c r="Q742" s="471">
        <v>0</v>
      </c>
      <c r="R742">
        <f t="shared" si="79"/>
        <v>0</v>
      </c>
    </row>
    <row r="743" spans="2:18" customFormat="1" ht="14">
      <c r="B743" t="s">
        <v>6745</v>
      </c>
      <c r="C743" t="s">
        <v>6746</v>
      </c>
      <c r="D743" t="s">
        <v>6747</v>
      </c>
      <c r="F743" t="s">
        <v>247</v>
      </c>
      <c r="I743" s="309" t="s">
        <v>3318</v>
      </c>
      <c r="J743">
        <v>6</v>
      </c>
      <c r="K743" s="312" t="s">
        <v>3250</v>
      </c>
      <c r="L743" t="s">
        <v>6825</v>
      </c>
      <c r="M743" s="460">
        <v>0</v>
      </c>
      <c r="N743">
        <v>2</v>
      </c>
      <c r="O743">
        <v>1</v>
      </c>
      <c r="P743">
        <v>2</v>
      </c>
      <c r="Q743">
        <v>1</v>
      </c>
      <c r="R743">
        <f t="shared" si="79"/>
        <v>6</v>
      </c>
    </row>
    <row r="744" spans="2:18" customFormat="1" ht="14" hidden="1">
      <c r="B744" t="s">
        <v>6777</v>
      </c>
      <c r="C744" t="s">
        <v>6778</v>
      </c>
      <c r="D744" t="s">
        <v>6779</v>
      </c>
      <c r="F744" t="s">
        <v>247</v>
      </c>
      <c r="I744" s="309" t="s">
        <v>3350</v>
      </c>
      <c r="J744">
        <v>1</v>
      </c>
      <c r="K744" s="312" t="s">
        <v>3243</v>
      </c>
      <c r="L744" s="465" t="s">
        <v>6941</v>
      </c>
      <c r="M744" s="460">
        <v>0</v>
      </c>
      <c r="N744" s="460">
        <v>0</v>
      </c>
      <c r="O744" s="460">
        <v>0</v>
      </c>
      <c r="P744" s="460">
        <v>0</v>
      </c>
      <c r="Q744" s="460">
        <v>0</v>
      </c>
      <c r="R744">
        <f t="shared" si="79"/>
        <v>0</v>
      </c>
    </row>
    <row r="745" spans="2:18" customFormat="1" ht="14">
      <c r="B745" s="465" t="s">
        <v>6888</v>
      </c>
      <c r="C745" t="s">
        <v>6789</v>
      </c>
      <c r="D745" t="s">
        <v>6790</v>
      </c>
      <c r="F745" t="s">
        <v>247</v>
      </c>
      <c r="I745" s="309" t="s">
        <v>3350</v>
      </c>
      <c r="J745">
        <v>1</v>
      </c>
      <c r="K745" s="312" t="s">
        <v>3233</v>
      </c>
      <c r="L745" t="s">
        <v>6825</v>
      </c>
      <c r="M745">
        <v>1</v>
      </c>
      <c r="N745" s="460">
        <v>0</v>
      </c>
      <c r="O745" s="460">
        <v>0</v>
      </c>
      <c r="P745">
        <v>1</v>
      </c>
      <c r="Q745">
        <v>1</v>
      </c>
      <c r="R745">
        <f t="shared" si="79"/>
        <v>3</v>
      </c>
    </row>
    <row r="746" spans="2:18" customFormat="1" ht="14" hidden="1">
      <c r="B746" t="s">
        <v>6604</v>
      </c>
      <c r="C746" t="s">
        <v>6605</v>
      </c>
      <c r="D746" t="s">
        <v>6606</v>
      </c>
      <c r="E746" t="s">
        <v>5095</v>
      </c>
      <c r="F746" t="s">
        <v>266</v>
      </c>
      <c r="G746">
        <v>2</v>
      </c>
      <c r="H746">
        <v>5</v>
      </c>
      <c r="I746" s="309" t="s">
        <v>3350</v>
      </c>
      <c r="J746">
        <v>2</v>
      </c>
      <c r="K746" t="s">
        <v>451</v>
      </c>
      <c r="L746" t="s">
        <v>6825</v>
      </c>
      <c r="M746" s="471">
        <v>0</v>
      </c>
      <c r="N746" s="471">
        <v>0</v>
      </c>
      <c r="O746" s="471">
        <v>0</v>
      </c>
      <c r="P746" s="471">
        <v>0</v>
      </c>
      <c r="Q746" s="471">
        <v>0</v>
      </c>
      <c r="R746">
        <f t="shared" si="79"/>
        <v>0</v>
      </c>
    </row>
    <row r="747" spans="2:18" customFormat="1" ht="14">
      <c r="B747" t="s">
        <v>6467</v>
      </c>
      <c r="C747" t="s">
        <v>6468</v>
      </c>
      <c r="D747" t="s">
        <v>6469</v>
      </c>
      <c r="F747" t="s">
        <v>247</v>
      </c>
      <c r="I747" s="309" t="s">
        <v>3350</v>
      </c>
      <c r="J747">
        <v>3</v>
      </c>
      <c r="K747" s="312" t="s">
        <v>3250</v>
      </c>
      <c r="L747" t="s">
        <v>6825</v>
      </c>
      <c r="M747">
        <v>1</v>
      </c>
      <c r="N747">
        <v>2</v>
      </c>
      <c r="O747">
        <v>2</v>
      </c>
      <c r="P747">
        <v>0</v>
      </c>
      <c r="Q747">
        <v>1</v>
      </c>
      <c r="R747">
        <f t="shared" si="79"/>
        <v>6</v>
      </c>
    </row>
    <row r="748" spans="2:18" customFormat="1" ht="14" hidden="1">
      <c r="B748" t="s">
        <v>6821</v>
      </c>
      <c r="C748" t="s">
        <v>6822</v>
      </c>
      <c r="D748" t="s">
        <v>6823</v>
      </c>
      <c r="F748" t="s">
        <v>5116</v>
      </c>
      <c r="G748">
        <v>0</v>
      </c>
      <c r="I748" s="309" t="s">
        <v>3350</v>
      </c>
      <c r="J748">
        <v>3</v>
      </c>
      <c r="K748" s="312" t="s">
        <v>3243</v>
      </c>
      <c r="L748" s="465" t="s">
        <v>6918</v>
      </c>
      <c r="M748" s="460">
        <v>0</v>
      </c>
      <c r="N748" s="460">
        <v>0</v>
      </c>
      <c r="O748" s="460">
        <v>0</v>
      </c>
      <c r="P748" s="460">
        <v>0</v>
      </c>
      <c r="Q748" s="460">
        <v>0</v>
      </c>
      <c r="R748">
        <f t="shared" si="79"/>
        <v>0</v>
      </c>
    </row>
    <row r="749" spans="2:18" customFormat="1" ht="14" hidden="1">
      <c r="B749" t="s">
        <v>6716</v>
      </c>
      <c r="C749" t="s">
        <v>6717</v>
      </c>
      <c r="D749" t="s">
        <v>6718</v>
      </c>
      <c r="F749" t="s">
        <v>247</v>
      </c>
      <c r="I749" s="309" t="s">
        <v>3350</v>
      </c>
      <c r="J749">
        <v>4</v>
      </c>
      <c r="K749" s="312" t="s">
        <v>3243</v>
      </c>
      <c r="L749" s="465" t="s">
        <v>6941</v>
      </c>
      <c r="M749" s="460">
        <v>0</v>
      </c>
      <c r="N749" s="460">
        <v>0</v>
      </c>
      <c r="O749" s="460">
        <v>0</v>
      </c>
      <c r="P749" s="460">
        <v>0</v>
      </c>
      <c r="Q749" s="460">
        <v>0</v>
      </c>
      <c r="R749">
        <f t="shared" si="79"/>
        <v>0</v>
      </c>
    </row>
    <row r="750" spans="2:18" customFormat="1" ht="14" hidden="1">
      <c r="B750" t="s">
        <v>6758</v>
      </c>
      <c r="C750" t="s">
        <v>6759</v>
      </c>
      <c r="D750" t="s">
        <v>6760</v>
      </c>
      <c r="F750" t="s">
        <v>247</v>
      </c>
      <c r="I750" s="309" t="s">
        <v>3350</v>
      </c>
      <c r="J750">
        <v>4</v>
      </c>
      <c r="K750" t="s">
        <v>451</v>
      </c>
      <c r="L750" t="s">
        <v>6825</v>
      </c>
      <c r="M750" s="471">
        <v>0</v>
      </c>
      <c r="N750" s="471">
        <v>0</v>
      </c>
      <c r="O750" s="471">
        <v>0</v>
      </c>
      <c r="P750" s="471">
        <v>0</v>
      </c>
      <c r="Q750" s="471">
        <v>0</v>
      </c>
      <c r="R750">
        <f t="shared" si="79"/>
        <v>0</v>
      </c>
    </row>
    <row r="751" spans="2:18" customFormat="1" ht="14" hidden="1">
      <c r="B751" t="s">
        <v>6733</v>
      </c>
      <c r="C751" t="s">
        <v>6734</v>
      </c>
      <c r="D751" t="s">
        <v>6735</v>
      </c>
      <c r="F751" t="s">
        <v>266</v>
      </c>
      <c r="G751">
        <v>4</v>
      </c>
      <c r="H751">
        <v>4</v>
      </c>
      <c r="I751" s="309" t="s">
        <v>3350</v>
      </c>
      <c r="J751">
        <v>5</v>
      </c>
      <c r="K751" t="s">
        <v>451</v>
      </c>
      <c r="L751" t="s">
        <v>6825</v>
      </c>
      <c r="M751" s="471">
        <v>0</v>
      </c>
      <c r="N751" s="471">
        <v>0</v>
      </c>
      <c r="O751" s="471">
        <v>0</v>
      </c>
      <c r="P751" s="471">
        <v>0</v>
      </c>
      <c r="Q751" s="471">
        <v>0</v>
      </c>
      <c r="R751">
        <f t="shared" si="79"/>
        <v>0</v>
      </c>
    </row>
    <row r="752" spans="2:18" customFormat="1" ht="14">
      <c r="B752" t="s">
        <v>6464</v>
      </c>
      <c r="C752" t="s">
        <v>6465</v>
      </c>
      <c r="D752" t="s">
        <v>6466</v>
      </c>
      <c r="F752" t="s">
        <v>266</v>
      </c>
      <c r="G752">
        <v>3</v>
      </c>
      <c r="H752">
        <v>2</v>
      </c>
      <c r="I752" s="309" t="s">
        <v>3350</v>
      </c>
      <c r="J752">
        <v>6</v>
      </c>
      <c r="K752" s="312" t="s">
        <v>3250</v>
      </c>
      <c r="L752" t="s">
        <v>6825</v>
      </c>
      <c r="M752">
        <v>0</v>
      </c>
      <c r="N752">
        <v>2</v>
      </c>
      <c r="O752">
        <v>2</v>
      </c>
      <c r="P752">
        <v>1</v>
      </c>
      <c r="Q752">
        <v>1</v>
      </c>
      <c r="R752">
        <f t="shared" si="79"/>
        <v>6</v>
      </c>
    </row>
    <row r="753" spans="2:18" customFormat="1" ht="14">
      <c r="B753" s="465" t="s">
        <v>6889</v>
      </c>
      <c r="C753" t="s">
        <v>6714</v>
      </c>
      <c r="D753" t="s">
        <v>6715</v>
      </c>
      <c r="E753" t="s">
        <v>5095</v>
      </c>
      <c r="F753" t="s">
        <v>266</v>
      </c>
      <c r="G753">
        <v>8</v>
      </c>
      <c r="H753">
        <v>6</v>
      </c>
      <c r="I753" s="309" t="s">
        <v>3350</v>
      </c>
      <c r="J753">
        <v>6</v>
      </c>
      <c r="K753" s="312" t="s">
        <v>3233</v>
      </c>
      <c r="L753" t="s">
        <v>6825</v>
      </c>
      <c r="M753">
        <v>1</v>
      </c>
      <c r="N753">
        <v>1</v>
      </c>
      <c r="O753" s="460">
        <v>0</v>
      </c>
      <c r="P753" s="460">
        <v>0</v>
      </c>
      <c r="Q753">
        <v>1</v>
      </c>
      <c r="R753">
        <f t="shared" si="79"/>
        <v>3</v>
      </c>
    </row>
    <row r="754" spans="2:18" customFormat="1" ht="14">
      <c r="B754" t="s">
        <v>6707</v>
      </c>
      <c r="C754" t="s">
        <v>6708</v>
      </c>
      <c r="D754" t="s">
        <v>6709</v>
      </c>
      <c r="F754" t="s">
        <v>247</v>
      </c>
      <c r="I754" s="309" t="s">
        <v>3364</v>
      </c>
      <c r="J754">
        <v>0</v>
      </c>
      <c r="K754" s="312" t="s">
        <v>3250</v>
      </c>
      <c r="L754" t="s">
        <v>6825</v>
      </c>
      <c r="M754">
        <v>0</v>
      </c>
      <c r="N754">
        <v>2</v>
      </c>
      <c r="O754">
        <v>2</v>
      </c>
      <c r="P754">
        <v>2</v>
      </c>
      <c r="Q754">
        <v>2</v>
      </c>
      <c r="R754">
        <f t="shared" si="79"/>
        <v>8</v>
      </c>
    </row>
    <row r="755" spans="2:18" customFormat="1" ht="14">
      <c r="B755" s="465" t="s">
        <v>6874</v>
      </c>
      <c r="C755" t="s">
        <v>6560</v>
      </c>
      <c r="D755" t="s">
        <v>6561</v>
      </c>
      <c r="F755" t="s">
        <v>247</v>
      </c>
      <c r="I755" s="309" t="s">
        <v>3364</v>
      </c>
      <c r="J755">
        <v>1</v>
      </c>
      <c r="K755" s="312" t="s">
        <v>3233</v>
      </c>
      <c r="L755" t="s">
        <v>6825</v>
      </c>
      <c r="M755" s="460">
        <v>0</v>
      </c>
      <c r="N755" s="460">
        <v>0</v>
      </c>
      <c r="O755" s="460">
        <v>0</v>
      </c>
      <c r="P755" s="460">
        <v>0</v>
      </c>
      <c r="Q755" s="460">
        <v>0</v>
      </c>
      <c r="R755">
        <f t="shared" si="79"/>
        <v>0</v>
      </c>
    </row>
    <row r="756" spans="2:18" customFormat="1" ht="14" hidden="1">
      <c r="B756" t="s">
        <v>6754</v>
      </c>
      <c r="C756" t="s">
        <v>6755</v>
      </c>
      <c r="D756" t="s">
        <v>6756</v>
      </c>
      <c r="F756" t="s">
        <v>247</v>
      </c>
      <c r="I756" s="309" t="s">
        <v>3364</v>
      </c>
      <c r="J756">
        <v>1</v>
      </c>
      <c r="K756" s="312" t="s">
        <v>3243</v>
      </c>
      <c r="L756" s="465" t="s">
        <v>6920</v>
      </c>
      <c r="M756" s="460">
        <v>0</v>
      </c>
      <c r="N756" s="460">
        <v>0</v>
      </c>
      <c r="O756" s="460">
        <v>0</v>
      </c>
      <c r="P756" s="460">
        <v>0</v>
      </c>
      <c r="Q756" s="460">
        <v>0</v>
      </c>
      <c r="R756">
        <f t="shared" si="79"/>
        <v>0</v>
      </c>
    </row>
    <row r="757" spans="2:18" customFormat="1" ht="14" hidden="1">
      <c r="B757" t="s">
        <v>6562</v>
      </c>
      <c r="C757" t="s">
        <v>6563</v>
      </c>
      <c r="D757" t="s">
        <v>6564</v>
      </c>
      <c r="E757" t="s">
        <v>5618</v>
      </c>
      <c r="F757" t="s">
        <v>266</v>
      </c>
      <c r="G757">
        <v>2</v>
      </c>
      <c r="H757">
        <v>2</v>
      </c>
      <c r="I757" s="309" t="s">
        <v>3364</v>
      </c>
      <c r="J757">
        <v>2</v>
      </c>
      <c r="K757" t="s">
        <v>451</v>
      </c>
      <c r="L757" t="s">
        <v>6825</v>
      </c>
      <c r="M757" s="471">
        <v>0</v>
      </c>
      <c r="N757" s="471">
        <v>0</v>
      </c>
      <c r="O757" s="471">
        <v>0</v>
      </c>
      <c r="P757" s="471">
        <v>0</v>
      </c>
      <c r="Q757" s="471">
        <v>0</v>
      </c>
      <c r="R757">
        <f t="shared" si="79"/>
        <v>0</v>
      </c>
    </row>
    <row r="758" spans="2:18" customFormat="1" ht="14" hidden="1">
      <c r="B758" t="s">
        <v>6595</v>
      </c>
      <c r="C758" t="s">
        <v>6596</v>
      </c>
      <c r="D758" t="s">
        <v>6597</v>
      </c>
      <c r="E758" t="s">
        <v>5618</v>
      </c>
      <c r="F758" t="s">
        <v>266</v>
      </c>
      <c r="G758">
        <v>3</v>
      </c>
      <c r="H758">
        <v>3</v>
      </c>
      <c r="I758" s="309" t="s">
        <v>3364</v>
      </c>
      <c r="J758">
        <v>3</v>
      </c>
      <c r="K758" t="s">
        <v>451</v>
      </c>
      <c r="L758" t="s">
        <v>6825</v>
      </c>
      <c r="M758" s="471">
        <v>0</v>
      </c>
      <c r="N758" s="471">
        <v>0</v>
      </c>
      <c r="O758" s="471">
        <v>0</v>
      </c>
      <c r="P758" s="471">
        <v>0</v>
      </c>
      <c r="Q758" s="471">
        <v>0</v>
      </c>
      <c r="R758">
        <f t="shared" si="79"/>
        <v>0</v>
      </c>
    </row>
    <row r="759" spans="2:18" customFormat="1" ht="14" hidden="1">
      <c r="B759" t="s">
        <v>6666</v>
      </c>
      <c r="C759" t="s">
        <v>6667</v>
      </c>
      <c r="D759" t="s">
        <v>6668</v>
      </c>
      <c r="E759" t="s">
        <v>5618</v>
      </c>
      <c r="F759" t="s">
        <v>266</v>
      </c>
      <c r="G759">
        <v>2</v>
      </c>
      <c r="H759">
        <v>4</v>
      </c>
      <c r="I759" s="309" t="s">
        <v>3364</v>
      </c>
      <c r="J759">
        <v>3</v>
      </c>
      <c r="K759" s="312" t="s">
        <v>3243</v>
      </c>
      <c r="L759" s="465" t="s">
        <v>6923</v>
      </c>
      <c r="M759" s="460">
        <v>0</v>
      </c>
      <c r="N759" s="460">
        <v>0</v>
      </c>
      <c r="O759" s="460">
        <v>0</v>
      </c>
      <c r="P759" s="460">
        <v>0</v>
      </c>
      <c r="Q759" s="460">
        <v>0</v>
      </c>
      <c r="R759">
        <f t="shared" si="79"/>
        <v>0</v>
      </c>
    </row>
    <row r="760" spans="2:18" customFormat="1" ht="14" hidden="1">
      <c r="B760" t="s">
        <v>6783</v>
      </c>
      <c r="C760" t="s">
        <v>6784</v>
      </c>
      <c r="D760" t="s">
        <v>6785</v>
      </c>
      <c r="F760" t="s">
        <v>247</v>
      </c>
      <c r="I760" s="309" t="s">
        <v>3364</v>
      </c>
      <c r="J760">
        <v>3</v>
      </c>
      <c r="K760" t="s">
        <v>451</v>
      </c>
      <c r="L760" t="s">
        <v>6825</v>
      </c>
      <c r="M760" s="471">
        <v>0</v>
      </c>
      <c r="N760" s="471">
        <v>0</v>
      </c>
      <c r="O760" s="471">
        <v>0</v>
      </c>
      <c r="P760" s="471">
        <v>0</v>
      </c>
      <c r="Q760" s="471">
        <v>0</v>
      </c>
      <c r="R760">
        <f t="shared" si="79"/>
        <v>0</v>
      </c>
    </row>
    <row r="761" spans="2:18" customFormat="1" ht="14">
      <c r="B761" t="s">
        <v>6689</v>
      </c>
      <c r="C761" t="s">
        <v>6690</v>
      </c>
      <c r="D761" t="s">
        <v>6691</v>
      </c>
      <c r="E761" t="s">
        <v>5487</v>
      </c>
      <c r="F761" t="s">
        <v>266</v>
      </c>
      <c r="G761">
        <v>3</v>
      </c>
      <c r="H761">
        <v>6</v>
      </c>
      <c r="I761" s="309" t="s">
        <v>3364</v>
      </c>
      <c r="J761">
        <v>4</v>
      </c>
      <c r="K761" s="312" t="s">
        <v>3250</v>
      </c>
      <c r="L761" t="s">
        <v>6825</v>
      </c>
      <c r="M761">
        <v>1</v>
      </c>
      <c r="N761">
        <v>0</v>
      </c>
      <c r="O761">
        <v>0</v>
      </c>
      <c r="P761">
        <v>2</v>
      </c>
      <c r="Q761">
        <v>1</v>
      </c>
      <c r="R761">
        <f t="shared" si="79"/>
        <v>4</v>
      </c>
    </row>
    <row r="762" spans="2:18" customFormat="1" ht="14" hidden="1">
      <c r="B762" t="s">
        <v>6568</v>
      </c>
      <c r="C762" t="s">
        <v>6569</v>
      </c>
      <c r="D762" t="s">
        <v>6570</v>
      </c>
      <c r="F762" t="s">
        <v>266</v>
      </c>
      <c r="G762">
        <v>6</v>
      </c>
      <c r="H762">
        <v>2</v>
      </c>
      <c r="I762" s="309" t="s">
        <v>3364</v>
      </c>
      <c r="J762">
        <v>6</v>
      </c>
      <c r="K762" s="312" t="s">
        <v>3243</v>
      </c>
      <c r="L762" s="465" t="s">
        <v>6918</v>
      </c>
      <c r="M762" s="460">
        <v>0</v>
      </c>
      <c r="N762" s="460">
        <v>0</v>
      </c>
      <c r="O762" s="460">
        <v>0</v>
      </c>
      <c r="P762" s="460">
        <v>0</v>
      </c>
      <c r="Q762" s="460">
        <v>0</v>
      </c>
      <c r="R762">
        <f t="shared" si="79"/>
        <v>0</v>
      </c>
    </row>
    <row r="763" spans="2:18" customFormat="1" ht="14">
      <c r="B763" s="465" t="s">
        <v>6875</v>
      </c>
      <c r="C763" t="s">
        <v>6757</v>
      </c>
      <c r="D763" s="465" t="s">
        <v>6876</v>
      </c>
      <c r="F763" t="s">
        <v>266</v>
      </c>
      <c r="G763">
        <v>7</v>
      </c>
      <c r="H763">
        <v>7</v>
      </c>
      <c r="I763" s="309" t="s">
        <v>3364</v>
      </c>
      <c r="J763">
        <v>7</v>
      </c>
      <c r="K763" s="312" t="s">
        <v>3233</v>
      </c>
      <c r="L763" t="s">
        <v>6825</v>
      </c>
      <c r="M763" s="460">
        <v>0</v>
      </c>
      <c r="N763" s="460">
        <v>0</v>
      </c>
      <c r="O763">
        <v>1</v>
      </c>
      <c r="P763">
        <v>1</v>
      </c>
      <c r="Q763">
        <v>1</v>
      </c>
      <c r="R763">
        <f t="shared" si="79"/>
        <v>3</v>
      </c>
    </row>
    <row r="764" spans="2:18" customFormat="1" ht="14" hidden="1">
      <c r="B764" t="s">
        <v>6613</v>
      </c>
      <c r="C764" t="s">
        <v>6614</v>
      </c>
      <c r="D764" t="s">
        <v>6615</v>
      </c>
      <c r="F764" t="s">
        <v>266</v>
      </c>
      <c r="G764">
        <v>1</v>
      </c>
      <c r="H764">
        <v>3</v>
      </c>
      <c r="I764" s="678" t="s">
        <v>404</v>
      </c>
      <c r="J764">
        <v>1</v>
      </c>
      <c r="K764" t="s">
        <v>451</v>
      </c>
      <c r="L764" t="s">
        <v>6825</v>
      </c>
      <c r="M764" s="471">
        <v>0</v>
      </c>
      <c r="N764" s="471">
        <v>0</v>
      </c>
      <c r="O764" s="471">
        <v>0</v>
      </c>
      <c r="P764" s="471">
        <v>0</v>
      </c>
      <c r="Q764" s="471">
        <v>0</v>
      </c>
      <c r="R764">
        <f t="shared" si="79"/>
        <v>0</v>
      </c>
    </row>
    <row r="765" spans="2:18" customFormat="1" ht="14">
      <c r="B765" t="s">
        <v>6738</v>
      </c>
      <c r="C765" t="s">
        <v>6739</v>
      </c>
      <c r="D765" t="s">
        <v>6740</v>
      </c>
      <c r="E765" t="s">
        <v>5160</v>
      </c>
      <c r="F765" t="s">
        <v>266</v>
      </c>
      <c r="G765">
        <v>1</v>
      </c>
      <c r="H765">
        <v>1</v>
      </c>
      <c r="I765" s="678" t="s">
        <v>404</v>
      </c>
      <c r="J765">
        <v>1</v>
      </c>
      <c r="K765" s="312" t="s">
        <v>3250</v>
      </c>
      <c r="L765" t="s">
        <v>6825</v>
      </c>
      <c r="M765" s="460">
        <v>0</v>
      </c>
      <c r="N765" s="460">
        <v>0</v>
      </c>
      <c r="O765">
        <v>1</v>
      </c>
      <c r="P765" s="460">
        <v>0</v>
      </c>
      <c r="Q765">
        <v>2</v>
      </c>
      <c r="R765">
        <f t="shared" si="79"/>
        <v>3</v>
      </c>
    </row>
    <row r="766" spans="2:18" customFormat="1" ht="14" hidden="1">
      <c r="B766" t="s">
        <v>6818</v>
      </c>
      <c r="C766" t="s">
        <v>6819</v>
      </c>
      <c r="D766" t="s">
        <v>6820</v>
      </c>
      <c r="F766" t="s">
        <v>266</v>
      </c>
      <c r="G766">
        <v>2</v>
      </c>
      <c r="H766">
        <v>1</v>
      </c>
      <c r="I766" s="678" t="s">
        <v>404</v>
      </c>
      <c r="J766">
        <v>1</v>
      </c>
      <c r="K766" t="s">
        <v>451</v>
      </c>
      <c r="L766" t="s">
        <v>6825</v>
      </c>
      <c r="M766" s="471">
        <v>0</v>
      </c>
      <c r="N766" s="471">
        <v>0</v>
      </c>
      <c r="O766" s="471">
        <v>0</v>
      </c>
      <c r="P766" s="471">
        <v>0</v>
      </c>
      <c r="Q766" s="471">
        <v>0</v>
      </c>
      <c r="R766">
        <f t="shared" si="79"/>
        <v>0</v>
      </c>
    </row>
    <row r="767" spans="2:18" customFormat="1" ht="14" hidden="1">
      <c r="B767" t="s">
        <v>6499</v>
      </c>
      <c r="C767" t="s">
        <v>6500</v>
      </c>
      <c r="D767" t="s">
        <v>6501</v>
      </c>
      <c r="F767" t="s">
        <v>266</v>
      </c>
      <c r="G767">
        <v>2</v>
      </c>
      <c r="H767">
        <v>3</v>
      </c>
      <c r="I767" s="678" t="s">
        <v>404</v>
      </c>
      <c r="J767">
        <v>2</v>
      </c>
      <c r="K767" t="s">
        <v>451</v>
      </c>
      <c r="L767" t="s">
        <v>6825</v>
      </c>
      <c r="M767" s="471">
        <v>0</v>
      </c>
      <c r="N767" s="471">
        <v>0</v>
      </c>
      <c r="O767" s="471">
        <v>0</v>
      </c>
      <c r="P767" s="471">
        <v>0</v>
      </c>
      <c r="Q767" s="471">
        <v>0</v>
      </c>
      <c r="R767">
        <f t="shared" si="79"/>
        <v>0</v>
      </c>
    </row>
    <row r="768" spans="2:18" customFormat="1" ht="14" hidden="1">
      <c r="B768" t="s">
        <v>6502</v>
      </c>
      <c r="C768" t="s">
        <v>6503</v>
      </c>
      <c r="D768" t="s">
        <v>6504</v>
      </c>
      <c r="F768" t="s">
        <v>266</v>
      </c>
      <c r="G768">
        <v>1</v>
      </c>
      <c r="H768">
        <v>2</v>
      </c>
      <c r="I768" s="678" t="s">
        <v>404</v>
      </c>
      <c r="J768">
        <v>2</v>
      </c>
      <c r="K768" t="s">
        <v>451</v>
      </c>
      <c r="L768" t="s">
        <v>6825</v>
      </c>
      <c r="M768" s="471">
        <v>0</v>
      </c>
      <c r="N768" s="471">
        <v>0</v>
      </c>
      <c r="O768" s="471">
        <v>0</v>
      </c>
      <c r="P768" s="471">
        <v>0</v>
      </c>
      <c r="Q768" s="471">
        <v>0</v>
      </c>
      <c r="R768">
        <f t="shared" si="79"/>
        <v>0</v>
      </c>
    </row>
    <row r="769" spans="2:18" customFormat="1" ht="14" hidden="1">
      <c r="B769" t="s">
        <v>6571</v>
      </c>
      <c r="C769" t="s">
        <v>6572</v>
      </c>
      <c r="D769" t="s">
        <v>6573</v>
      </c>
      <c r="F769" t="s">
        <v>266</v>
      </c>
      <c r="G769">
        <v>2</v>
      </c>
      <c r="H769">
        <v>2</v>
      </c>
      <c r="I769" s="678" t="s">
        <v>404</v>
      </c>
      <c r="J769">
        <v>2</v>
      </c>
      <c r="K769" t="s">
        <v>451</v>
      </c>
      <c r="L769" t="s">
        <v>6825</v>
      </c>
      <c r="M769" s="471">
        <v>0</v>
      </c>
      <c r="N769" s="471">
        <v>0</v>
      </c>
      <c r="O769" s="471">
        <v>0</v>
      </c>
      <c r="P769" s="471">
        <v>0</v>
      </c>
      <c r="Q769" s="471">
        <v>0</v>
      </c>
      <c r="R769">
        <f t="shared" si="79"/>
        <v>0</v>
      </c>
    </row>
    <row r="770" spans="2:18" customFormat="1" ht="14" hidden="1">
      <c r="B770" t="s">
        <v>6586</v>
      </c>
      <c r="C770" t="s">
        <v>6587</v>
      </c>
      <c r="D770" t="s">
        <v>6588</v>
      </c>
      <c r="E770" t="s">
        <v>5160</v>
      </c>
      <c r="F770" t="s">
        <v>266</v>
      </c>
      <c r="G770">
        <v>2</v>
      </c>
      <c r="H770">
        <v>3</v>
      </c>
      <c r="I770" s="678" t="s">
        <v>404</v>
      </c>
      <c r="J770">
        <v>2</v>
      </c>
      <c r="K770" s="312" t="s">
        <v>3243</v>
      </c>
      <c r="L770" s="465" t="s">
        <v>6941</v>
      </c>
      <c r="M770" s="460">
        <v>0</v>
      </c>
      <c r="N770" s="460">
        <v>0</v>
      </c>
      <c r="O770" s="460">
        <v>0</v>
      </c>
      <c r="P770" s="460">
        <v>0</v>
      </c>
      <c r="Q770" s="460">
        <v>0</v>
      </c>
      <c r="R770">
        <f t="shared" si="79"/>
        <v>0</v>
      </c>
    </row>
    <row r="771" spans="2:18" customFormat="1" ht="14">
      <c r="B771" t="s">
        <v>6607</v>
      </c>
      <c r="C771" t="s">
        <v>6608</v>
      </c>
      <c r="D771" t="s">
        <v>6609</v>
      </c>
      <c r="F771" t="s">
        <v>266</v>
      </c>
      <c r="G771">
        <v>5</v>
      </c>
      <c r="H771">
        <v>4</v>
      </c>
      <c r="I771" s="678" t="s">
        <v>404</v>
      </c>
      <c r="J771">
        <v>2</v>
      </c>
      <c r="K771" s="312" t="s">
        <v>3250</v>
      </c>
      <c r="L771" t="s">
        <v>6825</v>
      </c>
      <c r="M771">
        <v>1</v>
      </c>
      <c r="N771">
        <v>0</v>
      </c>
      <c r="O771">
        <v>1</v>
      </c>
      <c r="P771">
        <v>1</v>
      </c>
      <c r="Q771">
        <v>1</v>
      </c>
      <c r="R771">
        <f t="shared" si="79"/>
        <v>4</v>
      </c>
    </row>
    <row r="772" spans="2:18" customFormat="1" ht="14">
      <c r="B772" s="465" t="s">
        <v>6877</v>
      </c>
      <c r="C772" t="s">
        <v>6698</v>
      </c>
      <c r="D772" t="s">
        <v>6699</v>
      </c>
      <c r="F772" t="s">
        <v>266</v>
      </c>
      <c r="G772">
        <v>2</v>
      </c>
      <c r="H772">
        <v>3</v>
      </c>
      <c r="I772" s="678" t="s">
        <v>404</v>
      </c>
      <c r="J772">
        <v>2</v>
      </c>
      <c r="K772" s="312" t="s">
        <v>3233</v>
      </c>
      <c r="L772" t="s">
        <v>6825</v>
      </c>
      <c r="M772">
        <v>0</v>
      </c>
      <c r="N772">
        <v>1</v>
      </c>
      <c r="O772" s="460">
        <v>0</v>
      </c>
      <c r="P772" s="460">
        <v>0</v>
      </c>
      <c r="Q772">
        <v>1</v>
      </c>
      <c r="R772">
        <f t="shared" si="79"/>
        <v>2</v>
      </c>
    </row>
    <row r="773" spans="2:18" customFormat="1" ht="14" hidden="1">
      <c r="B773" t="s">
        <v>6796</v>
      </c>
      <c r="C773" t="s">
        <v>6797</v>
      </c>
      <c r="D773" t="s">
        <v>6798</v>
      </c>
      <c r="F773" t="s">
        <v>266</v>
      </c>
      <c r="G773">
        <v>3</v>
      </c>
      <c r="H773">
        <v>2</v>
      </c>
      <c r="I773" s="678" t="s">
        <v>404</v>
      </c>
      <c r="J773">
        <v>2</v>
      </c>
      <c r="K773" s="312" t="s">
        <v>3243</v>
      </c>
      <c r="L773" s="465" t="s">
        <v>6920</v>
      </c>
      <c r="M773" s="460">
        <v>0</v>
      </c>
      <c r="N773" s="460">
        <v>0</v>
      </c>
      <c r="O773" s="460">
        <v>0</v>
      </c>
      <c r="P773" s="460">
        <v>0</v>
      </c>
      <c r="Q773" s="460">
        <v>0</v>
      </c>
      <c r="R773">
        <f t="shared" si="79"/>
        <v>0</v>
      </c>
    </row>
    <row r="774" spans="2:18" customFormat="1" ht="14" hidden="1">
      <c r="B774" t="s">
        <v>6799</v>
      </c>
      <c r="C774" t="s">
        <v>6800</v>
      </c>
      <c r="D774" t="s">
        <v>6801</v>
      </c>
      <c r="F774" t="s">
        <v>266</v>
      </c>
      <c r="G774">
        <v>1</v>
      </c>
      <c r="H774">
        <v>3</v>
      </c>
      <c r="I774" s="678" t="s">
        <v>404</v>
      </c>
      <c r="J774">
        <v>2</v>
      </c>
      <c r="K774" t="s">
        <v>451</v>
      </c>
      <c r="L774" t="s">
        <v>6825</v>
      </c>
      <c r="M774" s="471">
        <v>0</v>
      </c>
      <c r="N774" s="471">
        <v>0</v>
      </c>
      <c r="O774" s="471">
        <v>0</v>
      </c>
      <c r="P774" s="471">
        <v>0</v>
      </c>
      <c r="Q774" s="471">
        <v>0</v>
      </c>
      <c r="R774">
        <f t="shared" si="79"/>
        <v>0</v>
      </c>
    </row>
    <row r="775" spans="2:18" customFormat="1" ht="14">
      <c r="B775" t="s">
        <v>6484</v>
      </c>
      <c r="C775" t="s">
        <v>6485</v>
      </c>
      <c r="D775" t="s">
        <v>6486</v>
      </c>
      <c r="F775" t="s">
        <v>266</v>
      </c>
      <c r="G775">
        <v>2</v>
      </c>
      <c r="H775">
        <v>3</v>
      </c>
      <c r="I775" s="678" t="s">
        <v>404</v>
      </c>
      <c r="J775">
        <v>3</v>
      </c>
      <c r="K775" s="312" t="s">
        <v>3250</v>
      </c>
      <c r="L775" t="s">
        <v>6825</v>
      </c>
      <c r="M775">
        <v>1</v>
      </c>
      <c r="N775">
        <v>1</v>
      </c>
      <c r="O775">
        <v>0</v>
      </c>
      <c r="P775">
        <v>1</v>
      </c>
      <c r="Q775">
        <v>1</v>
      </c>
      <c r="R775">
        <f>SUBTOTAL(9,M775:Q775)</f>
        <v>4</v>
      </c>
    </row>
    <row r="776" spans="2:18" customFormat="1" ht="14">
      <c r="B776" t="s">
        <v>6475</v>
      </c>
      <c r="C776" t="s">
        <v>6476</v>
      </c>
      <c r="D776" t="s">
        <v>6477</v>
      </c>
      <c r="F776" t="s">
        <v>266</v>
      </c>
      <c r="G776">
        <v>2</v>
      </c>
      <c r="H776">
        <v>3</v>
      </c>
      <c r="I776" s="678" t="s">
        <v>404</v>
      </c>
      <c r="J776">
        <v>3</v>
      </c>
      <c r="K776" s="312" t="s">
        <v>3250</v>
      </c>
      <c r="L776" t="s">
        <v>6825</v>
      </c>
      <c r="M776">
        <v>2</v>
      </c>
      <c r="N776" s="460">
        <v>0</v>
      </c>
      <c r="O776">
        <v>1</v>
      </c>
      <c r="P776">
        <v>1</v>
      </c>
      <c r="Q776">
        <v>2</v>
      </c>
      <c r="R776">
        <f t="shared" si="79"/>
        <v>6</v>
      </c>
    </row>
    <row r="777" spans="2:18" customFormat="1" ht="14" hidden="1">
      <c r="B777" t="s">
        <v>6490</v>
      </c>
      <c r="C777" t="s">
        <v>6491</v>
      </c>
      <c r="D777" t="s">
        <v>6492</v>
      </c>
      <c r="F777" t="s">
        <v>266</v>
      </c>
      <c r="G777">
        <v>3</v>
      </c>
      <c r="H777">
        <v>3</v>
      </c>
      <c r="I777" s="678" t="s">
        <v>404</v>
      </c>
      <c r="J777">
        <v>3</v>
      </c>
      <c r="K777" t="s">
        <v>451</v>
      </c>
      <c r="L777" t="s">
        <v>6825</v>
      </c>
      <c r="M777" s="471">
        <v>0</v>
      </c>
      <c r="N777" s="471">
        <v>0</v>
      </c>
      <c r="O777" s="471">
        <v>0</v>
      </c>
      <c r="P777" s="471">
        <v>0</v>
      </c>
      <c r="Q777" s="471">
        <v>0</v>
      </c>
      <c r="R777">
        <f t="shared" si="79"/>
        <v>0</v>
      </c>
    </row>
    <row r="778" spans="2:18" customFormat="1" ht="14" hidden="1">
      <c r="B778" t="s">
        <v>6505</v>
      </c>
      <c r="C778" t="s">
        <v>6506</v>
      </c>
      <c r="D778" t="s">
        <v>6507</v>
      </c>
      <c r="F778" t="s">
        <v>266</v>
      </c>
      <c r="G778">
        <v>5</v>
      </c>
      <c r="H778">
        <v>6</v>
      </c>
      <c r="I778" s="678" t="s">
        <v>404</v>
      </c>
      <c r="J778">
        <v>3</v>
      </c>
      <c r="K778" t="s">
        <v>451</v>
      </c>
      <c r="L778" t="s">
        <v>6825</v>
      </c>
      <c r="M778" s="471">
        <v>0</v>
      </c>
      <c r="N778" s="471">
        <v>0</v>
      </c>
      <c r="O778" s="471">
        <v>0</v>
      </c>
      <c r="P778" s="471">
        <v>0</v>
      </c>
      <c r="Q778" s="471">
        <v>0</v>
      </c>
      <c r="R778">
        <f t="shared" si="79"/>
        <v>0</v>
      </c>
    </row>
    <row r="779" spans="2:18" customFormat="1" ht="14" hidden="1">
      <c r="B779" t="s">
        <v>6589</v>
      </c>
      <c r="C779" t="s">
        <v>6590</v>
      </c>
      <c r="D779" t="s">
        <v>6591</v>
      </c>
      <c r="F779" t="s">
        <v>266</v>
      </c>
      <c r="G779">
        <v>3</v>
      </c>
      <c r="H779">
        <v>4</v>
      </c>
      <c r="I779" s="678" t="s">
        <v>404</v>
      </c>
      <c r="J779">
        <v>3</v>
      </c>
      <c r="K779" s="312" t="s">
        <v>3243</v>
      </c>
      <c r="L779" s="465" t="s">
        <v>6920</v>
      </c>
      <c r="M779" s="460">
        <v>0</v>
      </c>
      <c r="N779" s="460">
        <v>0</v>
      </c>
      <c r="O779" s="460">
        <v>0</v>
      </c>
      <c r="P779" s="460">
        <v>0</v>
      </c>
      <c r="Q779" s="460">
        <v>0</v>
      </c>
      <c r="R779">
        <f t="shared" si="79"/>
        <v>0</v>
      </c>
    </row>
    <row r="780" spans="2:18" customFormat="1" ht="14" hidden="1">
      <c r="B780" t="s">
        <v>6675</v>
      </c>
      <c r="C780" t="s">
        <v>6676</v>
      </c>
      <c r="D780" t="s">
        <v>6677</v>
      </c>
      <c r="F780" t="s">
        <v>266</v>
      </c>
      <c r="G780">
        <v>2</v>
      </c>
      <c r="H780">
        <v>3</v>
      </c>
      <c r="I780" s="678" t="s">
        <v>404</v>
      </c>
      <c r="J780">
        <v>3</v>
      </c>
      <c r="K780" t="s">
        <v>451</v>
      </c>
      <c r="L780" t="s">
        <v>6825</v>
      </c>
      <c r="M780" s="471">
        <v>0</v>
      </c>
      <c r="N780" s="471">
        <v>0</v>
      </c>
      <c r="O780" s="471">
        <v>0</v>
      </c>
      <c r="P780" s="471">
        <v>0</v>
      </c>
      <c r="Q780" s="471">
        <v>0</v>
      </c>
      <c r="R780">
        <f t="shared" si="79"/>
        <v>0</v>
      </c>
    </row>
    <row r="781" spans="2:18" customFormat="1" ht="14" hidden="1">
      <c r="B781" t="s">
        <v>6724</v>
      </c>
      <c r="C781" t="s">
        <v>6725</v>
      </c>
      <c r="D781" t="s">
        <v>6726</v>
      </c>
      <c r="F781" t="s">
        <v>266</v>
      </c>
      <c r="G781">
        <v>2</v>
      </c>
      <c r="H781">
        <v>4</v>
      </c>
      <c r="I781" s="678" t="s">
        <v>404</v>
      </c>
      <c r="J781">
        <v>3</v>
      </c>
      <c r="K781" s="312" t="s">
        <v>3243</v>
      </c>
      <c r="L781" s="465" t="s">
        <v>6941</v>
      </c>
      <c r="M781" s="460">
        <v>0</v>
      </c>
      <c r="N781" s="460">
        <v>0</v>
      </c>
      <c r="O781" s="460">
        <v>0</v>
      </c>
      <c r="P781" s="460">
        <v>0</v>
      </c>
      <c r="Q781" s="460">
        <v>0</v>
      </c>
      <c r="R781">
        <f t="shared" si="79"/>
        <v>0</v>
      </c>
    </row>
    <row r="782" spans="2:18" customFormat="1" ht="14">
      <c r="B782" s="465" t="s">
        <v>6891</v>
      </c>
      <c r="C782" t="s">
        <v>6791</v>
      </c>
      <c r="D782" t="s">
        <v>6792</v>
      </c>
      <c r="F782" t="s">
        <v>266</v>
      </c>
      <c r="G782">
        <v>3</v>
      </c>
      <c r="H782">
        <v>3</v>
      </c>
      <c r="I782" s="678" t="s">
        <v>404</v>
      </c>
      <c r="J782">
        <v>3</v>
      </c>
      <c r="K782" s="312" t="s">
        <v>3233</v>
      </c>
      <c r="L782" t="s">
        <v>6825</v>
      </c>
      <c r="M782" s="460">
        <v>0</v>
      </c>
      <c r="N782" s="460">
        <v>0</v>
      </c>
      <c r="O782" s="460">
        <v>0</v>
      </c>
      <c r="P782" s="460">
        <v>0</v>
      </c>
      <c r="Q782" s="460">
        <v>0</v>
      </c>
      <c r="R782">
        <f t="shared" si="79"/>
        <v>0</v>
      </c>
    </row>
    <row r="783" spans="2:18" customFormat="1" ht="14" hidden="1">
      <c r="B783" t="s">
        <v>6793</v>
      </c>
      <c r="C783" t="s">
        <v>6794</v>
      </c>
      <c r="D783" t="s">
        <v>6795</v>
      </c>
      <c r="E783" t="s">
        <v>5160</v>
      </c>
      <c r="F783" t="s">
        <v>266</v>
      </c>
      <c r="G783">
        <v>3</v>
      </c>
      <c r="H783">
        <v>4</v>
      </c>
      <c r="I783" s="678" t="s">
        <v>404</v>
      </c>
      <c r="J783">
        <v>3</v>
      </c>
      <c r="K783" t="s">
        <v>451</v>
      </c>
      <c r="L783" t="s">
        <v>6825</v>
      </c>
      <c r="M783" s="471">
        <v>0</v>
      </c>
      <c r="N783" s="471">
        <v>0</v>
      </c>
      <c r="O783" s="471">
        <v>0</v>
      </c>
      <c r="P783" s="471">
        <v>0</v>
      </c>
      <c r="Q783" s="471">
        <v>0</v>
      </c>
      <c r="R783">
        <f t="shared" si="79"/>
        <v>0</v>
      </c>
    </row>
    <row r="784" spans="2:18" customFormat="1" ht="14" hidden="1">
      <c r="B784" t="s">
        <v>6802</v>
      </c>
      <c r="C784" t="s">
        <v>6803</v>
      </c>
      <c r="D784" t="s">
        <v>6804</v>
      </c>
      <c r="F784" t="s">
        <v>266</v>
      </c>
      <c r="G784">
        <v>3</v>
      </c>
      <c r="H784">
        <v>3</v>
      </c>
      <c r="I784" s="678" t="s">
        <v>404</v>
      </c>
      <c r="J784">
        <v>3</v>
      </c>
      <c r="K784" t="s">
        <v>451</v>
      </c>
      <c r="L784" t="s">
        <v>6825</v>
      </c>
      <c r="M784" s="471">
        <v>0</v>
      </c>
      <c r="N784" s="471">
        <v>0</v>
      </c>
      <c r="O784" s="471">
        <v>0</v>
      </c>
      <c r="P784" s="471">
        <v>0</v>
      </c>
      <c r="Q784" s="471">
        <v>0</v>
      </c>
      <c r="R784">
        <f t="shared" si="79"/>
        <v>0</v>
      </c>
    </row>
    <row r="785" spans="2:18" customFormat="1" ht="14">
      <c r="B785" t="s">
        <v>6478</v>
      </c>
      <c r="C785" t="s">
        <v>6479</v>
      </c>
      <c r="D785" t="s">
        <v>6480</v>
      </c>
      <c r="F785" t="s">
        <v>266</v>
      </c>
      <c r="G785">
        <v>3</v>
      </c>
      <c r="H785">
        <v>6</v>
      </c>
      <c r="I785" s="678" t="s">
        <v>404</v>
      </c>
      <c r="J785">
        <v>4</v>
      </c>
      <c r="K785" s="312" t="s">
        <v>3250</v>
      </c>
      <c r="L785" t="s">
        <v>6825</v>
      </c>
      <c r="M785">
        <v>1</v>
      </c>
      <c r="N785">
        <v>1</v>
      </c>
      <c r="O785">
        <v>0</v>
      </c>
      <c r="P785">
        <v>1</v>
      </c>
      <c r="Q785">
        <v>2</v>
      </c>
      <c r="R785">
        <f t="shared" si="79"/>
        <v>5</v>
      </c>
    </row>
    <row r="786" spans="2:18" customFormat="1" ht="14" hidden="1">
      <c r="B786" t="s">
        <v>6487</v>
      </c>
      <c r="C786" t="s">
        <v>6488</v>
      </c>
      <c r="D786" t="s">
        <v>6489</v>
      </c>
      <c r="F786" t="s">
        <v>266</v>
      </c>
      <c r="G786">
        <v>3</v>
      </c>
      <c r="H786">
        <v>4</v>
      </c>
      <c r="I786" s="678" t="s">
        <v>404</v>
      </c>
      <c r="J786">
        <v>4</v>
      </c>
      <c r="K786" t="s">
        <v>451</v>
      </c>
      <c r="L786" t="s">
        <v>6825</v>
      </c>
      <c r="M786" s="471">
        <v>0</v>
      </c>
      <c r="N786" s="471">
        <v>0</v>
      </c>
      <c r="O786" s="471">
        <v>0</v>
      </c>
      <c r="P786" s="471">
        <v>0</v>
      </c>
      <c r="Q786" s="471">
        <v>0</v>
      </c>
      <c r="R786">
        <f t="shared" si="79"/>
        <v>0</v>
      </c>
    </row>
    <row r="787" spans="2:18" customFormat="1" ht="14" hidden="1">
      <c r="B787" t="s">
        <v>6496</v>
      </c>
      <c r="C787" t="s">
        <v>6497</v>
      </c>
      <c r="D787" t="s">
        <v>6498</v>
      </c>
      <c r="F787" t="s">
        <v>266</v>
      </c>
      <c r="G787">
        <v>3</v>
      </c>
      <c r="H787">
        <v>4</v>
      </c>
      <c r="I787" s="678" t="s">
        <v>404</v>
      </c>
      <c r="J787">
        <v>4</v>
      </c>
      <c r="K787" t="s">
        <v>451</v>
      </c>
      <c r="L787" t="s">
        <v>6825</v>
      </c>
      <c r="M787" s="471">
        <v>0</v>
      </c>
      <c r="N787" s="471">
        <v>0</v>
      </c>
      <c r="O787" s="471">
        <v>0</v>
      </c>
      <c r="P787" s="471">
        <v>0</v>
      </c>
      <c r="Q787" s="471">
        <v>0</v>
      </c>
      <c r="R787">
        <f t="shared" si="79"/>
        <v>0</v>
      </c>
    </row>
    <row r="788" spans="2:18" customFormat="1" ht="14" hidden="1">
      <c r="B788" t="s">
        <v>6681</v>
      </c>
      <c r="C788" t="s">
        <v>6682</v>
      </c>
      <c r="D788" t="s">
        <v>6683</v>
      </c>
      <c r="F788" t="s">
        <v>266</v>
      </c>
      <c r="G788">
        <v>3</v>
      </c>
      <c r="H788">
        <v>3</v>
      </c>
      <c r="I788" s="678" t="s">
        <v>404</v>
      </c>
      <c r="J788">
        <v>4</v>
      </c>
      <c r="K788" t="s">
        <v>451</v>
      </c>
      <c r="L788" t="s">
        <v>6825</v>
      </c>
      <c r="M788" s="471">
        <v>0</v>
      </c>
      <c r="N788" s="471">
        <v>0</v>
      </c>
      <c r="O788" s="471">
        <v>0</v>
      </c>
      <c r="P788" s="471">
        <v>0</v>
      </c>
      <c r="Q788" s="471">
        <v>0</v>
      </c>
      <c r="R788">
        <f t="shared" si="79"/>
        <v>0</v>
      </c>
    </row>
    <row r="789" spans="2:18" customFormat="1" ht="14" hidden="1">
      <c r="B789" t="s">
        <v>6780</v>
      </c>
      <c r="C789" t="s">
        <v>6781</v>
      </c>
      <c r="D789" t="s">
        <v>6782</v>
      </c>
      <c r="F789" t="s">
        <v>266</v>
      </c>
      <c r="G789">
        <v>3</v>
      </c>
      <c r="H789">
        <v>2</v>
      </c>
      <c r="I789" s="678" t="s">
        <v>404</v>
      </c>
      <c r="J789">
        <v>4</v>
      </c>
      <c r="K789" t="s">
        <v>451</v>
      </c>
      <c r="L789" t="s">
        <v>6825</v>
      </c>
      <c r="M789" s="471">
        <v>0</v>
      </c>
      <c r="N789" s="471">
        <v>0</v>
      </c>
      <c r="O789" s="471">
        <v>0</v>
      </c>
      <c r="P789" s="471">
        <v>0</v>
      </c>
      <c r="Q789" s="471">
        <v>0</v>
      </c>
      <c r="R789">
        <f t="shared" si="79"/>
        <v>0</v>
      </c>
    </row>
    <row r="790" spans="2:18" customFormat="1" ht="14" hidden="1">
      <c r="B790" t="s">
        <v>6481</v>
      </c>
      <c r="C790" t="s">
        <v>6482</v>
      </c>
      <c r="D790" t="s">
        <v>6483</v>
      </c>
      <c r="F790" t="s">
        <v>266</v>
      </c>
      <c r="G790">
        <v>4</v>
      </c>
      <c r="H790">
        <v>6</v>
      </c>
      <c r="I790" s="678" t="s">
        <v>404</v>
      </c>
      <c r="J790">
        <v>5</v>
      </c>
      <c r="K790" t="s">
        <v>451</v>
      </c>
      <c r="L790" t="s">
        <v>6825</v>
      </c>
      <c r="M790" s="471">
        <v>0</v>
      </c>
      <c r="N790" s="471">
        <v>0</v>
      </c>
      <c r="O790" s="471">
        <v>0</v>
      </c>
      <c r="P790" s="471">
        <v>0</v>
      </c>
      <c r="Q790" s="471">
        <v>0</v>
      </c>
      <c r="R790">
        <f t="shared" si="79"/>
        <v>0</v>
      </c>
    </row>
    <row r="791" spans="2:18" customFormat="1" ht="14" hidden="1">
      <c r="B791" t="s">
        <v>6616</v>
      </c>
      <c r="C791" t="s">
        <v>6617</v>
      </c>
      <c r="D791" t="s">
        <v>6618</v>
      </c>
      <c r="F791" t="s">
        <v>266</v>
      </c>
      <c r="G791">
        <v>5</v>
      </c>
      <c r="H791">
        <v>5</v>
      </c>
      <c r="I791" s="678" t="s">
        <v>404</v>
      </c>
      <c r="J791">
        <v>5</v>
      </c>
      <c r="K791" t="s">
        <v>451</v>
      </c>
      <c r="L791" t="s">
        <v>6825</v>
      </c>
      <c r="M791" s="471">
        <v>0</v>
      </c>
      <c r="N791" s="471">
        <v>0</v>
      </c>
      <c r="O791" s="471">
        <v>0</v>
      </c>
      <c r="P791" s="471">
        <v>0</v>
      </c>
      <c r="Q791" s="471">
        <v>0</v>
      </c>
      <c r="R791">
        <f t="shared" si="79"/>
        <v>0</v>
      </c>
    </row>
    <row r="792" spans="2:18" customFormat="1" ht="14" hidden="1">
      <c r="B792" t="s">
        <v>6619</v>
      </c>
      <c r="C792" t="s">
        <v>6620</v>
      </c>
      <c r="D792" t="s">
        <v>6621</v>
      </c>
      <c r="F792" t="s">
        <v>266</v>
      </c>
      <c r="G792">
        <v>4</v>
      </c>
      <c r="H792">
        <v>5</v>
      </c>
      <c r="I792" s="678" t="s">
        <v>404</v>
      </c>
      <c r="J792">
        <v>5</v>
      </c>
      <c r="K792" t="s">
        <v>451</v>
      </c>
      <c r="L792" t="s">
        <v>6825</v>
      </c>
      <c r="M792" s="471">
        <v>0</v>
      </c>
      <c r="N792" s="471">
        <v>0</v>
      </c>
      <c r="O792" s="471">
        <v>0</v>
      </c>
      <c r="P792" s="471">
        <v>0</v>
      </c>
      <c r="Q792" s="471">
        <v>0</v>
      </c>
      <c r="R792">
        <f t="shared" si="79"/>
        <v>0</v>
      </c>
    </row>
    <row r="793" spans="2:18" customFormat="1" ht="14">
      <c r="B793" s="465" t="s">
        <v>6882</v>
      </c>
      <c r="C793" t="s">
        <v>6470</v>
      </c>
      <c r="D793" t="s">
        <v>6471</v>
      </c>
      <c r="F793" t="s">
        <v>266</v>
      </c>
      <c r="G793">
        <v>6</v>
      </c>
      <c r="H793">
        <v>7</v>
      </c>
      <c r="I793" s="678" t="s">
        <v>404</v>
      </c>
      <c r="J793">
        <v>6</v>
      </c>
      <c r="K793" s="312" t="s">
        <v>3233</v>
      </c>
      <c r="L793" t="s">
        <v>6825</v>
      </c>
      <c r="M793" s="460">
        <v>0</v>
      </c>
      <c r="N793" s="460">
        <v>0</v>
      </c>
      <c r="O793" s="460">
        <v>0</v>
      </c>
      <c r="P793" s="460">
        <v>0</v>
      </c>
      <c r="Q793" s="460">
        <v>0</v>
      </c>
      <c r="R793">
        <f t="shared" ref="R793:R798" si="80">SUBTOTAL(9,M793:Q793)</f>
        <v>0</v>
      </c>
    </row>
    <row r="794" spans="2:18" customFormat="1" ht="14" hidden="1">
      <c r="B794" t="s">
        <v>6472</v>
      </c>
      <c r="C794" t="s">
        <v>6473</v>
      </c>
      <c r="D794" t="s">
        <v>6474</v>
      </c>
      <c r="F794" t="s">
        <v>266</v>
      </c>
      <c r="G794">
        <v>4</v>
      </c>
      <c r="H794">
        <v>4</v>
      </c>
      <c r="I794" s="678" t="s">
        <v>404</v>
      </c>
      <c r="J794">
        <v>6</v>
      </c>
      <c r="K794" t="s">
        <v>451</v>
      </c>
      <c r="L794" t="s">
        <v>6825</v>
      </c>
      <c r="M794" s="471">
        <v>0</v>
      </c>
      <c r="N794" s="471">
        <v>0</v>
      </c>
      <c r="O794" s="471">
        <v>0</v>
      </c>
      <c r="P794" s="471">
        <v>0</v>
      </c>
      <c r="Q794" s="471">
        <v>0</v>
      </c>
      <c r="R794">
        <f t="shared" si="80"/>
        <v>0</v>
      </c>
    </row>
    <row r="795" spans="2:18" customFormat="1" ht="14">
      <c r="B795" s="465" t="s">
        <v>6886</v>
      </c>
      <c r="C795" t="s">
        <v>6736</v>
      </c>
      <c r="D795" t="s">
        <v>6737</v>
      </c>
      <c r="F795" t="s">
        <v>266</v>
      </c>
      <c r="G795">
        <v>4</v>
      </c>
      <c r="H795">
        <v>5</v>
      </c>
      <c r="I795" s="678" t="s">
        <v>404</v>
      </c>
      <c r="J795">
        <v>6</v>
      </c>
      <c r="K795" s="312" t="s">
        <v>3233</v>
      </c>
      <c r="L795" t="s">
        <v>6825</v>
      </c>
      <c r="M795">
        <v>1</v>
      </c>
      <c r="N795">
        <v>1</v>
      </c>
      <c r="O795">
        <v>1</v>
      </c>
      <c r="P795">
        <v>1</v>
      </c>
      <c r="Q795" s="460">
        <v>0</v>
      </c>
      <c r="R795">
        <f t="shared" si="80"/>
        <v>4</v>
      </c>
    </row>
    <row r="796" spans="2:18" customFormat="1" ht="14" hidden="1">
      <c r="B796" t="s">
        <v>6610</v>
      </c>
      <c r="C796" t="s">
        <v>6611</v>
      </c>
      <c r="D796" t="s">
        <v>6612</v>
      </c>
      <c r="E796" t="s">
        <v>5095</v>
      </c>
      <c r="F796" t="s">
        <v>266</v>
      </c>
      <c r="G796">
        <v>8</v>
      </c>
      <c r="H796">
        <v>8</v>
      </c>
      <c r="I796" s="678" t="s">
        <v>404</v>
      </c>
      <c r="J796">
        <v>8</v>
      </c>
      <c r="K796" t="s">
        <v>451</v>
      </c>
      <c r="L796" t="s">
        <v>6825</v>
      </c>
      <c r="M796" s="471">
        <v>0</v>
      </c>
      <c r="N796" s="471">
        <v>0</v>
      </c>
      <c r="O796" s="471">
        <v>0</v>
      </c>
      <c r="P796" s="471">
        <v>0</v>
      </c>
      <c r="Q796" s="471">
        <v>0</v>
      </c>
      <c r="R796">
        <f t="shared" si="80"/>
        <v>0</v>
      </c>
    </row>
    <row r="797" spans="2:18" customFormat="1" ht="14">
      <c r="B797" s="465" t="s">
        <v>6878</v>
      </c>
      <c r="C797" t="s">
        <v>6743</v>
      </c>
      <c r="D797" t="s">
        <v>6744</v>
      </c>
      <c r="F797" t="s">
        <v>266</v>
      </c>
      <c r="G797">
        <v>7</v>
      </c>
      <c r="H797">
        <v>7</v>
      </c>
      <c r="I797" s="678" t="s">
        <v>404</v>
      </c>
      <c r="J797">
        <v>8</v>
      </c>
      <c r="K797" s="312" t="s">
        <v>3233</v>
      </c>
      <c r="L797" t="s">
        <v>6825</v>
      </c>
      <c r="M797" s="460">
        <v>0</v>
      </c>
      <c r="N797" s="460">
        <v>0</v>
      </c>
      <c r="O797" s="460">
        <v>0</v>
      </c>
      <c r="P797" s="460">
        <v>0</v>
      </c>
      <c r="Q797">
        <v>1</v>
      </c>
      <c r="R797">
        <f t="shared" si="80"/>
        <v>1</v>
      </c>
    </row>
    <row r="798" spans="2:18" customFormat="1" ht="14" hidden="1">
      <c r="B798" t="s">
        <v>6493</v>
      </c>
      <c r="C798" t="s">
        <v>6494</v>
      </c>
      <c r="D798" t="s">
        <v>6495</v>
      </c>
      <c r="F798" t="s">
        <v>266</v>
      </c>
      <c r="G798">
        <v>5</v>
      </c>
      <c r="H798">
        <v>4</v>
      </c>
      <c r="I798" s="678" t="s">
        <v>404</v>
      </c>
      <c r="J798">
        <v>10</v>
      </c>
      <c r="K798" s="312" t="s">
        <v>3243</v>
      </c>
      <c r="L798" s="465" t="s">
        <v>6938</v>
      </c>
      <c r="M798" s="460">
        <v>0</v>
      </c>
      <c r="N798" s="460">
        <v>0</v>
      </c>
      <c r="O798" s="460">
        <v>0</v>
      </c>
      <c r="P798" s="460">
        <v>0</v>
      </c>
      <c r="Q798" s="460">
        <v>0</v>
      </c>
      <c r="R798">
        <f t="shared" si="80"/>
        <v>0</v>
      </c>
    </row>
    <row r="799" spans="2:18" customFormat="1" ht="14">
      <c r="B799" t="s">
        <v>7052</v>
      </c>
      <c r="C799" s="465" t="s">
        <v>7156</v>
      </c>
      <c r="D799" t="s">
        <v>7053</v>
      </c>
      <c r="E799" t="s">
        <v>5487</v>
      </c>
      <c r="F799" t="s">
        <v>266</v>
      </c>
      <c r="G799">
        <v>8</v>
      </c>
      <c r="H799">
        <v>8</v>
      </c>
      <c r="I799" t="s">
        <v>404</v>
      </c>
      <c r="J799">
        <v>8</v>
      </c>
      <c r="K799" t="s">
        <v>493</v>
      </c>
      <c r="L799" s="465" t="s">
        <v>6918</v>
      </c>
      <c r="M799" s="460">
        <v>0</v>
      </c>
      <c r="N799" s="460">
        <v>0</v>
      </c>
      <c r="O799" s="460">
        <v>0</v>
      </c>
      <c r="P799" s="460">
        <v>0</v>
      </c>
      <c r="Q799" s="460">
        <v>0</v>
      </c>
    </row>
    <row r="800" spans="2:18" customFormat="1" ht="14">
      <c r="B800" t="s">
        <v>7054</v>
      </c>
      <c r="C800" t="s">
        <v>7055</v>
      </c>
      <c r="D800" t="s">
        <v>7056</v>
      </c>
      <c r="E800" t="s">
        <v>5314</v>
      </c>
      <c r="F800" t="s">
        <v>266</v>
      </c>
      <c r="G800">
        <v>2</v>
      </c>
      <c r="H800">
        <v>3</v>
      </c>
      <c r="I800" t="s">
        <v>338</v>
      </c>
      <c r="J800">
        <v>3</v>
      </c>
      <c r="K800" t="s">
        <v>493</v>
      </c>
      <c r="L800" s="465" t="s">
        <v>6918</v>
      </c>
      <c r="M800" s="460">
        <v>0</v>
      </c>
      <c r="N800" s="460">
        <v>0</v>
      </c>
      <c r="O800" s="460">
        <v>0</v>
      </c>
      <c r="P800" s="460">
        <v>0</v>
      </c>
      <c r="Q800" s="460">
        <v>0</v>
      </c>
    </row>
    <row r="801" spans="2:17" customFormat="1" ht="14">
      <c r="B801" t="s">
        <v>7057</v>
      </c>
      <c r="C801" t="s">
        <v>7058</v>
      </c>
      <c r="D801" t="s">
        <v>7059</v>
      </c>
      <c r="E801" t="s">
        <v>5618</v>
      </c>
      <c r="F801" t="s">
        <v>266</v>
      </c>
      <c r="G801">
        <v>4</v>
      </c>
      <c r="H801">
        <v>4</v>
      </c>
      <c r="I801" t="s">
        <v>321</v>
      </c>
      <c r="J801">
        <v>4</v>
      </c>
      <c r="K801" t="s">
        <v>493</v>
      </c>
      <c r="L801" s="465" t="s">
        <v>6918</v>
      </c>
      <c r="M801" s="460">
        <v>0</v>
      </c>
      <c r="N801" s="460">
        <v>0</v>
      </c>
      <c r="O801" s="460">
        <v>0</v>
      </c>
      <c r="P801" s="460">
        <v>0</v>
      </c>
      <c r="Q801" s="460">
        <v>0</v>
      </c>
    </row>
    <row r="802" spans="2:17" customFormat="1" ht="14">
      <c r="B802" t="s">
        <v>7060</v>
      </c>
      <c r="C802" t="s">
        <v>7061</v>
      </c>
      <c r="D802" t="s">
        <v>7062</v>
      </c>
      <c r="E802" t="s">
        <v>5618</v>
      </c>
      <c r="F802" t="s">
        <v>266</v>
      </c>
      <c r="G802">
        <v>6</v>
      </c>
      <c r="H802">
        <v>5</v>
      </c>
      <c r="I802" t="s">
        <v>404</v>
      </c>
      <c r="J802">
        <v>6</v>
      </c>
      <c r="K802" t="s">
        <v>493</v>
      </c>
      <c r="L802" s="465" t="s">
        <v>6918</v>
      </c>
      <c r="M802" s="460">
        <v>0</v>
      </c>
      <c r="N802" s="460">
        <v>0</v>
      </c>
      <c r="O802" s="460">
        <v>0</v>
      </c>
      <c r="P802" s="460">
        <v>0</v>
      </c>
      <c r="Q802" s="460">
        <v>0</v>
      </c>
    </row>
    <row r="803" spans="2:17" customFormat="1" ht="14">
      <c r="B803" t="s">
        <v>7063</v>
      </c>
      <c r="C803" t="s">
        <v>7064</v>
      </c>
      <c r="D803" t="s">
        <v>7065</v>
      </c>
      <c r="F803" t="s">
        <v>266</v>
      </c>
      <c r="G803">
        <v>9</v>
      </c>
      <c r="H803">
        <v>8</v>
      </c>
      <c r="I803" t="s">
        <v>404</v>
      </c>
      <c r="J803">
        <v>8</v>
      </c>
      <c r="K803" t="s">
        <v>487</v>
      </c>
      <c r="L803" s="465" t="s">
        <v>6918</v>
      </c>
      <c r="M803" s="460">
        <v>0</v>
      </c>
      <c r="N803" s="460">
        <v>0</v>
      </c>
      <c r="O803" s="460">
        <v>0</v>
      </c>
      <c r="P803" s="460">
        <v>0</v>
      </c>
      <c r="Q803" s="460">
        <v>0</v>
      </c>
    </row>
    <row r="804" spans="2:17" customFormat="1" ht="14" hidden="1">
      <c r="B804" t="s">
        <v>7066</v>
      </c>
      <c r="C804" t="s">
        <v>7067</v>
      </c>
      <c r="D804" t="s">
        <v>7068</v>
      </c>
      <c r="E804" t="s">
        <v>5618</v>
      </c>
      <c r="F804" t="s">
        <v>266</v>
      </c>
      <c r="G804">
        <v>3</v>
      </c>
      <c r="H804">
        <v>4</v>
      </c>
      <c r="I804" t="s">
        <v>404</v>
      </c>
      <c r="J804">
        <v>4</v>
      </c>
      <c r="K804" t="s">
        <v>470</v>
      </c>
      <c r="L804" s="465" t="s">
        <v>7581</v>
      </c>
      <c r="M804" s="460">
        <v>0</v>
      </c>
      <c r="N804" s="460">
        <v>0</v>
      </c>
      <c r="O804" s="460">
        <v>0</v>
      </c>
      <c r="P804" s="460">
        <v>0</v>
      </c>
      <c r="Q804" s="460">
        <v>0</v>
      </c>
    </row>
    <row r="805" spans="2:17" customFormat="1" ht="14" hidden="1">
      <c r="B805" t="s">
        <v>7069</v>
      </c>
      <c r="C805" t="s">
        <v>7070</v>
      </c>
      <c r="D805" t="s">
        <v>7071</v>
      </c>
      <c r="F805" t="s">
        <v>247</v>
      </c>
      <c r="I805" t="s">
        <v>269</v>
      </c>
      <c r="J805">
        <v>5</v>
      </c>
      <c r="K805" t="s">
        <v>470</v>
      </c>
      <c r="L805" s="465" t="s">
        <v>7581</v>
      </c>
      <c r="M805" s="460">
        <v>0</v>
      </c>
      <c r="N805" s="460">
        <v>0</v>
      </c>
      <c r="O805" s="460">
        <v>0</v>
      </c>
      <c r="P805" s="460">
        <v>0</v>
      </c>
      <c r="Q805" s="460">
        <v>0</v>
      </c>
    </row>
    <row r="806" spans="2:17" customFormat="1" ht="14" hidden="1">
      <c r="B806" t="s">
        <v>7072</v>
      </c>
      <c r="C806" t="s">
        <v>7073</v>
      </c>
      <c r="D806" t="s">
        <v>7074</v>
      </c>
      <c r="E806" t="s">
        <v>5618</v>
      </c>
      <c r="F806" t="s">
        <v>266</v>
      </c>
      <c r="G806">
        <v>3</v>
      </c>
      <c r="H806">
        <v>4</v>
      </c>
      <c r="I806" t="s">
        <v>269</v>
      </c>
      <c r="J806">
        <v>4</v>
      </c>
      <c r="K806" t="s">
        <v>470</v>
      </c>
      <c r="L806" s="465" t="s">
        <v>7581</v>
      </c>
      <c r="M806" s="460">
        <v>0</v>
      </c>
      <c r="N806" s="460">
        <v>0</v>
      </c>
      <c r="O806" s="460">
        <v>0</v>
      </c>
      <c r="P806" s="460">
        <v>0</v>
      </c>
      <c r="Q806" s="460">
        <v>0</v>
      </c>
    </row>
    <row r="807" spans="2:17" customFormat="1" ht="14" hidden="1">
      <c r="B807" t="s">
        <v>7075</v>
      </c>
      <c r="C807" t="s">
        <v>7076</v>
      </c>
      <c r="D807" t="s">
        <v>7077</v>
      </c>
      <c r="E807" t="s">
        <v>5160</v>
      </c>
      <c r="F807" t="s">
        <v>266</v>
      </c>
      <c r="G807">
        <v>3</v>
      </c>
      <c r="H807">
        <v>4</v>
      </c>
      <c r="I807" t="s">
        <v>305</v>
      </c>
      <c r="J807">
        <v>3</v>
      </c>
      <c r="K807" t="s">
        <v>470</v>
      </c>
      <c r="L807" s="465" t="s">
        <v>7581</v>
      </c>
      <c r="M807" s="460">
        <v>0</v>
      </c>
      <c r="N807" s="460">
        <v>0</v>
      </c>
      <c r="O807" s="460">
        <v>0</v>
      </c>
      <c r="P807" s="460">
        <v>0</v>
      </c>
      <c r="Q807" s="460">
        <v>0</v>
      </c>
    </row>
    <row r="808" spans="2:17" customFormat="1" ht="14" hidden="1">
      <c r="B808" t="s">
        <v>7078</v>
      </c>
      <c r="C808" t="s">
        <v>7079</v>
      </c>
      <c r="D808" t="s">
        <v>7080</v>
      </c>
      <c r="E808" t="s">
        <v>5618</v>
      </c>
      <c r="F808" t="s">
        <v>266</v>
      </c>
      <c r="G808">
        <v>3</v>
      </c>
      <c r="H808">
        <v>6</v>
      </c>
      <c r="I808" t="s">
        <v>338</v>
      </c>
      <c r="J808">
        <v>4</v>
      </c>
      <c r="K808" t="s">
        <v>470</v>
      </c>
      <c r="L808" s="465" t="s">
        <v>7581</v>
      </c>
      <c r="M808" s="460">
        <v>0</v>
      </c>
      <c r="N808" s="460">
        <v>0</v>
      </c>
      <c r="O808" s="460">
        <v>0</v>
      </c>
      <c r="P808" s="460">
        <v>0</v>
      </c>
      <c r="Q808" s="460">
        <v>0</v>
      </c>
    </row>
    <row r="809" spans="2:17" customFormat="1" ht="14" hidden="1">
      <c r="B809" t="s">
        <v>7081</v>
      </c>
      <c r="C809" t="s">
        <v>7082</v>
      </c>
      <c r="D809" t="s">
        <v>7083</v>
      </c>
      <c r="F809" t="s">
        <v>247</v>
      </c>
      <c r="I809" t="s">
        <v>5044</v>
      </c>
      <c r="J809">
        <v>6</v>
      </c>
      <c r="K809" t="s">
        <v>470</v>
      </c>
      <c r="L809" s="465" t="s">
        <v>7581</v>
      </c>
      <c r="M809" s="460">
        <v>0</v>
      </c>
      <c r="N809" s="460">
        <v>0</v>
      </c>
      <c r="O809" s="460">
        <v>0</v>
      </c>
      <c r="P809" s="460">
        <v>0</v>
      </c>
      <c r="Q809" s="460">
        <v>0</v>
      </c>
    </row>
    <row r="810" spans="2:17" customFormat="1" ht="14" hidden="1">
      <c r="B810" t="s">
        <v>7084</v>
      </c>
      <c r="C810" t="s">
        <v>7085</v>
      </c>
      <c r="D810" t="s">
        <v>7086</v>
      </c>
      <c r="E810" t="s">
        <v>5095</v>
      </c>
      <c r="F810" t="s">
        <v>266</v>
      </c>
      <c r="G810">
        <v>4</v>
      </c>
      <c r="H810">
        <v>3</v>
      </c>
      <c r="I810" t="s">
        <v>375</v>
      </c>
      <c r="J810">
        <v>4</v>
      </c>
      <c r="K810" t="s">
        <v>470</v>
      </c>
      <c r="L810" s="465" t="s">
        <v>7581</v>
      </c>
      <c r="M810" s="460">
        <v>0</v>
      </c>
      <c r="N810" s="460">
        <v>0</v>
      </c>
      <c r="O810" s="460">
        <v>0</v>
      </c>
      <c r="P810" s="460">
        <v>0</v>
      </c>
      <c r="Q810" s="460">
        <v>0</v>
      </c>
    </row>
    <row r="811" spans="2:17" customFormat="1" ht="14" hidden="1">
      <c r="B811" t="s">
        <v>7087</v>
      </c>
      <c r="C811" t="s">
        <v>7088</v>
      </c>
      <c r="D811" t="s">
        <v>7089</v>
      </c>
      <c r="F811" t="s">
        <v>247</v>
      </c>
      <c r="I811" t="s">
        <v>290</v>
      </c>
      <c r="J811">
        <v>2</v>
      </c>
      <c r="K811" t="s">
        <v>470</v>
      </c>
      <c r="L811" s="465" t="s">
        <v>7581</v>
      </c>
      <c r="M811" s="460">
        <v>0</v>
      </c>
      <c r="N811" s="460">
        <v>0</v>
      </c>
      <c r="O811" s="460">
        <v>0</v>
      </c>
      <c r="P811" s="460">
        <v>0</v>
      </c>
      <c r="Q811" s="460">
        <v>0</v>
      </c>
    </row>
    <row r="812" spans="2:17" customFormat="1" ht="14" hidden="1">
      <c r="B812" t="s">
        <v>7090</v>
      </c>
      <c r="C812" t="s">
        <v>7091</v>
      </c>
      <c r="D812" t="s">
        <v>7092</v>
      </c>
      <c r="F812" t="s">
        <v>247</v>
      </c>
      <c r="I812" t="s">
        <v>321</v>
      </c>
      <c r="J812">
        <v>1</v>
      </c>
      <c r="K812" t="s">
        <v>470</v>
      </c>
      <c r="L812" s="465" t="s">
        <v>7581</v>
      </c>
      <c r="M812" s="460">
        <v>0</v>
      </c>
      <c r="N812" s="460">
        <v>0</v>
      </c>
      <c r="O812" s="460">
        <v>0</v>
      </c>
      <c r="P812" s="460">
        <v>0</v>
      </c>
      <c r="Q812" s="460">
        <v>0</v>
      </c>
    </row>
    <row r="813" spans="2:17" customFormat="1" ht="14" hidden="1">
      <c r="B813" t="s">
        <v>7093</v>
      </c>
      <c r="C813" t="s">
        <v>7094</v>
      </c>
      <c r="D813" t="s">
        <v>7095</v>
      </c>
      <c r="F813" t="s">
        <v>247</v>
      </c>
      <c r="I813" t="s">
        <v>357</v>
      </c>
      <c r="J813">
        <v>3</v>
      </c>
      <c r="K813" t="s">
        <v>470</v>
      </c>
      <c r="L813" s="465" t="s">
        <v>7581</v>
      </c>
      <c r="M813" s="460">
        <v>0</v>
      </c>
      <c r="N813" s="460">
        <v>0</v>
      </c>
      <c r="O813" s="460">
        <v>0</v>
      </c>
      <c r="P813" s="460">
        <v>0</v>
      </c>
      <c r="Q813" s="460">
        <v>0</v>
      </c>
    </row>
    <row r="814" spans="2:17" customFormat="1" ht="14" hidden="1">
      <c r="B814" t="s">
        <v>7096</v>
      </c>
      <c r="C814" t="s">
        <v>7097</v>
      </c>
      <c r="D814" t="s">
        <v>7098</v>
      </c>
      <c r="E814" t="s">
        <v>5618</v>
      </c>
      <c r="F814" t="s">
        <v>266</v>
      </c>
      <c r="G814">
        <v>2</v>
      </c>
      <c r="H814">
        <v>1</v>
      </c>
      <c r="I814" t="s">
        <v>248</v>
      </c>
      <c r="J814">
        <v>2</v>
      </c>
      <c r="K814" t="s">
        <v>470</v>
      </c>
      <c r="L814" s="465" t="s">
        <v>7581</v>
      </c>
      <c r="M814" s="460">
        <v>0</v>
      </c>
      <c r="N814" s="460">
        <v>0</v>
      </c>
      <c r="O814" s="460">
        <v>0</v>
      </c>
      <c r="P814" s="460">
        <v>0</v>
      </c>
      <c r="Q814" s="460">
        <v>0</v>
      </c>
    </row>
    <row r="815" spans="2:17" customFormat="1" ht="14" hidden="1">
      <c r="B815" t="s">
        <v>7099</v>
      </c>
      <c r="C815" t="s">
        <v>7100</v>
      </c>
      <c r="D815" t="s">
        <v>7101</v>
      </c>
      <c r="F815" t="s">
        <v>247</v>
      </c>
      <c r="I815" t="s">
        <v>248</v>
      </c>
      <c r="J815">
        <v>2</v>
      </c>
      <c r="K815" t="s">
        <v>470</v>
      </c>
      <c r="L815" s="465" t="s">
        <v>7581</v>
      </c>
      <c r="M815" s="460">
        <v>0</v>
      </c>
      <c r="N815" s="460">
        <v>0</v>
      </c>
      <c r="O815" s="460">
        <v>0</v>
      </c>
      <c r="P815" s="460">
        <v>0</v>
      </c>
      <c r="Q815" s="460">
        <v>0</v>
      </c>
    </row>
    <row r="816" spans="2:17" customFormat="1" ht="14" hidden="1">
      <c r="B816" t="s">
        <v>7102</v>
      </c>
      <c r="C816" t="s">
        <v>7103</v>
      </c>
      <c r="D816" t="s">
        <v>7104</v>
      </c>
      <c r="E816" t="s">
        <v>5618</v>
      </c>
      <c r="F816" t="s">
        <v>266</v>
      </c>
      <c r="G816">
        <v>2</v>
      </c>
      <c r="H816">
        <v>8</v>
      </c>
      <c r="I816" t="s">
        <v>357</v>
      </c>
      <c r="J816">
        <v>5</v>
      </c>
      <c r="K816" t="s">
        <v>470</v>
      </c>
      <c r="L816" s="465" t="s">
        <v>7581</v>
      </c>
      <c r="M816" s="460">
        <v>0</v>
      </c>
      <c r="N816" s="460">
        <v>0</v>
      </c>
      <c r="O816" s="460">
        <v>0</v>
      </c>
      <c r="P816" s="460">
        <v>0</v>
      </c>
      <c r="Q816" s="460">
        <v>0</v>
      </c>
    </row>
    <row r="817" spans="2:17" customFormat="1" ht="14" hidden="1">
      <c r="B817" t="s">
        <v>7105</v>
      </c>
      <c r="C817" t="s">
        <v>7106</v>
      </c>
      <c r="D817" t="s">
        <v>7107</v>
      </c>
      <c r="F817" t="s">
        <v>5116</v>
      </c>
      <c r="G817">
        <v>5</v>
      </c>
      <c r="I817" t="s">
        <v>392</v>
      </c>
      <c r="J817">
        <v>4</v>
      </c>
      <c r="K817" t="s">
        <v>470</v>
      </c>
      <c r="L817" s="465" t="s">
        <v>7581</v>
      </c>
      <c r="M817" s="460">
        <v>0</v>
      </c>
      <c r="N817" s="460">
        <v>0</v>
      </c>
      <c r="O817" s="460">
        <v>0</v>
      </c>
      <c r="P817" s="460">
        <v>0</v>
      </c>
      <c r="Q817" s="460">
        <v>0</v>
      </c>
    </row>
    <row r="818" spans="2:17" customFormat="1" ht="14" hidden="1">
      <c r="B818" t="s">
        <v>7108</v>
      </c>
      <c r="C818" t="s">
        <v>7109</v>
      </c>
      <c r="D818" t="s">
        <v>7110</v>
      </c>
      <c r="E818" t="s">
        <v>5618</v>
      </c>
      <c r="F818" t="s">
        <v>266</v>
      </c>
      <c r="G818">
        <v>2</v>
      </c>
      <c r="H818">
        <v>3</v>
      </c>
      <c r="I818" t="s">
        <v>404</v>
      </c>
      <c r="J818">
        <v>3</v>
      </c>
      <c r="K818" t="s">
        <v>451</v>
      </c>
      <c r="L818" s="465" t="s">
        <v>6943</v>
      </c>
      <c r="M818" s="460">
        <v>0</v>
      </c>
      <c r="N818" s="460">
        <v>0</v>
      </c>
      <c r="O818" s="460">
        <v>0</v>
      </c>
      <c r="P818" s="460">
        <v>0</v>
      </c>
      <c r="Q818" s="460">
        <v>0</v>
      </c>
    </row>
    <row r="819" spans="2:17" customFormat="1" ht="14" hidden="1">
      <c r="B819" t="s">
        <v>7111</v>
      </c>
      <c r="C819" t="s">
        <v>7112</v>
      </c>
      <c r="D819" t="s">
        <v>7113</v>
      </c>
      <c r="E819" t="s">
        <v>5618</v>
      </c>
      <c r="F819" t="s">
        <v>266</v>
      </c>
      <c r="G819">
        <v>3</v>
      </c>
      <c r="H819">
        <v>3</v>
      </c>
      <c r="I819" t="s">
        <v>392</v>
      </c>
      <c r="J819">
        <v>3</v>
      </c>
      <c r="K819" t="s">
        <v>451</v>
      </c>
      <c r="L819" s="465" t="s">
        <v>6943</v>
      </c>
      <c r="M819" s="460">
        <v>0</v>
      </c>
      <c r="N819" s="460">
        <v>0</v>
      </c>
      <c r="O819" s="460">
        <v>0</v>
      </c>
      <c r="P819" s="460">
        <v>0</v>
      </c>
      <c r="Q819" s="460">
        <v>0</v>
      </c>
    </row>
    <row r="820" spans="2:17" customFormat="1" ht="14" hidden="1">
      <c r="B820" t="s">
        <v>7114</v>
      </c>
      <c r="C820" t="s">
        <v>7115</v>
      </c>
      <c r="D820" t="s">
        <v>7116</v>
      </c>
      <c r="F820" t="s">
        <v>247</v>
      </c>
      <c r="I820" t="s">
        <v>392</v>
      </c>
      <c r="J820">
        <v>2</v>
      </c>
      <c r="K820" t="s">
        <v>451</v>
      </c>
      <c r="L820" s="465" t="s">
        <v>6943</v>
      </c>
      <c r="M820" s="460">
        <v>0</v>
      </c>
      <c r="N820" s="460">
        <v>0</v>
      </c>
      <c r="O820" s="460">
        <v>0</v>
      </c>
      <c r="P820" s="460">
        <v>0</v>
      </c>
      <c r="Q820" s="460">
        <v>0</v>
      </c>
    </row>
    <row r="821" spans="2:17" customFormat="1" ht="14" hidden="1">
      <c r="B821" t="s">
        <v>7117</v>
      </c>
      <c r="C821" t="s">
        <v>7118</v>
      </c>
      <c r="D821" t="s">
        <v>7119</v>
      </c>
      <c r="E821" t="s">
        <v>5160</v>
      </c>
      <c r="F821" t="s">
        <v>266</v>
      </c>
      <c r="G821">
        <v>6</v>
      </c>
      <c r="H821">
        <v>6</v>
      </c>
      <c r="I821" t="s">
        <v>269</v>
      </c>
      <c r="J821">
        <v>8</v>
      </c>
      <c r="K821" t="s">
        <v>451</v>
      </c>
      <c r="L821" s="465" t="s">
        <v>6943</v>
      </c>
      <c r="M821" s="460">
        <v>0</v>
      </c>
      <c r="N821" s="460">
        <v>0</v>
      </c>
      <c r="O821" s="460">
        <v>0</v>
      </c>
      <c r="P821" s="460">
        <v>0</v>
      </c>
      <c r="Q821" s="460">
        <v>0</v>
      </c>
    </row>
    <row r="822" spans="2:17" customFormat="1" ht="14" hidden="1">
      <c r="B822" t="s">
        <v>7120</v>
      </c>
      <c r="C822" t="s">
        <v>7121</v>
      </c>
      <c r="D822" t="s">
        <v>7122</v>
      </c>
      <c r="E822" t="s">
        <v>5618</v>
      </c>
      <c r="F822" t="s">
        <v>266</v>
      </c>
      <c r="G822">
        <v>3</v>
      </c>
      <c r="H822">
        <v>2</v>
      </c>
      <c r="I822" t="s">
        <v>305</v>
      </c>
      <c r="J822">
        <v>2</v>
      </c>
      <c r="K822" t="s">
        <v>451</v>
      </c>
      <c r="L822" s="465" t="s">
        <v>6943</v>
      </c>
      <c r="M822" s="460">
        <v>0</v>
      </c>
      <c r="N822" s="460">
        <v>0</v>
      </c>
      <c r="O822" s="460">
        <v>0</v>
      </c>
      <c r="P822" s="460">
        <v>0</v>
      </c>
      <c r="Q822" s="460">
        <v>0</v>
      </c>
    </row>
    <row r="823" spans="2:17" customFormat="1" ht="14" hidden="1">
      <c r="B823" t="s">
        <v>7123</v>
      </c>
      <c r="C823" t="s">
        <v>7124</v>
      </c>
      <c r="D823" t="s">
        <v>7125</v>
      </c>
      <c r="F823" t="s">
        <v>247</v>
      </c>
      <c r="I823" t="s">
        <v>305</v>
      </c>
      <c r="J823">
        <v>3</v>
      </c>
      <c r="K823" t="s">
        <v>451</v>
      </c>
      <c r="L823" s="465" t="s">
        <v>6943</v>
      </c>
      <c r="M823" s="460">
        <v>0</v>
      </c>
      <c r="N823" s="460">
        <v>0</v>
      </c>
      <c r="O823" s="460">
        <v>0</v>
      </c>
      <c r="P823" s="460">
        <v>0</v>
      </c>
      <c r="Q823" s="460">
        <v>0</v>
      </c>
    </row>
    <row r="824" spans="2:17" customFormat="1" ht="14" hidden="1">
      <c r="B824" t="s">
        <v>7126</v>
      </c>
      <c r="C824" t="s">
        <v>7127</v>
      </c>
      <c r="D824" t="s">
        <v>7128</v>
      </c>
      <c r="E824" t="s">
        <v>5160</v>
      </c>
      <c r="F824" t="s">
        <v>266</v>
      </c>
      <c r="G824">
        <v>3</v>
      </c>
      <c r="H824">
        <v>3</v>
      </c>
      <c r="I824" t="s">
        <v>338</v>
      </c>
      <c r="J824">
        <v>3</v>
      </c>
      <c r="K824" t="s">
        <v>451</v>
      </c>
      <c r="L824" s="465" t="s">
        <v>6943</v>
      </c>
      <c r="M824" s="460">
        <v>0</v>
      </c>
      <c r="N824" s="460">
        <v>0</v>
      </c>
      <c r="O824" s="460">
        <v>0</v>
      </c>
      <c r="P824" s="460">
        <v>0</v>
      </c>
      <c r="Q824" s="460">
        <v>0</v>
      </c>
    </row>
    <row r="825" spans="2:17" customFormat="1" ht="14" hidden="1">
      <c r="B825" t="s">
        <v>7129</v>
      </c>
      <c r="C825" t="s">
        <v>7130</v>
      </c>
      <c r="D825" t="s">
        <v>7131</v>
      </c>
      <c r="E825" t="s">
        <v>5095</v>
      </c>
      <c r="F825" t="s">
        <v>266</v>
      </c>
      <c r="G825">
        <v>2</v>
      </c>
      <c r="H825">
        <v>2</v>
      </c>
      <c r="I825" t="s">
        <v>5044</v>
      </c>
      <c r="J825">
        <v>3</v>
      </c>
      <c r="K825" t="s">
        <v>451</v>
      </c>
      <c r="L825" s="465" t="s">
        <v>6943</v>
      </c>
      <c r="M825" s="460">
        <v>0</v>
      </c>
      <c r="N825" s="460">
        <v>0</v>
      </c>
      <c r="O825" s="460">
        <v>0</v>
      </c>
      <c r="P825" s="460">
        <v>0</v>
      </c>
      <c r="Q825" s="460">
        <v>0</v>
      </c>
    </row>
    <row r="826" spans="2:17" customFormat="1" ht="14" hidden="1">
      <c r="B826" t="s">
        <v>7132</v>
      </c>
      <c r="C826" t="s">
        <v>7133</v>
      </c>
      <c r="D826" t="s">
        <v>7134</v>
      </c>
      <c r="F826" t="s">
        <v>247</v>
      </c>
      <c r="I826" t="s">
        <v>5044</v>
      </c>
      <c r="J826">
        <v>5</v>
      </c>
      <c r="K826" t="s">
        <v>451</v>
      </c>
      <c r="L826" s="465" t="s">
        <v>6943</v>
      </c>
      <c r="M826" s="460">
        <v>0</v>
      </c>
      <c r="N826" s="460">
        <v>0</v>
      </c>
      <c r="O826" s="460">
        <v>0</v>
      </c>
      <c r="P826" s="460">
        <v>0</v>
      </c>
      <c r="Q826" s="460">
        <v>0</v>
      </c>
    </row>
    <row r="827" spans="2:17" customFormat="1" ht="14" hidden="1">
      <c r="B827" t="s">
        <v>7135</v>
      </c>
      <c r="C827" t="s">
        <v>7136</v>
      </c>
      <c r="D827" t="s">
        <v>7137</v>
      </c>
      <c r="F827" t="s">
        <v>247</v>
      </c>
      <c r="I827" t="s">
        <v>375</v>
      </c>
      <c r="J827">
        <v>1</v>
      </c>
      <c r="K827" t="s">
        <v>451</v>
      </c>
      <c r="L827" s="465" t="s">
        <v>6943</v>
      </c>
      <c r="M827" s="460">
        <v>0</v>
      </c>
      <c r="N827" s="460">
        <v>0</v>
      </c>
      <c r="O827" s="460">
        <v>0</v>
      </c>
      <c r="P827" s="460">
        <v>0</v>
      </c>
      <c r="Q827" s="460">
        <v>0</v>
      </c>
    </row>
    <row r="828" spans="2:17" customFormat="1" ht="14" hidden="1">
      <c r="B828" t="s">
        <v>7138</v>
      </c>
      <c r="C828" t="s">
        <v>7139</v>
      </c>
      <c r="D828" t="s">
        <v>7140</v>
      </c>
      <c r="E828" t="s">
        <v>5618</v>
      </c>
      <c r="F828" t="s">
        <v>266</v>
      </c>
      <c r="G828">
        <v>2</v>
      </c>
      <c r="H828">
        <v>1</v>
      </c>
      <c r="I828" t="s">
        <v>375</v>
      </c>
      <c r="J828">
        <v>1</v>
      </c>
      <c r="K828" t="s">
        <v>451</v>
      </c>
      <c r="L828" s="465" t="s">
        <v>6943</v>
      </c>
      <c r="M828" s="460">
        <v>0</v>
      </c>
      <c r="N828" s="460">
        <v>0</v>
      </c>
      <c r="O828" s="460">
        <v>0</v>
      </c>
      <c r="P828" s="460">
        <v>0</v>
      </c>
      <c r="Q828" s="460">
        <v>0</v>
      </c>
    </row>
    <row r="829" spans="2:17" customFormat="1" ht="14" hidden="1">
      <c r="B829" t="s">
        <v>7141</v>
      </c>
      <c r="C829" t="s">
        <v>7142</v>
      </c>
      <c r="D829" t="s">
        <v>7143</v>
      </c>
      <c r="E829" t="s">
        <v>5160</v>
      </c>
      <c r="F829" t="s">
        <v>266</v>
      </c>
      <c r="G829">
        <v>3</v>
      </c>
      <c r="H829">
        <v>4</v>
      </c>
      <c r="I829" t="s">
        <v>290</v>
      </c>
      <c r="J829">
        <v>4</v>
      </c>
      <c r="K829" t="s">
        <v>451</v>
      </c>
      <c r="L829" s="465" t="s">
        <v>6943</v>
      </c>
      <c r="M829" s="460">
        <v>0</v>
      </c>
      <c r="N829" s="460">
        <v>0</v>
      </c>
      <c r="O829" s="460">
        <v>0</v>
      </c>
      <c r="P829" s="460">
        <v>0</v>
      </c>
      <c r="Q829" s="460">
        <v>0</v>
      </c>
    </row>
    <row r="830" spans="2:17" customFormat="1" ht="14" hidden="1">
      <c r="B830" t="s">
        <v>7144</v>
      </c>
      <c r="C830" t="s">
        <v>7145</v>
      </c>
      <c r="D830" t="s">
        <v>7146</v>
      </c>
      <c r="E830" t="s">
        <v>5618</v>
      </c>
      <c r="F830" t="s">
        <v>266</v>
      </c>
      <c r="G830">
        <v>3</v>
      </c>
      <c r="H830">
        <v>2</v>
      </c>
      <c r="I830" t="s">
        <v>290</v>
      </c>
      <c r="J830">
        <v>5</v>
      </c>
      <c r="K830" t="s">
        <v>451</v>
      </c>
      <c r="L830" s="465" t="s">
        <v>6943</v>
      </c>
      <c r="M830" s="460">
        <v>0</v>
      </c>
      <c r="N830" s="460">
        <v>0</v>
      </c>
      <c r="O830" s="460">
        <v>0</v>
      </c>
      <c r="P830" s="460">
        <v>0</v>
      </c>
      <c r="Q830" s="460">
        <v>0</v>
      </c>
    </row>
    <row r="831" spans="2:17" customFormat="1" ht="14" hidden="1">
      <c r="B831" t="s">
        <v>7147</v>
      </c>
      <c r="C831" t="s">
        <v>7148</v>
      </c>
      <c r="D831" t="s">
        <v>7149</v>
      </c>
      <c r="F831" t="s">
        <v>5116</v>
      </c>
      <c r="G831">
        <v>2</v>
      </c>
      <c r="I831" t="s">
        <v>321</v>
      </c>
      <c r="J831">
        <v>1</v>
      </c>
      <c r="K831" t="s">
        <v>451</v>
      </c>
      <c r="L831" s="465" t="s">
        <v>6943</v>
      </c>
      <c r="M831" s="460">
        <v>0</v>
      </c>
      <c r="N831" s="460">
        <v>0</v>
      </c>
      <c r="O831" s="460">
        <v>0</v>
      </c>
      <c r="P831" s="460">
        <v>0</v>
      </c>
      <c r="Q831" s="460">
        <v>0</v>
      </c>
    </row>
    <row r="832" spans="2:17" customFormat="1" ht="14" hidden="1">
      <c r="B832" t="s">
        <v>7150</v>
      </c>
      <c r="C832" t="s">
        <v>7151</v>
      </c>
      <c r="D832" t="s">
        <v>7152</v>
      </c>
      <c r="E832" t="s">
        <v>5160</v>
      </c>
      <c r="F832" t="s">
        <v>266</v>
      </c>
      <c r="G832">
        <v>3</v>
      </c>
      <c r="H832">
        <v>4</v>
      </c>
      <c r="I832" t="s">
        <v>357</v>
      </c>
      <c r="J832">
        <v>4</v>
      </c>
      <c r="K832" t="s">
        <v>451</v>
      </c>
      <c r="L832" s="465" t="s">
        <v>6943</v>
      </c>
      <c r="M832" s="460">
        <v>0</v>
      </c>
      <c r="N832" s="460">
        <v>0</v>
      </c>
      <c r="O832" s="460">
        <v>0</v>
      </c>
      <c r="P832" s="460">
        <v>0</v>
      </c>
      <c r="Q832" s="460">
        <v>0</v>
      </c>
    </row>
    <row r="833" spans="2:18" customFormat="1" ht="14" hidden="1">
      <c r="B833" t="s">
        <v>7153</v>
      </c>
      <c r="C833" t="s">
        <v>7154</v>
      </c>
      <c r="D833" t="s">
        <v>7155</v>
      </c>
      <c r="F833" t="s">
        <v>266</v>
      </c>
      <c r="G833">
        <v>1</v>
      </c>
      <c r="H833">
        <v>1</v>
      </c>
      <c r="I833" t="s">
        <v>248</v>
      </c>
      <c r="J833">
        <v>1</v>
      </c>
      <c r="K833" t="s">
        <v>451</v>
      </c>
      <c r="L833" s="465" t="s">
        <v>6943</v>
      </c>
      <c r="M833" s="460">
        <v>0</v>
      </c>
      <c r="N833" s="460">
        <v>0</v>
      </c>
      <c r="O833" s="460">
        <v>0</v>
      </c>
      <c r="P833" s="460">
        <v>0</v>
      </c>
      <c r="Q833" s="460">
        <v>0</v>
      </c>
    </row>
    <row r="834" spans="2:18" customFormat="1" ht="14" hidden="1">
      <c r="B834" t="s">
        <v>6001</v>
      </c>
      <c r="C834" t="s">
        <v>6002</v>
      </c>
      <c r="D834" t="s">
        <v>6003</v>
      </c>
      <c r="F834" t="s">
        <v>247</v>
      </c>
      <c r="I834" s="309" t="s">
        <v>3231</v>
      </c>
      <c r="J834">
        <v>2</v>
      </c>
      <c r="K834" t="s">
        <v>451</v>
      </c>
      <c r="L834" s="465" t="s">
        <v>6297</v>
      </c>
      <c r="M834" s="460">
        <v>0</v>
      </c>
      <c r="N834" s="460">
        <v>0</v>
      </c>
      <c r="O834" s="460">
        <v>0</v>
      </c>
      <c r="P834" s="460">
        <v>0</v>
      </c>
      <c r="Q834" s="460">
        <v>0</v>
      </c>
    </row>
    <row r="835" spans="2:18" customFormat="1" ht="14" hidden="1">
      <c r="B835" t="s">
        <v>6150</v>
      </c>
      <c r="C835" t="s">
        <v>6151</v>
      </c>
      <c r="D835" s="465" t="s">
        <v>6276</v>
      </c>
      <c r="F835" t="s">
        <v>266</v>
      </c>
      <c r="G835">
        <v>2</v>
      </c>
      <c r="H835">
        <v>3</v>
      </c>
      <c r="I835" s="309" t="s">
        <v>3231</v>
      </c>
      <c r="J835">
        <v>2</v>
      </c>
      <c r="K835" s="312" t="s">
        <v>3243</v>
      </c>
      <c r="L835" s="465" t="s">
        <v>6382</v>
      </c>
      <c r="M835" s="471">
        <v>0</v>
      </c>
      <c r="N835" s="471">
        <v>0</v>
      </c>
      <c r="O835" s="471">
        <v>0</v>
      </c>
      <c r="P835" s="471">
        <v>0</v>
      </c>
      <c r="Q835" s="471">
        <v>0</v>
      </c>
    </row>
    <row r="836" spans="2:18" customFormat="1" ht="14" hidden="1">
      <c r="B836" t="s">
        <v>6182</v>
      </c>
      <c r="C836" t="s">
        <v>6183</v>
      </c>
      <c r="D836" t="s">
        <v>6184</v>
      </c>
      <c r="F836" t="s">
        <v>247</v>
      </c>
      <c r="I836" s="309" t="s">
        <v>3231</v>
      </c>
      <c r="J836">
        <v>2</v>
      </c>
      <c r="K836" s="312" t="s">
        <v>3243</v>
      </c>
      <c r="L836" s="465" t="s">
        <v>6382</v>
      </c>
      <c r="M836" s="471">
        <v>0</v>
      </c>
      <c r="N836" s="568">
        <v>0</v>
      </c>
      <c r="O836" s="568">
        <v>0</v>
      </c>
      <c r="P836" s="568">
        <v>0</v>
      </c>
      <c r="Q836" s="568">
        <v>0</v>
      </c>
    </row>
    <row r="837" spans="2:18" customFormat="1" ht="14" hidden="1">
      <c r="B837" t="s">
        <v>6185</v>
      </c>
      <c r="C837" t="s">
        <v>6186</v>
      </c>
      <c r="D837" t="s">
        <v>6187</v>
      </c>
      <c r="F837" t="s">
        <v>247</v>
      </c>
      <c r="I837" s="309" t="s">
        <v>3231</v>
      </c>
      <c r="J837">
        <v>2</v>
      </c>
      <c r="K837" s="312" t="s">
        <v>3243</v>
      </c>
      <c r="L837" s="465" t="s">
        <v>6942</v>
      </c>
      <c r="M837" s="471">
        <v>0</v>
      </c>
      <c r="N837" s="471">
        <v>0</v>
      </c>
      <c r="O837" s="471">
        <v>0</v>
      </c>
      <c r="P837" s="471">
        <v>0</v>
      </c>
      <c r="Q837" s="471">
        <v>0</v>
      </c>
    </row>
    <row r="838" spans="2:18" customFormat="1" ht="14">
      <c r="B838" s="465" t="s">
        <v>6291</v>
      </c>
      <c r="C838" t="s">
        <v>6147</v>
      </c>
      <c r="D838" s="465" t="s">
        <v>6277</v>
      </c>
      <c r="F838" t="s">
        <v>266</v>
      </c>
      <c r="G838">
        <v>2</v>
      </c>
      <c r="H838">
        <v>4</v>
      </c>
      <c r="I838" s="309" t="s">
        <v>3231</v>
      </c>
      <c r="J838">
        <v>3</v>
      </c>
      <c r="K838" s="312" t="s">
        <v>3233</v>
      </c>
      <c r="L838" t="s">
        <v>6297</v>
      </c>
      <c r="M838" s="460">
        <v>0</v>
      </c>
      <c r="N838" s="460">
        <v>0</v>
      </c>
      <c r="O838">
        <v>1</v>
      </c>
      <c r="P838" s="460">
        <v>0</v>
      </c>
      <c r="Q838">
        <v>1</v>
      </c>
      <c r="R838">
        <f>SUBTOTAL(9,M838:Q838)</f>
        <v>2</v>
      </c>
    </row>
    <row r="839" spans="2:18" customFormat="1" ht="14" hidden="1">
      <c r="B839" t="s">
        <v>5995</v>
      </c>
      <c r="C839" t="s">
        <v>5996</v>
      </c>
      <c r="D839" t="s">
        <v>5997</v>
      </c>
      <c r="E839" t="s">
        <v>5160</v>
      </c>
      <c r="F839" t="s">
        <v>266</v>
      </c>
      <c r="G839">
        <v>3</v>
      </c>
      <c r="H839">
        <v>5</v>
      </c>
      <c r="I839" s="309" t="s">
        <v>3231</v>
      </c>
      <c r="J839">
        <v>4</v>
      </c>
      <c r="K839" t="s">
        <v>451</v>
      </c>
      <c r="L839" t="s">
        <v>6297</v>
      </c>
      <c r="M839" s="460">
        <v>0</v>
      </c>
      <c r="N839" s="460">
        <v>0</v>
      </c>
      <c r="O839" s="460">
        <v>0</v>
      </c>
      <c r="P839" s="460">
        <v>0</v>
      </c>
      <c r="Q839" s="460">
        <v>0</v>
      </c>
    </row>
    <row r="840" spans="2:18" customFormat="1" ht="14" hidden="1">
      <c r="B840" t="s">
        <v>5998</v>
      </c>
      <c r="C840" t="s">
        <v>5999</v>
      </c>
      <c r="D840" t="s">
        <v>6000</v>
      </c>
      <c r="F840" t="s">
        <v>247</v>
      </c>
      <c r="I840" s="309" t="s">
        <v>3231</v>
      </c>
      <c r="J840">
        <v>4</v>
      </c>
      <c r="K840" t="s">
        <v>451</v>
      </c>
      <c r="L840" t="s">
        <v>6297</v>
      </c>
      <c r="M840" s="460">
        <v>0</v>
      </c>
      <c r="N840" s="460">
        <v>0</v>
      </c>
      <c r="O840" s="460">
        <v>0</v>
      </c>
      <c r="P840" s="460">
        <v>0</v>
      </c>
      <c r="Q840" s="460">
        <v>0</v>
      </c>
    </row>
    <row r="841" spans="2:18" customFormat="1" ht="14">
      <c r="B841" s="465" t="s">
        <v>6293</v>
      </c>
      <c r="C841" t="s">
        <v>6148</v>
      </c>
      <c r="D841" t="s">
        <v>6149</v>
      </c>
      <c r="F841" t="s">
        <v>266</v>
      </c>
      <c r="G841">
        <v>3</v>
      </c>
      <c r="H841">
        <v>4</v>
      </c>
      <c r="I841" s="309" t="s">
        <v>3231</v>
      </c>
      <c r="J841">
        <v>4</v>
      </c>
      <c r="K841" s="312" t="s">
        <v>3233</v>
      </c>
      <c r="L841" t="s">
        <v>6297</v>
      </c>
      <c r="M841">
        <v>1</v>
      </c>
      <c r="N841">
        <v>1</v>
      </c>
      <c r="O841">
        <v>1</v>
      </c>
      <c r="P841" s="460">
        <v>0</v>
      </c>
      <c r="Q841" s="460">
        <v>0</v>
      </c>
      <c r="R841">
        <f t="shared" ref="R841:R843" si="81">SUBTOTAL(9,M841:Q841)</f>
        <v>3</v>
      </c>
    </row>
    <row r="842" spans="2:18" customFormat="1" ht="14">
      <c r="B842" s="465" t="s">
        <v>6971</v>
      </c>
      <c r="C842" t="s">
        <v>5993</v>
      </c>
      <c r="D842" t="s">
        <v>5994</v>
      </c>
      <c r="F842" t="s">
        <v>247</v>
      </c>
      <c r="I842" s="309" t="s">
        <v>3231</v>
      </c>
      <c r="J842">
        <v>7</v>
      </c>
      <c r="K842" s="312" t="s">
        <v>3250</v>
      </c>
      <c r="L842" t="s">
        <v>6297</v>
      </c>
      <c r="M842" s="460">
        <v>0</v>
      </c>
      <c r="N842">
        <v>1</v>
      </c>
      <c r="O842">
        <v>1</v>
      </c>
      <c r="P842">
        <v>1</v>
      </c>
      <c r="Q842">
        <v>1</v>
      </c>
      <c r="R842">
        <f t="shared" si="81"/>
        <v>4</v>
      </c>
    </row>
    <row r="843" spans="2:18" customFormat="1" ht="14">
      <c r="B843" t="s">
        <v>6256</v>
      </c>
      <c r="C843" t="s">
        <v>6257</v>
      </c>
      <c r="D843" t="s">
        <v>6258</v>
      </c>
      <c r="E843" t="s">
        <v>5160</v>
      </c>
      <c r="F843" t="s">
        <v>266</v>
      </c>
      <c r="G843">
        <v>7</v>
      </c>
      <c r="H843">
        <v>6</v>
      </c>
      <c r="I843" s="309" t="s">
        <v>3231</v>
      </c>
      <c r="J843">
        <v>7</v>
      </c>
      <c r="K843" s="312" t="s">
        <v>3250</v>
      </c>
      <c r="L843" t="s">
        <v>6297</v>
      </c>
      <c r="M843">
        <v>2</v>
      </c>
      <c r="N843">
        <v>2</v>
      </c>
      <c r="O843">
        <v>2</v>
      </c>
      <c r="P843">
        <v>2</v>
      </c>
      <c r="Q843">
        <v>1</v>
      </c>
      <c r="R843">
        <f t="shared" si="81"/>
        <v>9</v>
      </c>
    </row>
    <row r="844" spans="2:18" customFormat="1" ht="14" hidden="1">
      <c r="B844" t="s">
        <v>6144</v>
      </c>
      <c r="C844" t="s">
        <v>6145</v>
      </c>
      <c r="D844" t="s">
        <v>6146</v>
      </c>
      <c r="F844" t="s">
        <v>247</v>
      </c>
      <c r="I844" s="668" t="s">
        <v>5044</v>
      </c>
      <c r="J844">
        <v>0</v>
      </c>
      <c r="K844" s="312" t="s">
        <v>3243</v>
      </c>
      <c r="L844" s="465" t="s">
        <v>6942</v>
      </c>
      <c r="M844" s="471">
        <v>0</v>
      </c>
      <c r="N844" s="568">
        <v>0</v>
      </c>
      <c r="O844" s="568">
        <v>0</v>
      </c>
      <c r="P844" s="568">
        <v>0</v>
      </c>
      <c r="Q844" s="568">
        <v>0</v>
      </c>
    </row>
    <row r="845" spans="2:18" customFormat="1" ht="14" hidden="1">
      <c r="B845" t="s">
        <v>5905</v>
      </c>
      <c r="C845" t="s">
        <v>5906</v>
      </c>
      <c r="D845" t="s">
        <v>5907</v>
      </c>
      <c r="F845" t="s">
        <v>247</v>
      </c>
      <c r="I845" s="668" t="s">
        <v>5044</v>
      </c>
      <c r="J845">
        <v>1</v>
      </c>
      <c r="K845" t="s">
        <v>451</v>
      </c>
      <c r="L845" t="s">
        <v>6297</v>
      </c>
      <c r="M845" s="460">
        <v>0</v>
      </c>
      <c r="N845" s="460">
        <v>0</v>
      </c>
      <c r="O845" s="460">
        <v>0</v>
      </c>
      <c r="P845" s="460">
        <v>0</v>
      </c>
      <c r="Q845" s="460">
        <v>0</v>
      </c>
    </row>
    <row r="846" spans="2:18" customFormat="1" ht="14" hidden="1">
      <c r="B846" t="s">
        <v>5937</v>
      </c>
      <c r="C846" t="s">
        <v>5938</v>
      </c>
      <c r="D846" t="s">
        <v>5939</v>
      </c>
      <c r="F846" t="s">
        <v>5116</v>
      </c>
      <c r="G846">
        <v>1</v>
      </c>
      <c r="I846" s="668" t="s">
        <v>5044</v>
      </c>
      <c r="J846">
        <v>1</v>
      </c>
      <c r="K846" s="312" t="s">
        <v>3243</v>
      </c>
      <c r="L846" s="465" t="s">
        <v>6381</v>
      </c>
      <c r="M846" s="471">
        <v>0</v>
      </c>
      <c r="N846" s="568">
        <v>0</v>
      </c>
      <c r="O846" s="568">
        <v>0</v>
      </c>
      <c r="P846" s="568">
        <v>0</v>
      </c>
      <c r="Q846" s="568">
        <v>0</v>
      </c>
    </row>
    <row r="847" spans="2:18" customFormat="1" ht="14" hidden="1">
      <c r="B847" t="s">
        <v>5955</v>
      </c>
      <c r="C847" t="s">
        <v>5956</v>
      </c>
      <c r="D847" t="s">
        <v>5957</v>
      </c>
      <c r="E847" t="s">
        <v>5160</v>
      </c>
      <c r="F847" t="s">
        <v>266</v>
      </c>
      <c r="G847">
        <v>2</v>
      </c>
      <c r="H847">
        <v>2</v>
      </c>
      <c r="I847" s="668" t="s">
        <v>5044</v>
      </c>
      <c r="J847">
        <v>2</v>
      </c>
      <c r="K847" t="s">
        <v>451</v>
      </c>
      <c r="L847" t="s">
        <v>6297</v>
      </c>
      <c r="M847" s="460">
        <v>0</v>
      </c>
      <c r="N847" s="460">
        <v>0</v>
      </c>
      <c r="O847" s="460">
        <v>0</v>
      </c>
      <c r="P847" s="460">
        <v>0</v>
      </c>
      <c r="Q847" s="460">
        <v>0</v>
      </c>
    </row>
    <row r="848" spans="2:18" customFormat="1" ht="14">
      <c r="B848" t="s">
        <v>6223</v>
      </c>
      <c r="C848" t="s">
        <v>6224</v>
      </c>
      <c r="D848" t="s">
        <v>6225</v>
      </c>
      <c r="F848" t="s">
        <v>247</v>
      </c>
      <c r="I848" s="668" t="s">
        <v>5044</v>
      </c>
      <c r="J848">
        <v>2</v>
      </c>
      <c r="K848" s="312" t="s">
        <v>3250</v>
      </c>
      <c r="L848" t="s">
        <v>6297</v>
      </c>
      <c r="M848">
        <v>2</v>
      </c>
      <c r="N848">
        <v>2</v>
      </c>
      <c r="O848">
        <v>2</v>
      </c>
      <c r="P848">
        <v>0</v>
      </c>
      <c r="Q848">
        <v>2</v>
      </c>
      <c r="R848">
        <f>SUBTOTAL(9,M848:Q848)</f>
        <v>8</v>
      </c>
    </row>
    <row r="849" spans="2:40" customFormat="1" ht="14" hidden="1">
      <c r="B849" t="s">
        <v>5952</v>
      </c>
      <c r="C849" t="s">
        <v>5953</v>
      </c>
      <c r="D849" t="s">
        <v>5954</v>
      </c>
      <c r="F849" t="s">
        <v>247</v>
      </c>
      <c r="I849" s="668" t="s">
        <v>5044</v>
      </c>
      <c r="J849">
        <v>3</v>
      </c>
      <c r="K849" t="s">
        <v>451</v>
      </c>
      <c r="L849" t="s">
        <v>6297</v>
      </c>
      <c r="M849" s="460">
        <v>0</v>
      </c>
      <c r="N849" s="460">
        <v>0</v>
      </c>
      <c r="O849" s="460">
        <v>0</v>
      </c>
      <c r="P849" s="460">
        <v>0</v>
      </c>
      <c r="Q849" s="460">
        <v>0</v>
      </c>
    </row>
    <row r="850" spans="2:40" customFormat="1" ht="14" hidden="1">
      <c r="B850" t="s">
        <v>6228</v>
      </c>
      <c r="C850" t="s">
        <v>6229</v>
      </c>
      <c r="D850" t="s">
        <v>6230</v>
      </c>
      <c r="F850" t="s">
        <v>266</v>
      </c>
      <c r="G850">
        <v>3</v>
      </c>
      <c r="H850">
        <v>3</v>
      </c>
      <c r="I850" s="668" t="s">
        <v>5044</v>
      </c>
      <c r="J850">
        <v>3</v>
      </c>
      <c r="K850" s="312" t="s">
        <v>3243</v>
      </c>
      <c r="L850" t="s">
        <v>6297</v>
      </c>
      <c r="M850" s="471">
        <v>0</v>
      </c>
      <c r="N850" s="568">
        <v>0</v>
      </c>
      <c r="O850" s="568">
        <v>0</v>
      </c>
      <c r="P850" s="568">
        <v>1</v>
      </c>
      <c r="Q850" s="568">
        <v>0</v>
      </c>
    </row>
    <row r="851" spans="2:40" customFormat="1" ht="14">
      <c r="B851" t="s">
        <v>6141</v>
      </c>
      <c r="C851" t="s">
        <v>6142</v>
      </c>
      <c r="D851" t="s">
        <v>6143</v>
      </c>
      <c r="F851" t="s">
        <v>266</v>
      </c>
      <c r="G851">
        <v>4</v>
      </c>
      <c r="H851">
        <v>4</v>
      </c>
      <c r="I851" s="668" t="s">
        <v>5044</v>
      </c>
      <c r="J851">
        <v>4</v>
      </c>
      <c r="K851" s="312" t="s">
        <v>3250</v>
      </c>
      <c r="L851" t="s">
        <v>6297</v>
      </c>
      <c r="M851">
        <v>2</v>
      </c>
      <c r="N851">
        <v>1</v>
      </c>
      <c r="O851">
        <v>2</v>
      </c>
      <c r="P851">
        <v>2</v>
      </c>
      <c r="Q851">
        <v>2</v>
      </c>
      <c r="R851">
        <f t="shared" ref="R851:R853" si="82">SUBTOTAL(9,M851:Q851)</f>
        <v>9</v>
      </c>
      <c r="AN851" s="465" t="s">
        <v>6302</v>
      </c>
    </row>
    <row r="852" spans="2:40" customFormat="1" ht="14">
      <c r="B852" s="465" t="s">
        <v>6289</v>
      </c>
      <c r="C852" t="s">
        <v>6226</v>
      </c>
      <c r="D852" t="s">
        <v>6227</v>
      </c>
      <c r="F852" t="s">
        <v>266</v>
      </c>
      <c r="G852">
        <v>3</v>
      </c>
      <c r="H852">
        <v>4</v>
      </c>
      <c r="I852" s="668" t="s">
        <v>5044</v>
      </c>
      <c r="J852">
        <v>4</v>
      </c>
      <c r="K852" s="312" t="s">
        <v>3233</v>
      </c>
      <c r="L852" t="s">
        <v>6297</v>
      </c>
      <c r="M852">
        <v>1</v>
      </c>
      <c r="N852" s="460">
        <v>0</v>
      </c>
      <c r="O852">
        <v>1</v>
      </c>
      <c r="P852">
        <v>1</v>
      </c>
      <c r="Q852">
        <v>1</v>
      </c>
      <c r="R852">
        <f t="shared" si="82"/>
        <v>4</v>
      </c>
    </row>
    <row r="853" spans="2:40" customFormat="1" ht="14">
      <c r="B853" t="s">
        <v>6135</v>
      </c>
      <c r="C853" t="s">
        <v>6136</v>
      </c>
      <c r="D853" t="s">
        <v>6137</v>
      </c>
      <c r="F853" t="s">
        <v>266</v>
      </c>
      <c r="G853">
        <v>3</v>
      </c>
      <c r="H853">
        <v>6</v>
      </c>
      <c r="I853" s="668" t="s">
        <v>5044</v>
      </c>
      <c r="J853">
        <v>7</v>
      </c>
      <c r="K853" s="312" t="s">
        <v>3233</v>
      </c>
      <c r="L853" t="s">
        <v>6297</v>
      </c>
      <c r="M853">
        <v>1</v>
      </c>
      <c r="N853">
        <v>1</v>
      </c>
      <c r="O853">
        <v>1</v>
      </c>
      <c r="P853">
        <v>1</v>
      </c>
      <c r="Q853">
        <v>1</v>
      </c>
      <c r="R853">
        <f t="shared" si="82"/>
        <v>5</v>
      </c>
    </row>
    <row r="854" spans="2:40" customFormat="1" ht="14" hidden="1">
      <c r="B854" t="s">
        <v>6191</v>
      </c>
      <c r="C854" t="s">
        <v>6192</v>
      </c>
      <c r="D854" t="s">
        <v>6193</v>
      </c>
      <c r="F854" t="s">
        <v>247</v>
      </c>
      <c r="I854" s="674" t="s">
        <v>269</v>
      </c>
      <c r="J854">
        <v>0</v>
      </c>
      <c r="K854" s="312" t="s">
        <v>3243</v>
      </c>
      <c r="L854" s="465" t="s">
        <v>6297</v>
      </c>
      <c r="M854" s="471">
        <v>0</v>
      </c>
      <c r="N854" s="568">
        <v>0</v>
      </c>
      <c r="O854" s="568">
        <v>0</v>
      </c>
      <c r="P854" s="568">
        <v>0</v>
      </c>
      <c r="Q854" s="568">
        <v>0</v>
      </c>
    </row>
    <row r="855" spans="2:40" customFormat="1" ht="14">
      <c r="B855" t="s">
        <v>5981</v>
      </c>
      <c r="C855" t="s">
        <v>5982</v>
      </c>
      <c r="D855" t="s">
        <v>5983</v>
      </c>
      <c r="F855" t="s">
        <v>247</v>
      </c>
      <c r="I855" s="674" t="s">
        <v>269</v>
      </c>
      <c r="J855">
        <v>2</v>
      </c>
      <c r="K855" s="312" t="s">
        <v>3250</v>
      </c>
      <c r="L855" t="s">
        <v>6297</v>
      </c>
      <c r="M855">
        <v>2</v>
      </c>
      <c r="N855">
        <v>0</v>
      </c>
      <c r="O855">
        <v>2</v>
      </c>
      <c r="P855">
        <v>2</v>
      </c>
      <c r="Q855">
        <v>1</v>
      </c>
      <c r="R855">
        <f>SUBTOTAL(9,M855:Q855)</f>
        <v>7</v>
      </c>
    </row>
    <row r="856" spans="2:40" customFormat="1" ht="14" hidden="1">
      <c r="B856" t="s">
        <v>5990</v>
      </c>
      <c r="C856" t="s">
        <v>5991</v>
      </c>
      <c r="D856" t="s">
        <v>5992</v>
      </c>
      <c r="F856" t="s">
        <v>247</v>
      </c>
      <c r="I856" s="674" t="s">
        <v>269</v>
      </c>
      <c r="J856">
        <v>2</v>
      </c>
      <c r="K856" t="s">
        <v>451</v>
      </c>
      <c r="L856" t="s">
        <v>6297</v>
      </c>
      <c r="M856" s="460">
        <v>0</v>
      </c>
      <c r="N856" s="460">
        <v>0</v>
      </c>
      <c r="O856" s="460">
        <v>0</v>
      </c>
      <c r="P856" s="460">
        <v>0</v>
      </c>
      <c r="Q856" s="460">
        <v>0</v>
      </c>
    </row>
    <row r="857" spans="2:40" customFormat="1" ht="14" hidden="1">
      <c r="B857" t="s">
        <v>5908</v>
      </c>
      <c r="C857" t="s">
        <v>5909</v>
      </c>
      <c r="D857" t="s">
        <v>5910</v>
      </c>
      <c r="F857" t="s">
        <v>247</v>
      </c>
      <c r="I857" s="674" t="s">
        <v>269</v>
      </c>
      <c r="J857">
        <v>3</v>
      </c>
      <c r="K857" t="s">
        <v>451</v>
      </c>
      <c r="L857" t="s">
        <v>6297</v>
      </c>
      <c r="M857" s="460">
        <v>0</v>
      </c>
      <c r="N857" s="460">
        <v>0</v>
      </c>
      <c r="O857" s="460">
        <v>0</v>
      </c>
      <c r="P857" s="460">
        <v>0</v>
      </c>
      <c r="Q857" s="460">
        <v>0</v>
      </c>
    </row>
    <row r="858" spans="2:40" customFormat="1" ht="14" hidden="1">
      <c r="B858" t="s">
        <v>5970</v>
      </c>
      <c r="C858" t="s">
        <v>5971</v>
      </c>
      <c r="D858" t="s">
        <v>5972</v>
      </c>
      <c r="F858" t="s">
        <v>266</v>
      </c>
      <c r="G858">
        <v>3</v>
      </c>
      <c r="H858">
        <v>4</v>
      </c>
      <c r="I858" s="674" t="s">
        <v>269</v>
      </c>
      <c r="J858">
        <v>3</v>
      </c>
      <c r="K858" s="312" t="s">
        <v>3243</v>
      </c>
      <c r="L858" t="s">
        <v>6297</v>
      </c>
      <c r="M858" s="471">
        <v>0</v>
      </c>
      <c r="N858" s="568">
        <v>0</v>
      </c>
      <c r="O858" s="568">
        <v>0</v>
      </c>
      <c r="P858" s="568">
        <v>1</v>
      </c>
      <c r="Q858" s="568">
        <v>0</v>
      </c>
    </row>
    <row r="859" spans="2:40" customFormat="1" ht="14">
      <c r="B859" t="s">
        <v>5984</v>
      </c>
      <c r="C859" t="s">
        <v>5985</v>
      </c>
      <c r="D859" t="s">
        <v>5986</v>
      </c>
      <c r="E859" t="s">
        <v>5289</v>
      </c>
      <c r="F859" t="s">
        <v>266</v>
      </c>
      <c r="G859">
        <v>4</v>
      </c>
      <c r="H859">
        <v>3</v>
      </c>
      <c r="I859" s="674" t="s">
        <v>269</v>
      </c>
      <c r="J859">
        <v>3</v>
      </c>
      <c r="K859" s="312" t="s">
        <v>3250</v>
      </c>
      <c r="L859" t="s">
        <v>6297</v>
      </c>
      <c r="M859">
        <v>1</v>
      </c>
      <c r="N859">
        <v>2</v>
      </c>
      <c r="O859">
        <v>1</v>
      </c>
      <c r="P859">
        <v>2</v>
      </c>
      <c r="Q859">
        <v>1</v>
      </c>
      <c r="R859">
        <f>SUBTOTAL(9,M859:Q859)</f>
        <v>7</v>
      </c>
    </row>
    <row r="860" spans="2:40" customFormat="1" ht="14" hidden="1">
      <c r="B860" t="s">
        <v>5987</v>
      </c>
      <c r="C860" t="s">
        <v>5988</v>
      </c>
      <c r="D860" t="s">
        <v>5989</v>
      </c>
      <c r="F860" t="s">
        <v>247</v>
      </c>
      <c r="I860" s="674" t="s">
        <v>269</v>
      </c>
      <c r="J860">
        <v>4</v>
      </c>
      <c r="K860" t="s">
        <v>451</v>
      </c>
      <c r="L860" t="s">
        <v>6297</v>
      </c>
      <c r="M860" s="460">
        <v>0</v>
      </c>
      <c r="N860" s="460">
        <v>0</v>
      </c>
      <c r="O860" s="460">
        <v>0</v>
      </c>
      <c r="P860" s="460">
        <v>0</v>
      </c>
      <c r="Q860" s="460">
        <v>0</v>
      </c>
    </row>
    <row r="861" spans="2:40" customFormat="1" ht="14">
      <c r="B861" s="465" t="s">
        <v>6298</v>
      </c>
      <c r="C861" t="s">
        <v>6160</v>
      </c>
      <c r="D861" s="465" t="s">
        <v>6299</v>
      </c>
      <c r="F861" t="s">
        <v>266</v>
      </c>
      <c r="G861">
        <v>3</v>
      </c>
      <c r="H861">
        <v>3</v>
      </c>
      <c r="I861" s="674" t="s">
        <v>269</v>
      </c>
      <c r="J861">
        <v>4</v>
      </c>
      <c r="K861" s="312" t="s">
        <v>3233</v>
      </c>
      <c r="L861" t="s">
        <v>6297</v>
      </c>
      <c r="M861" s="460">
        <v>0</v>
      </c>
      <c r="N861" s="460">
        <v>0</v>
      </c>
      <c r="O861" s="460">
        <v>0</v>
      </c>
      <c r="P861" s="460">
        <v>0</v>
      </c>
      <c r="Q861">
        <v>1</v>
      </c>
      <c r="R861">
        <f>SUBTOTAL(9,M861:Q861)</f>
        <v>1</v>
      </c>
    </row>
    <row r="862" spans="2:40" customFormat="1" ht="14" hidden="1">
      <c r="B862" t="s">
        <v>6233</v>
      </c>
      <c r="C862" t="s">
        <v>6234</v>
      </c>
      <c r="D862" t="s">
        <v>6235</v>
      </c>
      <c r="F862" t="s">
        <v>266</v>
      </c>
      <c r="G862">
        <v>3</v>
      </c>
      <c r="H862">
        <v>5</v>
      </c>
      <c r="I862" s="674" t="s">
        <v>269</v>
      </c>
      <c r="J862">
        <v>4</v>
      </c>
      <c r="K862" s="312" t="s">
        <v>3243</v>
      </c>
      <c r="L862" s="465" t="s">
        <v>6381</v>
      </c>
      <c r="M862" s="471">
        <v>0</v>
      </c>
      <c r="N862" s="568">
        <v>0</v>
      </c>
      <c r="O862" s="568">
        <v>0</v>
      </c>
      <c r="P862" s="568">
        <v>0</v>
      </c>
      <c r="Q862" s="568">
        <v>0</v>
      </c>
    </row>
    <row r="863" spans="2:40" customFormat="1" ht="14">
      <c r="B863" s="465" t="s">
        <v>6282</v>
      </c>
      <c r="C863" t="s">
        <v>6231</v>
      </c>
      <c r="D863" t="s">
        <v>6232</v>
      </c>
      <c r="F863" t="s">
        <v>266</v>
      </c>
      <c r="G863">
        <v>10</v>
      </c>
      <c r="H863">
        <v>10</v>
      </c>
      <c r="I863" s="674" t="s">
        <v>269</v>
      </c>
      <c r="J863">
        <v>10</v>
      </c>
      <c r="K863" s="312" t="s">
        <v>3233</v>
      </c>
      <c r="L863" t="s">
        <v>6297</v>
      </c>
      <c r="M863" s="460">
        <v>0</v>
      </c>
      <c r="N863">
        <v>1</v>
      </c>
      <c r="O863">
        <v>1</v>
      </c>
      <c r="P863">
        <v>1</v>
      </c>
      <c r="Q863" s="460">
        <v>0</v>
      </c>
      <c r="R863">
        <f>SUBTOTAL(9,M863:Q863)</f>
        <v>3</v>
      </c>
    </row>
    <row r="864" spans="2:40" customFormat="1" ht="14" hidden="1">
      <c r="B864" t="s">
        <v>5946</v>
      </c>
      <c r="C864" t="s">
        <v>5947</v>
      </c>
      <c r="D864" t="s">
        <v>5948</v>
      </c>
      <c r="F864" t="s">
        <v>247</v>
      </c>
      <c r="I864" s="675" t="s">
        <v>290</v>
      </c>
      <c r="J864">
        <v>1</v>
      </c>
      <c r="K864" t="s">
        <v>451</v>
      </c>
      <c r="L864" t="s">
        <v>6297</v>
      </c>
      <c r="M864" s="460">
        <v>0</v>
      </c>
      <c r="N864" s="460">
        <v>0</v>
      </c>
      <c r="O864" s="460">
        <v>0</v>
      </c>
      <c r="P864" s="460">
        <v>0</v>
      </c>
      <c r="Q864" s="460">
        <v>0</v>
      </c>
    </row>
    <row r="865" spans="2:18" customFormat="1" ht="14" hidden="1">
      <c r="B865" t="s">
        <v>6262</v>
      </c>
      <c r="C865" t="s">
        <v>6263</v>
      </c>
      <c r="D865" t="s">
        <v>6264</v>
      </c>
      <c r="E865" t="s">
        <v>5160</v>
      </c>
      <c r="F865" t="s">
        <v>266</v>
      </c>
      <c r="G865">
        <v>1</v>
      </c>
      <c r="H865">
        <v>3</v>
      </c>
      <c r="I865" s="675" t="s">
        <v>290</v>
      </c>
      <c r="J865">
        <v>1</v>
      </c>
      <c r="K865" s="312" t="s">
        <v>3243</v>
      </c>
      <c r="L865" t="s">
        <v>6297</v>
      </c>
      <c r="M865" s="471">
        <v>0</v>
      </c>
      <c r="N865" s="568">
        <v>0</v>
      </c>
      <c r="O865" s="568">
        <v>0</v>
      </c>
      <c r="P865" s="568">
        <v>0</v>
      </c>
      <c r="Q865" s="568">
        <v>0</v>
      </c>
    </row>
    <row r="866" spans="2:18" customFormat="1" ht="14" hidden="1">
      <c r="B866" t="s">
        <v>6037</v>
      </c>
      <c r="C866" t="s">
        <v>6038</v>
      </c>
      <c r="D866" t="s">
        <v>6039</v>
      </c>
      <c r="F866" t="s">
        <v>266</v>
      </c>
      <c r="G866">
        <v>1</v>
      </c>
      <c r="H866">
        <v>3</v>
      </c>
      <c r="I866" s="675" t="s">
        <v>290</v>
      </c>
      <c r="J866">
        <v>2</v>
      </c>
      <c r="K866" s="312" t="s">
        <v>3243</v>
      </c>
      <c r="L866" t="s">
        <v>6297</v>
      </c>
      <c r="M866" s="471">
        <v>0</v>
      </c>
      <c r="N866" s="568">
        <v>0</v>
      </c>
      <c r="O866" s="568">
        <v>0</v>
      </c>
      <c r="P866" s="568">
        <v>0</v>
      </c>
      <c r="Q866" s="568">
        <v>0</v>
      </c>
    </row>
    <row r="867" spans="2:18" customFormat="1" ht="14">
      <c r="B867" t="s">
        <v>6194</v>
      </c>
      <c r="C867" t="s">
        <v>6195</v>
      </c>
      <c r="D867" t="s">
        <v>6196</v>
      </c>
      <c r="F867" t="s">
        <v>266</v>
      </c>
      <c r="G867">
        <v>2</v>
      </c>
      <c r="H867">
        <v>3</v>
      </c>
      <c r="I867" s="675" t="s">
        <v>290</v>
      </c>
      <c r="J867">
        <v>2</v>
      </c>
      <c r="K867" s="312" t="s">
        <v>3250</v>
      </c>
      <c r="L867" t="s">
        <v>6297</v>
      </c>
      <c r="M867">
        <v>2</v>
      </c>
      <c r="N867">
        <v>2</v>
      </c>
      <c r="O867">
        <v>1</v>
      </c>
      <c r="P867">
        <v>2</v>
      </c>
      <c r="Q867">
        <v>2</v>
      </c>
      <c r="R867">
        <f>SUBTOTAL(9,M867:Q867)</f>
        <v>9</v>
      </c>
    </row>
    <row r="868" spans="2:18" customFormat="1" ht="14" hidden="1">
      <c r="B868" t="s">
        <v>6206</v>
      </c>
      <c r="C868" t="s">
        <v>6207</v>
      </c>
      <c r="D868" t="s">
        <v>6208</v>
      </c>
      <c r="F868" t="s">
        <v>247</v>
      </c>
      <c r="I868" s="675" t="s">
        <v>290</v>
      </c>
      <c r="J868">
        <v>2</v>
      </c>
      <c r="K868" s="312" t="s">
        <v>3243</v>
      </c>
      <c r="L868" s="465" t="s">
        <v>6381</v>
      </c>
      <c r="M868" s="471">
        <v>0</v>
      </c>
      <c r="N868" s="568">
        <v>0</v>
      </c>
      <c r="O868" s="568">
        <v>0</v>
      </c>
      <c r="P868" s="568">
        <v>0</v>
      </c>
      <c r="Q868" s="568">
        <v>0</v>
      </c>
    </row>
    <row r="869" spans="2:18" customFormat="1" ht="14" hidden="1">
      <c r="B869" t="s">
        <v>6043</v>
      </c>
      <c r="C869" t="s">
        <v>6044</v>
      </c>
      <c r="D869" t="s">
        <v>6045</v>
      </c>
      <c r="E869" t="s">
        <v>5160</v>
      </c>
      <c r="F869" t="s">
        <v>266</v>
      </c>
      <c r="G869">
        <v>3</v>
      </c>
      <c r="H869">
        <v>3</v>
      </c>
      <c r="I869" s="675" t="s">
        <v>290</v>
      </c>
      <c r="J869">
        <v>3</v>
      </c>
      <c r="K869" t="s">
        <v>451</v>
      </c>
      <c r="L869" t="s">
        <v>6297</v>
      </c>
      <c r="M869" s="460">
        <v>0</v>
      </c>
      <c r="N869" s="460">
        <v>0</v>
      </c>
      <c r="O869" s="460">
        <v>0</v>
      </c>
      <c r="P869" s="460">
        <v>0</v>
      </c>
      <c r="Q869" s="460">
        <v>0</v>
      </c>
    </row>
    <row r="870" spans="2:18" customFormat="1" ht="14">
      <c r="B870" s="465" t="s">
        <v>6283</v>
      </c>
      <c r="C870" t="s">
        <v>6175</v>
      </c>
      <c r="D870" t="s">
        <v>6176</v>
      </c>
      <c r="F870" t="s">
        <v>266</v>
      </c>
      <c r="G870">
        <v>2</v>
      </c>
      <c r="H870">
        <v>5</v>
      </c>
      <c r="I870" s="675" t="s">
        <v>290</v>
      </c>
      <c r="J870">
        <v>3</v>
      </c>
      <c r="K870" s="312" t="s">
        <v>3233</v>
      </c>
      <c r="L870" t="s">
        <v>6297</v>
      </c>
      <c r="M870">
        <v>1</v>
      </c>
      <c r="N870">
        <v>1</v>
      </c>
      <c r="O870">
        <v>1</v>
      </c>
      <c r="P870">
        <v>1</v>
      </c>
      <c r="Q870" s="460">
        <v>0</v>
      </c>
      <c r="R870">
        <f t="shared" ref="R870:R871" si="83">SUBTOTAL(9,M870:Q870)</f>
        <v>4</v>
      </c>
    </row>
    <row r="871" spans="2:18" customFormat="1" ht="14">
      <c r="B871" s="465" t="s">
        <v>7576</v>
      </c>
      <c r="C871" t="s">
        <v>5973</v>
      </c>
      <c r="D871" t="s">
        <v>5974</v>
      </c>
      <c r="F871" t="s">
        <v>266</v>
      </c>
      <c r="G871">
        <v>3</v>
      </c>
      <c r="H871">
        <v>4</v>
      </c>
      <c r="I871" s="675" t="s">
        <v>290</v>
      </c>
      <c r="J871">
        <v>4</v>
      </c>
      <c r="K871" s="312" t="s">
        <v>3250</v>
      </c>
      <c r="L871" t="s">
        <v>6297</v>
      </c>
      <c r="M871">
        <v>0</v>
      </c>
      <c r="N871">
        <v>0</v>
      </c>
      <c r="O871">
        <v>2</v>
      </c>
      <c r="P871">
        <v>1</v>
      </c>
      <c r="Q871">
        <v>0</v>
      </c>
      <c r="R871">
        <f t="shared" si="83"/>
        <v>3</v>
      </c>
    </row>
    <row r="872" spans="2:18" customFormat="1" ht="14" hidden="1">
      <c r="B872" t="s">
        <v>6040</v>
      </c>
      <c r="C872" t="s">
        <v>6041</v>
      </c>
      <c r="D872" t="s">
        <v>6042</v>
      </c>
      <c r="F872" t="s">
        <v>247</v>
      </c>
      <c r="I872" s="675" t="s">
        <v>290</v>
      </c>
      <c r="J872">
        <v>4</v>
      </c>
      <c r="K872" t="s">
        <v>451</v>
      </c>
      <c r="L872" t="s">
        <v>6297</v>
      </c>
      <c r="M872" s="460">
        <v>0</v>
      </c>
      <c r="N872" s="460">
        <v>0</v>
      </c>
      <c r="O872" s="460">
        <v>0</v>
      </c>
      <c r="P872" s="460">
        <v>0</v>
      </c>
      <c r="Q872" s="460">
        <v>0</v>
      </c>
    </row>
    <row r="873" spans="2:18" customFormat="1" ht="14">
      <c r="B873" s="465" t="s">
        <v>6286</v>
      </c>
      <c r="C873" t="s">
        <v>6212</v>
      </c>
      <c r="D873" t="s">
        <v>6213</v>
      </c>
      <c r="F873" t="s">
        <v>266</v>
      </c>
      <c r="G873">
        <v>3</v>
      </c>
      <c r="H873">
        <v>5</v>
      </c>
      <c r="I873" s="675" t="s">
        <v>290</v>
      </c>
      <c r="J873">
        <v>5</v>
      </c>
      <c r="K873" s="312" t="s">
        <v>3233</v>
      </c>
      <c r="L873" t="s">
        <v>6297</v>
      </c>
      <c r="M873" s="460">
        <v>0</v>
      </c>
      <c r="N873" s="460">
        <v>0</v>
      </c>
      <c r="O873">
        <v>1</v>
      </c>
      <c r="P873">
        <v>1</v>
      </c>
      <c r="Q873" s="460">
        <v>0</v>
      </c>
      <c r="R873">
        <f>SUBTOTAL(9,M873:Q873)</f>
        <v>2</v>
      </c>
    </row>
    <row r="874" spans="2:18" customFormat="1" ht="14" hidden="1">
      <c r="B874" t="s">
        <v>6259</v>
      </c>
      <c r="C874" t="s">
        <v>6260</v>
      </c>
      <c r="D874" t="s">
        <v>6261</v>
      </c>
      <c r="F874" t="s">
        <v>247</v>
      </c>
      <c r="I874" s="676" t="s">
        <v>305</v>
      </c>
      <c r="J874">
        <v>0</v>
      </c>
      <c r="K874" t="s">
        <v>451</v>
      </c>
      <c r="L874" t="s">
        <v>6297</v>
      </c>
      <c r="M874" s="460">
        <v>0</v>
      </c>
      <c r="N874" s="460">
        <v>0</v>
      </c>
      <c r="O874" s="460">
        <v>0</v>
      </c>
      <c r="P874" s="460">
        <v>0</v>
      </c>
      <c r="Q874" s="460">
        <v>0</v>
      </c>
    </row>
    <row r="875" spans="2:18" customFormat="1" ht="14" hidden="1">
      <c r="B875" t="s">
        <v>6025</v>
      </c>
      <c r="C875" t="s">
        <v>6026</v>
      </c>
      <c r="D875" t="s">
        <v>6027</v>
      </c>
      <c r="F875" t="s">
        <v>266</v>
      </c>
      <c r="G875">
        <v>1</v>
      </c>
      <c r="H875">
        <v>3</v>
      </c>
      <c r="I875" s="676" t="s">
        <v>305</v>
      </c>
      <c r="J875">
        <v>2</v>
      </c>
      <c r="K875" s="312" t="s">
        <v>3243</v>
      </c>
      <c r="L875" t="s">
        <v>6297</v>
      </c>
      <c r="M875" s="471">
        <v>0</v>
      </c>
      <c r="N875" s="568">
        <v>0</v>
      </c>
      <c r="O875" s="568">
        <v>0</v>
      </c>
      <c r="P875" s="568">
        <v>0</v>
      </c>
      <c r="Q875" s="568">
        <v>0</v>
      </c>
    </row>
    <row r="876" spans="2:18" customFormat="1" ht="14">
      <c r="B876" t="s">
        <v>6110</v>
      </c>
      <c r="C876" t="s">
        <v>6111</v>
      </c>
      <c r="D876" t="s">
        <v>6112</v>
      </c>
      <c r="F876" t="s">
        <v>266</v>
      </c>
      <c r="G876">
        <v>1</v>
      </c>
      <c r="H876">
        <v>1</v>
      </c>
      <c r="I876" s="676" t="s">
        <v>305</v>
      </c>
      <c r="J876">
        <v>2</v>
      </c>
      <c r="K876" s="312" t="s">
        <v>3233</v>
      </c>
      <c r="L876" t="s">
        <v>6297</v>
      </c>
      <c r="M876">
        <v>1</v>
      </c>
      <c r="N876">
        <v>1</v>
      </c>
      <c r="O876">
        <v>1</v>
      </c>
      <c r="P876">
        <v>1</v>
      </c>
      <c r="Q876">
        <v>1</v>
      </c>
      <c r="R876">
        <f t="shared" ref="R876:R877" si="84">SUBTOTAL(9,M876:Q876)</f>
        <v>5</v>
      </c>
    </row>
    <row r="877" spans="2:18" customFormat="1" ht="14">
      <c r="B877" t="s">
        <v>6217</v>
      </c>
      <c r="C877" t="s">
        <v>6218</v>
      </c>
      <c r="D877" t="s">
        <v>6219</v>
      </c>
      <c r="F877" t="s">
        <v>247</v>
      </c>
      <c r="I877" s="676" t="s">
        <v>305</v>
      </c>
      <c r="J877">
        <v>2</v>
      </c>
      <c r="K877" s="312" t="s">
        <v>3250</v>
      </c>
      <c r="L877" t="s">
        <v>6297</v>
      </c>
      <c r="M877">
        <v>0</v>
      </c>
      <c r="N877">
        <v>2</v>
      </c>
      <c r="O877">
        <v>1</v>
      </c>
      <c r="P877">
        <v>0</v>
      </c>
      <c r="Q877">
        <v>1</v>
      </c>
      <c r="R877">
        <f t="shared" si="84"/>
        <v>4</v>
      </c>
    </row>
    <row r="878" spans="2:18" customFormat="1" ht="14" hidden="1">
      <c r="B878" t="s">
        <v>6028</v>
      </c>
      <c r="C878" t="s">
        <v>6029</v>
      </c>
      <c r="D878" t="s">
        <v>6030</v>
      </c>
      <c r="F878" t="s">
        <v>247</v>
      </c>
      <c r="I878" s="676" t="s">
        <v>305</v>
      </c>
      <c r="J878">
        <v>3</v>
      </c>
      <c r="K878" t="s">
        <v>451</v>
      </c>
      <c r="L878" t="s">
        <v>6297</v>
      </c>
      <c r="M878" s="460">
        <v>0</v>
      </c>
      <c r="N878" s="460">
        <v>0</v>
      </c>
      <c r="O878" s="460">
        <v>0</v>
      </c>
      <c r="P878" s="460">
        <v>0</v>
      </c>
      <c r="Q878" s="460">
        <v>0</v>
      </c>
    </row>
    <row r="879" spans="2:18" customFormat="1" ht="14" hidden="1">
      <c r="B879" t="s">
        <v>6034</v>
      </c>
      <c r="C879" t="s">
        <v>6035</v>
      </c>
      <c r="D879" t="s">
        <v>6036</v>
      </c>
      <c r="F879" t="s">
        <v>266</v>
      </c>
      <c r="G879">
        <v>3</v>
      </c>
      <c r="H879">
        <v>4</v>
      </c>
      <c r="I879" s="676" t="s">
        <v>305</v>
      </c>
      <c r="J879">
        <v>4</v>
      </c>
      <c r="K879" s="312" t="s">
        <v>3243</v>
      </c>
      <c r="L879" t="s">
        <v>6297</v>
      </c>
      <c r="M879" s="471">
        <v>0</v>
      </c>
      <c r="N879" s="568">
        <v>1</v>
      </c>
      <c r="O879" s="568">
        <v>0</v>
      </c>
      <c r="P879" s="568">
        <v>0</v>
      </c>
      <c r="Q879" s="568">
        <v>0</v>
      </c>
    </row>
    <row r="880" spans="2:18" customFormat="1" ht="14">
      <c r="B880" s="465" t="s">
        <v>6348</v>
      </c>
      <c r="C880" t="s">
        <v>6120</v>
      </c>
      <c r="D880" t="s">
        <v>6121</v>
      </c>
      <c r="F880" t="s">
        <v>266</v>
      </c>
      <c r="G880">
        <v>4</v>
      </c>
      <c r="H880">
        <v>4</v>
      </c>
      <c r="I880" s="676" t="s">
        <v>305</v>
      </c>
      <c r="J880">
        <v>4</v>
      </c>
      <c r="K880" s="312" t="s">
        <v>3233</v>
      </c>
      <c r="L880" t="s">
        <v>6297</v>
      </c>
      <c r="M880" s="460">
        <v>0</v>
      </c>
      <c r="N880">
        <v>1</v>
      </c>
      <c r="O880">
        <v>1</v>
      </c>
      <c r="P880">
        <v>1</v>
      </c>
      <c r="Q880">
        <v>1</v>
      </c>
      <c r="R880">
        <f t="shared" ref="R880:R881" si="85">SUBTOTAL(9,M880:Q880)</f>
        <v>4</v>
      </c>
    </row>
    <row r="881" spans="2:18" customFormat="1" ht="14">
      <c r="B881" t="s">
        <v>6188</v>
      </c>
      <c r="C881" t="s">
        <v>6189</v>
      </c>
      <c r="D881" t="s">
        <v>6190</v>
      </c>
      <c r="F881" t="s">
        <v>266</v>
      </c>
      <c r="G881">
        <v>5</v>
      </c>
      <c r="H881">
        <v>5</v>
      </c>
      <c r="I881" s="676" t="s">
        <v>305</v>
      </c>
      <c r="J881">
        <v>5</v>
      </c>
      <c r="K881" s="312" t="s">
        <v>3250</v>
      </c>
      <c r="L881" s="465" t="s">
        <v>6297</v>
      </c>
      <c r="M881">
        <v>2</v>
      </c>
      <c r="N881">
        <v>1</v>
      </c>
      <c r="O881">
        <v>0</v>
      </c>
      <c r="P881">
        <v>2</v>
      </c>
      <c r="Q881">
        <v>1</v>
      </c>
      <c r="R881">
        <f t="shared" si="85"/>
        <v>6</v>
      </c>
    </row>
    <row r="882" spans="2:18" customFormat="1" ht="14" hidden="1">
      <c r="B882" t="s">
        <v>6220</v>
      </c>
      <c r="C882" t="s">
        <v>6221</v>
      </c>
      <c r="D882" t="s">
        <v>6222</v>
      </c>
      <c r="E882" t="s">
        <v>5289</v>
      </c>
      <c r="F882" t="s">
        <v>266</v>
      </c>
      <c r="G882">
        <v>6</v>
      </c>
      <c r="H882">
        <v>6</v>
      </c>
      <c r="I882" s="676" t="s">
        <v>305</v>
      </c>
      <c r="J882">
        <v>6</v>
      </c>
      <c r="K882" s="312" t="s">
        <v>3243</v>
      </c>
      <c r="L882" t="s">
        <v>6297</v>
      </c>
      <c r="M882" s="471">
        <v>0</v>
      </c>
      <c r="N882" s="568">
        <v>1</v>
      </c>
      <c r="O882" s="568">
        <v>0</v>
      </c>
      <c r="P882" s="568">
        <v>0</v>
      </c>
      <c r="Q882" s="568">
        <v>0</v>
      </c>
    </row>
    <row r="883" spans="2:18" customFormat="1" ht="14" hidden="1">
      <c r="B883" t="s">
        <v>6031</v>
      </c>
      <c r="C883" t="s">
        <v>6032</v>
      </c>
      <c r="D883" t="s">
        <v>6033</v>
      </c>
      <c r="F883" t="s">
        <v>247</v>
      </c>
      <c r="I883" s="676" t="s">
        <v>305</v>
      </c>
      <c r="J883">
        <v>8</v>
      </c>
      <c r="K883" t="s">
        <v>451</v>
      </c>
      <c r="L883" t="s">
        <v>6297</v>
      </c>
      <c r="M883" s="460">
        <v>0</v>
      </c>
      <c r="N883" s="460">
        <v>0</v>
      </c>
      <c r="O883" s="460">
        <v>0</v>
      </c>
      <c r="P883" s="460">
        <v>0</v>
      </c>
      <c r="Q883" s="460">
        <v>0</v>
      </c>
    </row>
    <row r="884" spans="2:18" customFormat="1" ht="14" hidden="1">
      <c r="B884" t="s">
        <v>6155</v>
      </c>
      <c r="C884" t="s">
        <v>6156</v>
      </c>
      <c r="D884" t="s">
        <v>6157</v>
      </c>
      <c r="F884" t="s">
        <v>247</v>
      </c>
      <c r="I884" s="309" t="s">
        <v>3300</v>
      </c>
      <c r="J884">
        <v>1</v>
      </c>
      <c r="K884" s="312" t="s">
        <v>3243</v>
      </c>
      <c r="L884" t="s">
        <v>6297</v>
      </c>
      <c r="M884" s="471">
        <v>0</v>
      </c>
      <c r="N884" s="568">
        <v>0</v>
      </c>
      <c r="O884" s="568">
        <v>0</v>
      </c>
      <c r="P884" s="568">
        <v>0</v>
      </c>
      <c r="Q884" s="568">
        <v>0</v>
      </c>
    </row>
    <row r="885" spans="2:18" customFormat="1" ht="14">
      <c r="B885" t="s">
        <v>6203</v>
      </c>
      <c r="C885" t="s">
        <v>6204</v>
      </c>
      <c r="D885" t="s">
        <v>6205</v>
      </c>
      <c r="F885" t="s">
        <v>247</v>
      </c>
      <c r="I885" s="309" t="s">
        <v>3300</v>
      </c>
      <c r="J885">
        <v>1</v>
      </c>
      <c r="K885" s="312" t="s">
        <v>3250</v>
      </c>
      <c r="L885" t="s">
        <v>6297</v>
      </c>
      <c r="M885">
        <v>2</v>
      </c>
      <c r="N885">
        <v>2</v>
      </c>
      <c r="O885">
        <v>1</v>
      </c>
      <c r="P885">
        <v>2</v>
      </c>
      <c r="Q885">
        <v>1</v>
      </c>
      <c r="R885">
        <f>SUBTOTAL(9,M885:Q885)</f>
        <v>8</v>
      </c>
    </row>
    <row r="886" spans="2:18" customFormat="1" ht="14" hidden="1">
      <c r="B886" t="s">
        <v>6013</v>
      </c>
      <c r="C886" t="s">
        <v>6014</v>
      </c>
      <c r="D886" t="s">
        <v>6015</v>
      </c>
      <c r="E886" t="s">
        <v>5487</v>
      </c>
      <c r="F886" t="s">
        <v>266</v>
      </c>
      <c r="G886">
        <v>1</v>
      </c>
      <c r="H886">
        <v>4</v>
      </c>
      <c r="I886" s="309" t="s">
        <v>3300</v>
      </c>
      <c r="J886">
        <v>2</v>
      </c>
      <c r="K886" t="s">
        <v>451</v>
      </c>
      <c r="L886" t="s">
        <v>6297</v>
      </c>
      <c r="M886" s="460">
        <v>0</v>
      </c>
      <c r="N886" s="460">
        <v>0</v>
      </c>
      <c r="O886" s="460">
        <v>0</v>
      </c>
      <c r="P886" s="460">
        <v>0</v>
      </c>
      <c r="Q886" s="460">
        <v>0</v>
      </c>
    </row>
    <row r="887" spans="2:18" customFormat="1" ht="14" hidden="1">
      <c r="B887" t="s">
        <v>6016</v>
      </c>
      <c r="C887" t="s">
        <v>6017</v>
      </c>
      <c r="D887" t="s">
        <v>6018</v>
      </c>
      <c r="F887" t="s">
        <v>247</v>
      </c>
      <c r="I887" s="309" t="s">
        <v>3300</v>
      </c>
      <c r="J887">
        <v>2</v>
      </c>
      <c r="K887" t="s">
        <v>451</v>
      </c>
      <c r="L887" t="s">
        <v>6297</v>
      </c>
      <c r="M887" s="460">
        <v>0</v>
      </c>
      <c r="N887" s="460">
        <v>0</v>
      </c>
      <c r="O887" s="460">
        <v>0</v>
      </c>
      <c r="P887" s="460">
        <v>0</v>
      </c>
      <c r="Q887" s="460">
        <v>0</v>
      </c>
    </row>
    <row r="888" spans="2:18" customFormat="1" ht="14" hidden="1">
      <c r="B888" t="s">
        <v>6019</v>
      </c>
      <c r="C888" t="s">
        <v>6020</v>
      </c>
      <c r="D888" t="s">
        <v>6021</v>
      </c>
      <c r="F888" t="s">
        <v>247</v>
      </c>
      <c r="I888" s="309" t="s">
        <v>3300</v>
      </c>
      <c r="J888">
        <v>2</v>
      </c>
      <c r="K888" t="s">
        <v>451</v>
      </c>
      <c r="L888" t="s">
        <v>6297</v>
      </c>
      <c r="M888" s="460">
        <v>0</v>
      </c>
      <c r="N888" s="460">
        <v>0</v>
      </c>
      <c r="O888" s="460">
        <v>0</v>
      </c>
      <c r="P888" s="460">
        <v>0</v>
      </c>
      <c r="Q888" s="460">
        <v>0</v>
      </c>
    </row>
    <row r="889" spans="2:18" customFormat="1" ht="14" hidden="1">
      <c r="B889" t="s">
        <v>6022</v>
      </c>
      <c r="C889" t="s">
        <v>6023</v>
      </c>
      <c r="D889" t="s">
        <v>6024</v>
      </c>
      <c r="F889" t="s">
        <v>266</v>
      </c>
      <c r="G889">
        <v>3</v>
      </c>
      <c r="H889">
        <v>2</v>
      </c>
      <c r="I889" s="309" t="s">
        <v>3300</v>
      </c>
      <c r="J889">
        <v>3</v>
      </c>
      <c r="K889" s="312" t="s">
        <v>3243</v>
      </c>
      <c r="L889" s="465" t="s">
        <v>6381</v>
      </c>
      <c r="M889" s="471">
        <v>0</v>
      </c>
      <c r="N889" s="568">
        <v>0</v>
      </c>
      <c r="O889" s="568">
        <v>0</v>
      </c>
      <c r="P889" s="568">
        <v>0</v>
      </c>
      <c r="Q889" s="568">
        <v>0</v>
      </c>
    </row>
    <row r="890" spans="2:18" customFormat="1" ht="14">
      <c r="B890" t="s">
        <v>6115</v>
      </c>
      <c r="C890" t="s">
        <v>6116</v>
      </c>
      <c r="D890" t="s">
        <v>6117</v>
      </c>
      <c r="F890" t="s">
        <v>5116</v>
      </c>
      <c r="G890">
        <v>2</v>
      </c>
      <c r="I890" s="309" t="s">
        <v>3300</v>
      </c>
      <c r="J890">
        <v>3</v>
      </c>
      <c r="K890" s="312" t="s">
        <v>3250</v>
      </c>
      <c r="L890" t="s">
        <v>6297</v>
      </c>
      <c r="M890">
        <v>1</v>
      </c>
      <c r="N890">
        <v>1</v>
      </c>
      <c r="O890">
        <v>0</v>
      </c>
      <c r="P890">
        <v>1</v>
      </c>
      <c r="Q890">
        <v>2</v>
      </c>
      <c r="R890">
        <f t="shared" ref="R890:R892" si="86">SUBTOTAL(9,M890:Q890)</f>
        <v>5</v>
      </c>
    </row>
    <row r="891" spans="2:18" customFormat="1" ht="14">
      <c r="B891" s="465" t="s">
        <v>6281</v>
      </c>
      <c r="C891" t="s">
        <v>6108</v>
      </c>
      <c r="D891" t="s">
        <v>6109</v>
      </c>
      <c r="F891" t="s">
        <v>266</v>
      </c>
      <c r="G891">
        <v>3</v>
      </c>
      <c r="H891">
        <v>2</v>
      </c>
      <c r="I891" s="309" t="s">
        <v>3300</v>
      </c>
      <c r="J891">
        <v>4</v>
      </c>
      <c r="K891" s="312" t="s">
        <v>3233</v>
      </c>
      <c r="L891" t="s">
        <v>6297</v>
      </c>
      <c r="M891" s="460">
        <v>0</v>
      </c>
      <c r="N891" s="460">
        <v>0</v>
      </c>
      <c r="O891" s="460">
        <v>0</v>
      </c>
      <c r="P891">
        <v>1</v>
      </c>
      <c r="Q891">
        <v>1</v>
      </c>
      <c r="R891">
        <f t="shared" si="86"/>
        <v>2</v>
      </c>
    </row>
    <row r="892" spans="2:18" customFormat="1" ht="14">
      <c r="B892" s="465" t="s">
        <v>6284</v>
      </c>
      <c r="C892" t="s">
        <v>6113</v>
      </c>
      <c r="D892" t="s">
        <v>6114</v>
      </c>
      <c r="F892" t="s">
        <v>266</v>
      </c>
      <c r="G892">
        <v>3</v>
      </c>
      <c r="H892">
        <v>3</v>
      </c>
      <c r="I892" s="309" t="s">
        <v>3300</v>
      </c>
      <c r="J892">
        <v>4</v>
      </c>
      <c r="K892" s="312" t="s">
        <v>3233</v>
      </c>
      <c r="L892" t="s">
        <v>6297</v>
      </c>
      <c r="M892">
        <v>1</v>
      </c>
      <c r="N892">
        <v>1</v>
      </c>
      <c r="O892">
        <v>1</v>
      </c>
      <c r="P892">
        <v>1</v>
      </c>
      <c r="Q892" s="460">
        <v>0</v>
      </c>
      <c r="R892">
        <f t="shared" si="86"/>
        <v>4</v>
      </c>
    </row>
    <row r="893" spans="2:18" customFormat="1" ht="14" hidden="1">
      <c r="B893" t="s">
        <v>6200</v>
      </c>
      <c r="C893" t="s">
        <v>6201</v>
      </c>
      <c r="D893" t="s">
        <v>6202</v>
      </c>
      <c r="F893" t="s">
        <v>266</v>
      </c>
      <c r="G893">
        <v>4</v>
      </c>
      <c r="H893">
        <v>4</v>
      </c>
      <c r="I893" s="309" t="s">
        <v>3300</v>
      </c>
      <c r="J893">
        <v>4</v>
      </c>
      <c r="K893" s="312" t="s">
        <v>3243</v>
      </c>
      <c r="L893" t="s">
        <v>6297</v>
      </c>
      <c r="M893" s="471">
        <v>0</v>
      </c>
      <c r="N893" s="568">
        <v>0</v>
      </c>
      <c r="O893" s="568">
        <v>0</v>
      </c>
      <c r="P893" s="568">
        <v>0</v>
      </c>
      <c r="Q893" s="568">
        <v>1</v>
      </c>
    </row>
    <row r="894" spans="2:18" customFormat="1" ht="14" hidden="1">
      <c r="B894" t="s">
        <v>5911</v>
      </c>
      <c r="C894" t="s">
        <v>5912</v>
      </c>
      <c r="D894" t="s">
        <v>5913</v>
      </c>
      <c r="E894" t="s">
        <v>5314</v>
      </c>
      <c r="F894" t="s">
        <v>266</v>
      </c>
      <c r="G894">
        <v>1</v>
      </c>
      <c r="H894">
        <v>2</v>
      </c>
      <c r="I894" s="309" t="s">
        <v>3318</v>
      </c>
      <c r="J894">
        <v>1</v>
      </c>
      <c r="K894" t="s">
        <v>451</v>
      </c>
      <c r="L894" t="s">
        <v>6297</v>
      </c>
      <c r="M894" s="460">
        <v>0</v>
      </c>
      <c r="N894" s="460">
        <v>0</v>
      </c>
      <c r="O894" s="460">
        <v>0</v>
      </c>
      <c r="P894" s="460">
        <v>0</v>
      </c>
      <c r="Q894" s="460">
        <v>0</v>
      </c>
    </row>
    <row r="895" spans="2:18" customFormat="1" ht="14" hidden="1">
      <c r="B895" t="s">
        <v>5978</v>
      </c>
      <c r="C895" t="s">
        <v>5979</v>
      </c>
      <c r="D895" t="s">
        <v>5980</v>
      </c>
      <c r="F895" t="s">
        <v>266</v>
      </c>
      <c r="G895">
        <v>1</v>
      </c>
      <c r="H895">
        <v>3</v>
      </c>
      <c r="I895" s="309" t="s">
        <v>3318</v>
      </c>
      <c r="J895">
        <v>2</v>
      </c>
      <c r="K895" s="312" t="s">
        <v>3243</v>
      </c>
      <c r="L895" t="s">
        <v>6297</v>
      </c>
      <c r="M895" s="471">
        <v>0</v>
      </c>
      <c r="N895" s="568">
        <v>0</v>
      </c>
      <c r="O895" s="568">
        <v>0</v>
      </c>
      <c r="P895" s="568">
        <v>0</v>
      </c>
      <c r="Q895" s="568">
        <v>0</v>
      </c>
    </row>
    <row r="896" spans="2:18" customFormat="1" ht="14" hidden="1">
      <c r="B896" t="s">
        <v>6076</v>
      </c>
      <c r="C896" t="s">
        <v>6077</v>
      </c>
      <c r="D896" t="s">
        <v>6078</v>
      </c>
      <c r="E896" t="s">
        <v>5314</v>
      </c>
      <c r="F896" t="s">
        <v>266</v>
      </c>
      <c r="G896">
        <v>3</v>
      </c>
      <c r="H896">
        <v>2</v>
      </c>
      <c r="I896" s="309" t="s">
        <v>3318</v>
      </c>
      <c r="J896">
        <v>2</v>
      </c>
      <c r="K896" t="s">
        <v>451</v>
      </c>
      <c r="L896" t="s">
        <v>6297</v>
      </c>
      <c r="M896" s="460">
        <v>0</v>
      </c>
      <c r="N896" s="460">
        <v>0</v>
      </c>
      <c r="O896" s="460">
        <v>0</v>
      </c>
      <c r="P896" s="460">
        <v>0</v>
      </c>
      <c r="Q896" s="460">
        <v>0</v>
      </c>
    </row>
    <row r="897" spans="2:18" customFormat="1" ht="14">
      <c r="B897" s="465" t="s">
        <v>6301</v>
      </c>
      <c r="C897" t="s">
        <v>6158</v>
      </c>
      <c r="D897" t="s">
        <v>6159</v>
      </c>
      <c r="E897" t="s">
        <v>5314</v>
      </c>
      <c r="F897" t="s">
        <v>266</v>
      </c>
      <c r="G897">
        <v>2</v>
      </c>
      <c r="H897">
        <v>3</v>
      </c>
      <c r="I897" s="309" t="s">
        <v>3318</v>
      </c>
      <c r="J897">
        <v>2</v>
      </c>
      <c r="K897" s="312" t="s">
        <v>3233</v>
      </c>
      <c r="L897" t="s">
        <v>6297</v>
      </c>
      <c r="M897">
        <v>1</v>
      </c>
      <c r="N897">
        <v>1</v>
      </c>
      <c r="O897" s="460">
        <v>0</v>
      </c>
      <c r="P897">
        <v>1</v>
      </c>
      <c r="Q897" s="460">
        <v>0</v>
      </c>
      <c r="R897">
        <f t="shared" ref="R897:R898" si="87">SUBTOTAL(9,M897:Q897)</f>
        <v>3</v>
      </c>
    </row>
    <row r="898" spans="2:18" customFormat="1" ht="14">
      <c r="B898" t="s">
        <v>6253</v>
      </c>
      <c r="C898" t="s">
        <v>6254</v>
      </c>
      <c r="D898" t="s">
        <v>6255</v>
      </c>
      <c r="F898" t="s">
        <v>247</v>
      </c>
      <c r="I898" s="309" t="s">
        <v>3318</v>
      </c>
      <c r="J898">
        <v>2</v>
      </c>
      <c r="K898" s="312" t="s">
        <v>3250</v>
      </c>
      <c r="L898" t="s">
        <v>6297</v>
      </c>
      <c r="M898">
        <v>1</v>
      </c>
      <c r="N898">
        <v>2</v>
      </c>
      <c r="O898">
        <v>0</v>
      </c>
      <c r="P898">
        <v>1</v>
      </c>
      <c r="Q898">
        <v>2</v>
      </c>
      <c r="R898">
        <f t="shared" si="87"/>
        <v>6</v>
      </c>
    </row>
    <row r="899" spans="2:18" customFormat="1" ht="14" hidden="1">
      <c r="B899" t="s">
        <v>5975</v>
      </c>
      <c r="C899" t="s">
        <v>5976</v>
      </c>
      <c r="D899" t="s">
        <v>5977</v>
      </c>
      <c r="E899" t="s">
        <v>5289</v>
      </c>
      <c r="F899" t="s">
        <v>266</v>
      </c>
      <c r="G899">
        <v>2</v>
      </c>
      <c r="H899">
        <v>5</v>
      </c>
      <c r="I899" s="309" t="s">
        <v>3318</v>
      </c>
      <c r="J899">
        <v>3</v>
      </c>
      <c r="K899" t="s">
        <v>451</v>
      </c>
      <c r="L899" t="s">
        <v>6297</v>
      </c>
      <c r="M899" s="460">
        <v>0</v>
      </c>
      <c r="N899" s="460">
        <v>0</v>
      </c>
      <c r="O899" s="460">
        <v>0</v>
      </c>
      <c r="P899" s="460">
        <v>0</v>
      </c>
      <c r="Q899" s="460">
        <v>0</v>
      </c>
    </row>
    <row r="900" spans="2:18" customFormat="1" ht="14" hidden="1">
      <c r="B900" t="s">
        <v>6197</v>
      </c>
      <c r="C900" t="s">
        <v>6198</v>
      </c>
      <c r="D900" t="s">
        <v>6199</v>
      </c>
      <c r="F900" t="s">
        <v>247</v>
      </c>
      <c r="I900" s="309" t="s">
        <v>3318</v>
      </c>
      <c r="J900">
        <v>3</v>
      </c>
      <c r="K900" s="312" t="s">
        <v>3243</v>
      </c>
      <c r="L900" t="s">
        <v>6297</v>
      </c>
      <c r="M900" s="471">
        <v>0</v>
      </c>
      <c r="N900" s="568">
        <v>0</v>
      </c>
      <c r="O900" s="568">
        <v>0</v>
      </c>
      <c r="P900" s="568">
        <v>0</v>
      </c>
      <c r="Q900" s="568">
        <v>0</v>
      </c>
    </row>
    <row r="901" spans="2:18" customFormat="1" ht="14" hidden="1">
      <c r="B901" t="s">
        <v>5914</v>
      </c>
      <c r="C901" t="s">
        <v>5915</v>
      </c>
      <c r="D901" t="s">
        <v>5916</v>
      </c>
      <c r="E901" t="s">
        <v>5289</v>
      </c>
      <c r="F901" t="s">
        <v>266</v>
      </c>
      <c r="G901">
        <v>2</v>
      </c>
      <c r="H901">
        <v>6</v>
      </c>
      <c r="I901" s="309" t="s">
        <v>3318</v>
      </c>
      <c r="J901">
        <v>4</v>
      </c>
      <c r="K901" s="312" t="s">
        <v>3243</v>
      </c>
      <c r="L901" t="s">
        <v>6297</v>
      </c>
      <c r="M901" s="471">
        <v>0</v>
      </c>
      <c r="N901" s="568">
        <v>0</v>
      </c>
      <c r="O901" s="568">
        <v>0</v>
      </c>
      <c r="P901" s="568">
        <v>0</v>
      </c>
      <c r="Q901" s="568">
        <v>0</v>
      </c>
    </row>
    <row r="902" spans="2:18" customFormat="1" ht="14">
      <c r="B902" s="465" t="s">
        <v>6295</v>
      </c>
      <c r="C902" t="s">
        <v>6251</v>
      </c>
      <c r="D902" t="s">
        <v>6252</v>
      </c>
      <c r="F902" t="s">
        <v>266</v>
      </c>
      <c r="G902">
        <v>5</v>
      </c>
      <c r="H902">
        <v>4</v>
      </c>
      <c r="I902" s="309" t="s">
        <v>3318</v>
      </c>
      <c r="J902">
        <v>4</v>
      </c>
      <c r="K902" s="312" t="s">
        <v>3233</v>
      </c>
      <c r="L902" t="s">
        <v>6297</v>
      </c>
      <c r="M902">
        <v>1</v>
      </c>
      <c r="N902">
        <v>1</v>
      </c>
      <c r="O902">
        <v>1</v>
      </c>
      <c r="P902" s="460">
        <v>0</v>
      </c>
      <c r="Q902" s="460">
        <v>0</v>
      </c>
      <c r="R902">
        <f t="shared" ref="R902:R903" si="88">SUBTOTAL(9,M902:Q902)</f>
        <v>3</v>
      </c>
    </row>
    <row r="903" spans="2:18" customFormat="1" ht="14">
      <c r="B903" s="465" t="s">
        <v>6388</v>
      </c>
      <c r="C903" t="s">
        <v>5926</v>
      </c>
      <c r="D903" t="s">
        <v>5927</v>
      </c>
      <c r="E903" t="s">
        <v>5289</v>
      </c>
      <c r="F903" t="s">
        <v>266</v>
      </c>
      <c r="G903">
        <v>4</v>
      </c>
      <c r="H903">
        <v>5</v>
      </c>
      <c r="I903" s="309" t="s">
        <v>3318</v>
      </c>
      <c r="J903">
        <v>5</v>
      </c>
      <c r="K903" s="312" t="s">
        <v>3250</v>
      </c>
      <c r="L903" t="s">
        <v>6297</v>
      </c>
      <c r="M903" s="460">
        <v>0</v>
      </c>
      <c r="N903">
        <v>2</v>
      </c>
      <c r="O903">
        <v>2</v>
      </c>
      <c r="P903">
        <v>2</v>
      </c>
      <c r="Q903">
        <v>2</v>
      </c>
      <c r="R903">
        <f t="shared" si="88"/>
        <v>8</v>
      </c>
    </row>
    <row r="904" spans="2:18" customFormat="1" ht="14" hidden="1">
      <c r="B904" t="s">
        <v>5923</v>
      </c>
      <c r="C904" t="s">
        <v>5924</v>
      </c>
      <c r="D904" t="s">
        <v>5925</v>
      </c>
      <c r="F904" t="s">
        <v>247</v>
      </c>
      <c r="I904" s="514" t="s">
        <v>3333</v>
      </c>
      <c r="J904">
        <v>1</v>
      </c>
      <c r="K904" t="s">
        <v>451</v>
      </c>
      <c r="L904" t="s">
        <v>6297</v>
      </c>
      <c r="M904" s="460">
        <v>0</v>
      </c>
      <c r="N904" s="460">
        <v>0</v>
      </c>
      <c r="O904" s="460">
        <v>0</v>
      </c>
      <c r="P904" s="460">
        <v>0</v>
      </c>
      <c r="Q904" s="460">
        <v>0</v>
      </c>
    </row>
    <row r="905" spans="2:18" customFormat="1" ht="14" hidden="1">
      <c r="B905" t="s">
        <v>6010</v>
      </c>
      <c r="C905" t="s">
        <v>6011</v>
      </c>
      <c r="D905" t="s">
        <v>6012</v>
      </c>
      <c r="F905" t="s">
        <v>266</v>
      </c>
      <c r="G905">
        <v>1</v>
      </c>
      <c r="H905">
        <v>1</v>
      </c>
      <c r="I905" s="514" t="s">
        <v>3333</v>
      </c>
      <c r="J905">
        <v>1</v>
      </c>
      <c r="K905" t="s">
        <v>451</v>
      </c>
      <c r="L905" t="s">
        <v>6297</v>
      </c>
      <c r="M905" s="460">
        <v>0</v>
      </c>
      <c r="N905" s="460">
        <v>0</v>
      </c>
      <c r="O905" s="460">
        <v>0</v>
      </c>
      <c r="P905" s="460">
        <v>0</v>
      </c>
      <c r="Q905" s="460">
        <v>0</v>
      </c>
    </row>
    <row r="906" spans="2:18" customFormat="1" ht="14">
      <c r="B906" t="s">
        <v>6124</v>
      </c>
      <c r="C906" t="s">
        <v>6125</v>
      </c>
      <c r="D906" t="s">
        <v>6126</v>
      </c>
      <c r="F906" t="s">
        <v>247</v>
      </c>
      <c r="I906" s="514" t="s">
        <v>3333</v>
      </c>
      <c r="J906">
        <v>1</v>
      </c>
      <c r="K906" s="312" t="s">
        <v>3250</v>
      </c>
      <c r="L906" t="s">
        <v>6297</v>
      </c>
      <c r="M906">
        <v>2</v>
      </c>
      <c r="N906">
        <v>1</v>
      </c>
      <c r="O906">
        <v>0</v>
      </c>
      <c r="P906">
        <v>0</v>
      </c>
      <c r="Q906">
        <v>1</v>
      </c>
      <c r="R906">
        <f>SUBTOTAL(9,M906:Q906)</f>
        <v>4</v>
      </c>
    </row>
    <row r="907" spans="2:18" customFormat="1" ht="14" hidden="1">
      <c r="B907" t="s">
        <v>5902</v>
      </c>
      <c r="C907" t="s">
        <v>5903</v>
      </c>
      <c r="D907" t="s">
        <v>5904</v>
      </c>
      <c r="F907" t="s">
        <v>266</v>
      </c>
      <c r="G907">
        <v>1</v>
      </c>
      <c r="H907">
        <v>3</v>
      </c>
      <c r="I907" s="514" t="s">
        <v>3333</v>
      </c>
      <c r="J907">
        <v>2</v>
      </c>
      <c r="K907" s="312" t="s">
        <v>3243</v>
      </c>
      <c r="L907" s="465" t="s">
        <v>6381</v>
      </c>
      <c r="M907" s="471">
        <v>0</v>
      </c>
      <c r="N907" s="568">
        <v>0</v>
      </c>
      <c r="O907" s="568">
        <v>0</v>
      </c>
      <c r="P907" s="568">
        <v>0</v>
      </c>
      <c r="Q907" s="568">
        <v>0</v>
      </c>
    </row>
    <row r="908" spans="2:18" customFormat="1" ht="14" hidden="1">
      <c r="B908" t="s">
        <v>6097</v>
      </c>
      <c r="C908" t="s">
        <v>6098</v>
      </c>
      <c r="D908" t="s">
        <v>6099</v>
      </c>
      <c r="F908" t="s">
        <v>5116</v>
      </c>
      <c r="G908">
        <v>1</v>
      </c>
      <c r="I908" s="514" t="s">
        <v>3333</v>
      </c>
      <c r="J908">
        <v>2</v>
      </c>
      <c r="K908" s="312" t="s">
        <v>3243</v>
      </c>
      <c r="L908" t="s">
        <v>6297</v>
      </c>
      <c r="M908" s="471">
        <v>0</v>
      </c>
      <c r="N908" s="568">
        <v>0</v>
      </c>
      <c r="O908" s="568">
        <v>0</v>
      </c>
      <c r="P908" s="568">
        <v>0</v>
      </c>
      <c r="Q908" s="568">
        <v>0</v>
      </c>
    </row>
    <row r="909" spans="2:18" customFormat="1" ht="14" hidden="1">
      <c r="B909" t="s">
        <v>6007</v>
      </c>
      <c r="C909" t="s">
        <v>6008</v>
      </c>
      <c r="D909" t="s">
        <v>6009</v>
      </c>
      <c r="F909" t="s">
        <v>266</v>
      </c>
      <c r="G909">
        <v>3</v>
      </c>
      <c r="H909">
        <v>4</v>
      </c>
      <c r="I909" s="514" t="s">
        <v>3333</v>
      </c>
      <c r="J909">
        <v>3</v>
      </c>
      <c r="K909" s="312" t="s">
        <v>3243</v>
      </c>
      <c r="L909" t="s">
        <v>6297</v>
      </c>
      <c r="M909" s="471">
        <v>0</v>
      </c>
      <c r="N909" s="568">
        <v>0</v>
      </c>
      <c r="O909" s="568">
        <v>0</v>
      </c>
      <c r="P909" s="568">
        <v>0</v>
      </c>
      <c r="Q909" s="568">
        <v>0</v>
      </c>
    </row>
    <row r="910" spans="2:18" customFormat="1" ht="14" hidden="1">
      <c r="B910" t="s">
        <v>6172</v>
      </c>
      <c r="C910" t="s">
        <v>6173</v>
      </c>
      <c r="D910" t="s">
        <v>6174</v>
      </c>
      <c r="F910" t="s">
        <v>247</v>
      </c>
      <c r="I910" s="514" t="s">
        <v>3333</v>
      </c>
      <c r="J910">
        <v>4</v>
      </c>
      <c r="K910" t="s">
        <v>451</v>
      </c>
      <c r="L910" t="s">
        <v>6297</v>
      </c>
      <c r="M910" s="460">
        <v>0</v>
      </c>
      <c r="N910" s="460">
        <v>0</v>
      </c>
      <c r="O910" s="460">
        <v>0</v>
      </c>
      <c r="P910" s="460">
        <v>0</v>
      </c>
      <c r="Q910" s="460">
        <v>0</v>
      </c>
    </row>
    <row r="911" spans="2:18" customFormat="1" ht="14">
      <c r="B911" s="465" t="s">
        <v>6287</v>
      </c>
      <c r="C911" t="s">
        <v>6177</v>
      </c>
      <c r="D911" t="s">
        <v>6178</v>
      </c>
      <c r="F911" t="s">
        <v>266</v>
      </c>
      <c r="G911">
        <v>4</v>
      </c>
      <c r="H911">
        <v>3</v>
      </c>
      <c r="I911" s="514" t="s">
        <v>3333</v>
      </c>
      <c r="J911">
        <v>4</v>
      </c>
      <c r="K911" s="312" t="s">
        <v>3233</v>
      </c>
      <c r="L911" t="s">
        <v>6297</v>
      </c>
      <c r="M911" s="460">
        <v>0</v>
      </c>
      <c r="N911">
        <v>1</v>
      </c>
      <c r="O911">
        <v>1</v>
      </c>
      <c r="P911">
        <v>1</v>
      </c>
      <c r="Q911" s="460">
        <v>0</v>
      </c>
      <c r="R911">
        <f t="shared" ref="R911:R914" si="89">SUBTOTAL(9,M911:Q911)</f>
        <v>3</v>
      </c>
    </row>
    <row r="912" spans="2:18" customFormat="1" ht="14">
      <c r="B912" t="s">
        <v>6179</v>
      </c>
      <c r="C912" t="s">
        <v>6180</v>
      </c>
      <c r="D912" t="s">
        <v>6181</v>
      </c>
      <c r="F912" t="s">
        <v>266</v>
      </c>
      <c r="G912">
        <v>3</v>
      </c>
      <c r="H912">
        <v>5</v>
      </c>
      <c r="I912" s="514" t="s">
        <v>3333</v>
      </c>
      <c r="J912">
        <v>4</v>
      </c>
      <c r="K912" s="312" t="s">
        <v>3250</v>
      </c>
      <c r="L912" t="s">
        <v>6297</v>
      </c>
      <c r="M912">
        <v>2</v>
      </c>
      <c r="N912">
        <v>0</v>
      </c>
      <c r="O912">
        <v>2</v>
      </c>
      <c r="P912">
        <v>2</v>
      </c>
      <c r="Q912">
        <v>1</v>
      </c>
      <c r="R912">
        <f t="shared" si="89"/>
        <v>7</v>
      </c>
    </row>
    <row r="913" spans="2:18" customFormat="1" ht="14">
      <c r="B913" s="465" t="s">
        <v>6288</v>
      </c>
      <c r="C913" t="s">
        <v>6239</v>
      </c>
      <c r="D913" t="s">
        <v>6240</v>
      </c>
      <c r="F913" t="s">
        <v>266</v>
      </c>
      <c r="G913">
        <v>4</v>
      </c>
      <c r="H913">
        <v>4</v>
      </c>
      <c r="I913" s="514" t="s">
        <v>3333</v>
      </c>
      <c r="J913">
        <v>5</v>
      </c>
      <c r="K913" s="312" t="s">
        <v>3233</v>
      </c>
      <c r="L913" t="s">
        <v>6297</v>
      </c>
      <c r="M913">
        <v>1</v>
      </c>
      <c r="N913">
        <v>1</v>
      </c>
      <c r="O913">
        <v>1</v>
      </c>
      <c r="P913" s="460">
        <v>0</v>
      </c>
      <c r="Q913" s="460">
        <v>0</v>
      </c>
      <c r="R913">
        <f t="shared" si="89"/>
        <v>3</v>
      </c>
    </row>
    <row r="914" spans="2:18" customFormat="1" ht="14">
      <c r="B914" t="s">
        <v>6102</v>
      </c>
      <c r="C914" t="s">
        <v>6103</v>
      </c>
      <c r="D914" t="s">
        <v>6104</v>
      </c>
      <c r="F914" t="s">
        <v>247</v>
      </c>
      <c r="I914" s="309" t="s">
        <v>3350</v>
      </c>
      <c r="J914">
        <v>1</v>
      </c>
      <c r="K914" s="312" t="s">
        <v>3250</v>
      </c>
      <c r="L914" t="s">
        <v>6297</v>
      </c>
      <c r="M914">
        <v>2</v>
      </c>
      <c r="N914">
        <v>1</v>
      </c>
      <c r="O914">
        <v>1</v>
      </c>
      <c r="P914">
        <v>2</v>
      </c>
      <c r="Q914">
        <v>0</v>
      </c>
      <c r="R914">
        <f t="shared" si="89"/>
        <v>6</v>
      </c>
    </row>
    <row r="915" spans="2:18" customFormat="1" ht="14" hidden="1">
      <c r="B915" t="s">
        <v>6169</v>
      </c>
      <c r="C915" t="s">
        <v>6170</v>
      </c>
      <c r="D915" t="s">
        <v>6171</v>
      </c>
      <c r="F915" t="s">
        <v>247</v>
      </c>
      <c r="I915" s="309" t="s">
        <v>3350</v>
      </c>
      <c r="J915">
        <v>1</v>
      </c>
      <c r="K915" t="s">
        <v>451</v>
      </c>
      <c r="L915" t="s">
        <v>6297</v>
      </c>
      <c r="M915" s="460">
        <v>0</v>
      </c>
      <c r="N915" s="460">
        <v>0</v>
      </c>
      <c r="O915" s="460">
        <v>0</v>
      </c>
      <c r="P915" s="460">
        <v>0</v>
      </c>
      <c r="Q915" s="460">
        <v>0</v>
      </c>
    </row>
    <row r="916" spans="2:18" customFormat="1" ht="14" hidden="1">
      <c r="B916" t="s">
        <v>5949</v>
      </c>
      <c r="C916" t="s">
        <v>5950</v>
      </c>
      <c r="D916" t="s">
        <v>5951</v>
      </c>
      <c r="F916" t="s">
        <v>266</v>
      </c>
      <c r="G916">
        <v>1</v>
      </c>
      <c r="H916">
        <v>3</v>
      </c>
      <c r="I916" s="309" t="s">
        <v>3350</v>
      </c>
      <c r="J916">
        <v>2</v>
      </c>
      <c r="K916" s="312" t="s">
        <v>3243</v>
      </c>
      <c r="L916" t="s">
        <v>6297</v>
      </c>
      <c r="M916" s="471">
        <v>0</v>
      </c>
      <c r="N916" s="568">
        <v>0</v>
      </c>
      <c r="O916" s="568">
        <v>0</v>
      </c>
      <c r="P916" s="568">
        <v>0</v>
      </c>
      <c r="Q916" s="568">
        <v>0</v>
      </c>
    </row>
    <row r="917" spans="2:18" customFormat="1" ht="14" hidden="1">
      <c r="B917" t="s">
        <v>6248</v>
      </c>
      <c r="C917" t="s">
        <v>6249</v>
      </c>
      <c r="D917" t="s">
        <v>6250</v>
      </c>
      <c r="F917" t="s">
        <v>247</v>
      </c>
      <c r="I917" s="309" t="s">
        <v>3350</v>
      </c>
      <c r="J917">
        <v>2</v>
      </c>
      <c r="K917" t="s">
        <v>451</v>
      </c>
      <c r="L917" t="s">
        <v>6297</v>
      </c>
      <c r="M917" s="460">
        <v>0</v>
      </c>
      <c r="N917" s="460">
        <v>0</v>
      </c>
      <c r="O917" s="460">
        <v>0</v>
      </c>
      <c r="P917" s="460">
        <v>0</v>
      </c>
      <c r="Q917" s="460">
        <v>0</v>
      </c>
    </row>
    <row r="918" spans="2:18" customFormat="1" ht="14" hidden="1">
      <c r="B918" t="s">
        <v>5943</v>
      </c>
      <c r="C918" t="s">
        <v>5944</v>
      </c>
      <c r="D918" t="s">
        <v>5945</v>
      </c>
      <c r="F918" t="s">
        <v>266</v>
      </c>
      <c r="G918">
        <v>3</v>
      </c>
      <c r="H918">
        <v>3</v>
      </c>
      <c r="I918" s="309" t="s">
        <v>3350</v>
      </c>
      <c r="J918">
        <v>3</v>
      </c>
      <c r="K918" t="s">
        <v>451</v>
      </c>
      <c r="L918" t="s">
        <v>6297</v>
      </c>
      <c r="M918" s="460">
        <v>0</v>
      </c>
      <c r="N918" s="460">
        <v>0</v>
      </c>
      <c r="O918" s="460">
        <v>0</v>
      </c>
      <c r="P918" s="460">
        <v>0</v>
      </c>
      <c r="Q918" s="460">
        <v>0</v>
      </c>
    </row>
    <row r="919" spans="2:18" customFormat="1" ht="14">
      <c r="B919" s="465" t="s">
        <v>6387</v>
      </c>
      <c r="C919" t="s">
        <v>6161</v>
      </c>
      <c r="D919" t="s">
        <v>6162</v>
      </c>
      <c r="F919" t="s">
        <v>266</v>
      </c>
      <c r="G919">
        <v>1</v>
      </c>
      <c r="H919">
        <v>3</v>
      </c>
      <c r="I919" s="309" t="s">
        <v>3350</v>
      </c>
      <c r="J919">
        <v>3</v>
      </c>
      <c r="K919" s="312" t="s">
        <v>3233</v>
      </c>
      <c r="L919" t="s">
        <v>6297</v>
      </c>
      <c r="M919">
        <v>1</v>
      </c>
      <c r="N919">
        <v>1</v>
      </c>
      <c r="O919">
        <v>1</v>
      </c>
      <c r="P919" s="460">
        <v>0</v>
      </c>
      <c r="Q919">
        <v>1</v>
      </c>
      <c r="R919">
        <f>SUBTOTAL(9,M919:Q919)</f>
        <v>4</v>
      </c>
    </row>
    <row r="920" spans="2:18" customFormat="1" ht="14" hidden="1">
      <c r="B920" t="s">
        <v>6163</v>
      </c>
      <c r="C920" t="s">
        <v>6164</v>
      </c>
      <c r="D920" t="s">
        <v>6165</v>
      </c>
      <c r="F920" t="s">
        <v>266</v>
      </c>
      <c r="G920">
        <v>3</v>
      </c>
      <c r="H920">
        <v>3</v>
      </c>
      <c r="I920" s="309" t="s">
        <v>3350</v>
      </c>
      <c r="J920">
        <v>3</v>
      </c>
      <c r="K920" s="312" t="s">
        <v>3243</v>
      </c>
      <c r="L920" t="s">
        <v>6297</v>
      </c>
      <c r="M920" s="471">
        <v>0</v>
      </c>
      <c r="N920" s="568">
        <v>0</v>
      </c>
      <c r="O920" s="568">
        <v>0</v>
      </c>
      <c r="P920" s="568">
        <v>1</v>
      </c>
      <c r="Q920" s="568">
        <v>0</v>
      </c>
    </row>
    <row r="921" spans="2:18" customFormat="1" ht="14" hidden="1">
      <c r="B921" t="s">
        <v>6166</v>
      </c>
      <c r="C921" t="s">
        <v>6167</v>
      </c>
      <c r="D921" t="s">
        <v>6168</v>
      </c>
      <c r="F921" t="s">
        <v>247</v>
      </c>
      <c r="I921" s="309" t="s">
        <v>3350</v>
      </c>
      <c r="J921">
        <v>4</v>
      </c>
      <c r="K921" s="312" t="s">
        <v>3243</v>
      </c>
      <c r="L921" s="465" t="s">
        <v>6381</v>
      </c>
      <c r="M921" s="471">
        <v>0</v>
      </c>
      <c r="N921" s="568">
        <v>0</v>
      </c>
      <c r="O921" s="568">
        <v>0</v>
      </c>
      <c r="P921" s="568">
        <v>0</v>
      </c>
      <c r="Q921" s="568">
        <v>0</v>
      </c>
    </row>
    <row r="922" spans="2:18" customFormat="1" ht="14">
      <c r="B922" s="465" t="s">
        <v>6292</v>
      </c>
      <c r="C922" t="s">
        <v>6100</v>
      </c>
      <c r="D922" t="s">
        <v>6101</v>
      </c>
      <c r="F922" t="s">
        <v>266</v>
      </c>
      <c r="G922">
        <v>5</v>
      </c>
      <c r="H922">
        <v>5</v>
      </c>
      <c r="I922" s="309" t="s">
        <v>3350</v>
      </c>
      <c r="J922">
        <v>5</v>
      </c>
      <c r="K922" s="312" t="s">
        <v>3233</v>
      </c>
      <c r="L922" t="s">
        <v>6297</v>
      </c>
      <c r="M922" s="460">
        <v>0</v>
      </c>
      <c r="N922" s="460">
        <v>0</v>
      </c>
      <c r="O922" s="460">
        <v>0</v>
      </c>
      <c r="P922" s="460">
        <v>0</v>
      </c>
      <c r="Q922">
        <v>1</v>
      </c>
      <c r="R922">
        <f t="shared" ref="R922:R923" si="90">SUBTOTAL(9,M922:Q922)</f>
        <v>1</v>
      </c>
    </row>
    <row r="923" spans="2:18" customFormat="1" ht="14">
      <c r="B923" t="s">
        <v>5940</v>
      </c>
      <c r="C923" t="s">
        <v>5941</v>
      </c>
      <c r="D923" t="s">
        <v>5942</v>
      </c>
      <c r="F923" t="s">
        <v>266</v>
      </c>
      <c r="G923">
        <v>6</v>
      </c>
      <c r="H923">
        <v>6</v>
      </c>
      <c r="I923" s="309" t="s">
        <v>3350</v>
      </c>
      <c r="J923">
        <v>6</v>
      </c>
      <c r="K923" s="312" t="s">
        <v>3250</v>
      </c>
      <c r="L923" t="s">
        <v>6297</v>
      </c>
      <c r="M923">
        <v>1</v>
      </c>
      <c r="N923">
        <v>2</v>
      </c>
      <c r="O923">
        <v>2</v>
      </c>
      <c r="P923">
        <v>1</v>
      </c>
      <c r="Q923">
        <v>1</v>
      </c>
      <c r="R923">
        <f t="shared" si="90"/>
        <v>7</v>
      </c>
    </row>
    <row r="924" spans="2:18" customFormat="1" ht="14" hidden="1">
      <c r="B924" t="s">
        <v>6152</v>
      </c>
      <c r="C924" t="s">
        <v>6153</v>
      </c>
      <c r="D924" t="s">
        <v>6154</v>
      </c>
      <c r="F924" t="s">
        <v>266</v>
      </c>
      <c r="G924">
        <v>1</v>
      </c>
      <c r="H924">
        <v>3</v>
      </c>
      <c r="I924" s="309" t="s">
        <v>3364</v>
      </c>
      <c r="J924">
        <v>1</v>
      </c>
      <c r="K924" s="312" t="s">
        <v>3243</v>
      </c>
      <c r="L924" t="s">
        <v>6297</v>
      </c>
      <c r="M924" s="471">
        <v>0</v>
      </c>
      <c r="N924" s="568">
        <v>0</v>
      </c>
      <c r="O924" s="568">
        <v>0</v>
      </c>
      <c r="P924" s="568">
        <v>0</v>
      </c>
      <c r="Q924" s="568">
        <v>0</v>
      </c>
    </row>
    <row r="925" spans="2:18" customFormat="1" ht="14" hidden="1">
      <c r="B925" t="s">
        <v>5958</v>
      </c>
      <c r="C925" t="s">
        <v>5959</v>
      </c>
      <c r="D925" t="s">
        <v>5960</v>
      </c>
      <c r="F925" t="s">
        <v>247</v>
      </c>
      <c r="I925" s="309" t="s">
        <v>3364</v>
      </c>
      <c r="J925">
        <v>2</v>
      </c>
      <c r="K925" t="s">
        <v>451</v>
      </c>
      <c r="L925" t="s">
        <v>6297</v>
      </c>
      <c r="M925" s="460">
        <v>0</v>
      </c>
      <c r="N925" s="460">
        <v>0</v>
      </c>
      <c r="O925" s="460">
        <v>0</v>
      </c>
      <c r="P925" s="460">
        <v>0</v>
      </c>
      <c r="Q925" s="460">
        <v>0</v>
      </c>
    </row>
    <row r="926" spans="2:18" customFormat="1" ht="14" hidden="1">
      <c r="B926" t="s">
        <v>6105</v>
      </c>
      <c r="C926" t="s">
        <v>6106</v>
      </c>
      <c r="D926" t="s">
        <v>6107</v>
      </c>
      <c r="F926" t="s">
        <v>247</v>
      </c>
      <c r="I926" s="309" t="s">
        <v>3364</v>
      </c>
      <c r="J926">
        <v>2</v>
      </c>
      <c r="K926" s="312" t="s">
        <v>3243</v>
      </c>
      <c r="L926" t="s">
        <v>6297</v>
      </c>
      <c r="M926" s="471">
        <v>0</v>
      </c>
      <c r="N926" s="568">
        <v>0</v>
      </c>
      <c r="O926" s="568">
        <v>0</v>
      </c>
      <c r="P926" s="568">
        <v>1</v>
      </c>
      <c r="Q926" s="568">
        <v>0</v>
      </c>
    </row>
    <row r="927" spans="2:18" customFormat="1" ht="14">
      <c r="B927" s="465" t="s">
        <v>6280</v>
      </c>
      <c r="C927" t="s">
        <v>6122</v>
      </c>
      <c r="D927" t="s">
        <v>6123</v>
      </c>
      <c r="F927" t="s">
        <v>266</v>
      </c>
      <c r="G927">
        <v>2</v>
      </c>
      <c r="H927">
        <v>3</v>
      </c>
      <c r="I927" s="309" t="s">
        <v>3364</v>
      </c>
      <c r="J927">
        <v>3</v>
      </c>
      <c r="K927" s="312" t="s">
        <v>3233</v>
      </c>
      <c r="L927" t="s">
        <v>6297</v>
      </c>
      <c r="M927" s="460">
        <v>0</v>
      </c>
      <c r="N927">
        <v>1</v>
      </c>
      <c r="O927">
        <v>1</v>
      </c>
      <c r="P927" s="460">
        <v>0</v>
      </c>
      <c r="Q927" s="460">
        <v>0</v>
      </c>
      <c r="R927">
        <f>SUBTOTAL(9,M927:Q927)</f>
        <v>2</v>
      </c>
    </row>
    <row r="928" spans="2:18" customFormat="1" ht="14" hidden="1">
      <c r="B928" t="s">
        <v>5961</v>
      </c>
      <c r="C928" t="s">
        <v>5962</v>
      </c>
      <c r="D928" t="s">
        <v>5963</v>
      </c>
      <c r="F928" t="s">
        <v>266</v>
      </c>
      <c r="G928">
        <v>2</v>
      </c>
      <c r="H928">
        <v>6</v>
      </c>
      <c r="I928" s="309" t="s">
        <v>3364</v>
      </c>
      <c r="J928">
        <v>4</v>
      </c>
      <c r="K928" t="s">
        <v>451</v>
      </c>
      <c r="L928" t="s">
        <v>6297</v>
      </c>
      <c r="M928" s="460">
        <v>0</v>
      </c>
      <c r="N928" s="460">
        <v>0</v>
      </c>
      <c r="O928" s="460">
        <v>0</v>
      </c>
      <c r="P928" s="460">
        <v>0</v>
      </c>
      <c r="Q928" s="460">
        <v>0</v>
      </c>
    </row>
    <row r="929" spans="2:18" customFormat="1" ht="14">
      <c r="B929" t="s">
        <v>5964</v>
      </c>
      <c r="C929" t="s">
        <v>5965</v>
      </c>
      <c r="D929" t="s">
        <v>5966</v>
      </c>
      <c r="F929" t="s">
        <v>247</v>
      </c>
      <c r="I929" s="309" t="s">
        <v>3364</v>
      </c>
      <c r="J929">
        <v>4</v>
      </c>
      <c r="K929" s="312" t="s">
        <v>3250</v>
      </c>
      <c r="L929" t="s">
        <v>6297</v>
      </c>
      <c r="M929">
        <v>2</v>
      </c>
      <c r="N929">
        <v>2</v>
      </c>
      <c r="O929">
        <v>2</v>
      </c>
      <c r="P929">
        <v>1</v>
      </c>
      <c r="Q929">
        <v>1</v>
      </c>
      <c r="R929">
        <f>SUBTOTAL(9,M929:Q929)</f>
        <v>8</v>
      </c>
    </row>
    <row r="930" spans="2:18" customFormat="1" ht="14" hidden="1">
      <c r="B930" t="s">
        <v>5967</v>
      </c>
      <c r="C930" t="s">
        <v>5968</v>
      </c>
      <c r="D930" t="s">
        <v>5969</v>
      </c>
      <c r="F930" t="s">
        <v>5116</v>
      </c>
      <c r="G930">
        <v>3</v>
      </c>
      <c r="I930" s="309" t="s">
        <v>3364</v>
      </c>
      <c r="J930">
        <v>4</v>
      </c>
      <c r="K930" s="312" t="s">
        <v>3243</v>
      </c>
      <c r="L930" t="s">
        <v>6297</v>
      </c>
      <c r="M930" s="471">
        <v>0</v>
      </c>
      <c r="N930" s="568">
        <v>0</v>
      </c>
      <c r="O930" s="568">
        <v>0</v>
      </c>
      <c r="P930" s="568">
        <v>0</v>
      </c>
      <c r="Q930" s="568">
        <v>0</v>
      </c>
    </row>
    <row r="931" spans="2:18" customFormat="1" ht="14" hidden="1">
      <c r="B931" t="s">
        <v>5899</v>
      </c>
      <c r="C931" t="s">
        <v>5900</v>
      </c>
      <c r="D931" t="s">
        <v>5901</v>
      </c>
      <c r="E931" t="s">
        <v>5618</v>
      </c>
      <c r="F931" t="s">
        <v>266</v>
      </c>
      <c r="G931">
        <v>4</v>
      </c>
      <c r="H931">
        <v>5</v>
      </c>
      <c r="I931" s="309" t="s">
        <v>3364</v>
      </c>
      <c r="J931">
        <v>5</v>
      </c>
      <c r="K931" t="s">
        <v>451</v>
      </c>
      <c r="L931" t="s">
        <v>6297</v>
      </c>
      <c r="M931" s="460">
        <v>0</v>
      </c>
      <c r="N931" s="460">
        <v>0</v>
      </c>
      <c r="O931" s="460">
        <v>0</v>
      </c>
      <c r="P931" s="460">
        <v>0</v>
      </c>
      <c r="Q931" s="460">
        <v>0</v>
      </c>
    </row>
    <row r="932" spans="2:18" customFormat="1" ht="14">
      <c r="B932" t="s">
        <v>6214</v>
      </c>
      <c r="C932" t="s">
        <v>6215</v>
      </c>
      <c r="D932" t="s">
        <v>6216</v>
      </c>
      <c r="F932" t="s">
        <v>266</v>
      </c>
      <c r="G932">
        <v>4</v>
      </c>
      <c r="H932">
        <v>4</v>
      </c>
      <c r="I932" s="309" t="s">
        <v>3364</v>
      </c>
      <c r="J932">
        <v>5</v>
      </c>
      <c r="K932" s="312" t="s">
        <v>3250</v>
      </c>
      <c r="L932" t="s">
        <v>6297</v>
      </c>
      <c r="M932">
        <v>2</v>
      </c>
      <c r="N932">
        <v>1</v>
      </c>
      <c r="O932">
        <v>1</v>
      </c>
      <c r="P932">
        <v>0</v>
      </c>
      <c r="Q932">
        <v>2</v>
      </c>
      <c r="R932">
        <f t="shared" ref="R932:R933" si="91">SUBTOTAL(9,M932:Q932)</f>
        <v>6</v>
      </c>
    </row>
    <row r="933" spans="2:18" customFormat="1" ht="14">
      <c r="B933" s="465" t="s">
        <v>6290</v>
      </c>
      <c r="C933" t="s">
        <v>6118</v>
      </c>
      <c r="D933" t="s">
        <v>6119</v>
      </c>
      <c r="F933" t="s">
        <v>266</v>
      </c>
      <c r="G933">
        <v>5</v>
      </c>
      <c r="H933">
        <v>4</v>
      </c>
      <c r="I933" s="309" t="s">
        <v>3364</v>
      </c>
      <c r="J933">
        <v>7</v>
      </c>
      <c r="K933" s="312" t="s">
        <v>3233</v>
      </c>
      <c r="L933" t="s">
        <v>6297</v>
      </c>
      <c r="M933" s="460">
        <v>0</v>
      </c>
      <c r="N933" s="460">
        <v>0</v>
      </c>
      <c r="O933">
        <v>1</v>
      </c>
      <c r="P933" s="460">
        <v>0</v>
      </c>
      <c r="Q933">
        <v>1</v>
      </c>
      <c r="R933">
        <f t="shared" si="91"/>
        <v>2</v>
      </c>
    </row>
    <row r="934" spans="2:18" customFormat="1" ht="14" hidden="1">
      <c r="B934" t="s">
        <v>5928</v>
      </c>
      <c r="C934" t="s">
        <v>5929</v>
      </c>
      <c r="D934" t="s">
        <v>5930</v>
      </c>
      <c r="E934" t="s">
        <v>5289</v>
      </c>
      <c r="F934" t="s">
        <v>266</v>
      </c>
      <c r="G934">
        <v>1</v>
      </c>
      <c r="H934">
        <v>2</v>
      </c>
      <c r="I934" s="678" t="s">
        <v>404</v>
      </c>
      <c r="J934">
        <v>1</v>
      </c>
      <c r="K934" t="s">
        <v>451</v>
      </c>
      <c r="L934" t="s">
        <v>6297</v>
      </c>
      <c r="M934" s="460">
        <v>0</v>
      </c>
      <c r="N934" s="460">
        <v>0</v>
      </c>
      <c r="O934" s="460">
        <v>0</v>
      </c>
      <c r="P934" s="460">
        <v>0</v>
      </c>
      <c r="Q934" s="460">
        <v>0</v>
      </c>
    </row>
    <row r="935" spans="2:18" customFormat="1" ht="14" hidden="1">
      <c r="B935" t="s">
        <v>5931</v>
      </c>
      <c r="C935" t="s">
        <v>5932</v>
      </c>
      <c r="D935" t="s">
        <v>5933</v>
      </c>
      <c r="E935" t="s">
        <v>5160</v>
      </c>
      <c r="F935" t="s">
        <v>266</v>
      </c>
      <c r="G935">
        <v>2</v>
      </c>
      <c r="H935">
        <v>4</v>
      </c>
      <c r="I935" s="678" t="s">
        <v>404</v>
      </c>
      <c r="J935">
        <v>2</v>
      </c>
      <c r="K935" s="312" t="s">
        <v>3243</v>
      </c>
      <c r="L935" t="s">
        <v>6297</v>
      </c>
      <c r="M935" s="471">
        <v>0</v>
      </c>
      <c r="N935" s="568">
        <v>0</v>
      </c>
      <c r="O935" s="568">
        <v>1</v>
      </c>
      <c r="P935" s="568">
        <v>0</v>
      </c>
      <c r="Q935" s="568">
        <v>0</v>
      </c>
    </row>
    <row r="936" spans="2:18" customFormat="1" ht="14" hidden="1">
      <c r="B936" t="s">
        <v>5934</v>
      </c>
      <c r="C936" t="s">
        <v>5935</v>
      </c>
      <c r="D936" t="s">
        <v>5936</v>
      </c>
      <c r="E936" t="s">
        <v>5160</v>
      </c>
      <c r="F936" t="s">
        <v>266</v>
      </c>
      <c r="G936">
        <v>2</v>
      </c>
      <c r="H936">
        <v>2</v>
      </c>
      <c r="I936" s="678" t="s">
        <v>404</v>
      </c>
      <c r="J936">
        <v>2</v>
      </c>
      <c r="K936" t="s">
        <v>451</v>
      </c>
      <c r="L936" t="s">
        <v>6297</v>
      </c>
      <c r="M936" s="460">
        <v>0</v>
      </c>
      <c r="N936" s="460">
        <v>0</v>
      </c>
      <c r="O936" s="460">
        <v>0</v>
      </c>
      <c r="P936" s="460">
        <v>0</v>
      </c>
      <c r="Q936" s="460">
        <v>0</v>
      </c>
    </row>
    <row r="937" spans="2:18" customFormat="1" ht="14" hidden="1">
      <c r="B937" t="s">
        <v>6055</v>
      </c>
      <c r="C937" t="s">
        <v>6056</v>
      </c>
      <c r="D937" t="s">
        <v>6057</v>
      </c>
      <c r="E937" t="s">
        <v>5160</v>
      </c>
      <c r="F937" t="s">
        <v>266</v>
      </c>
      <c r="G937">
        <v>2</v>
      </c>
      <c r="H937">
        <v>3</v>
      </c>
      <c r="I937" s="678" t="s">
        <v>404</v>
      </c>
      <c r="J937">
        <v>2</v>
      </c>
      <c r="K937" t="s">
        <v>451</v>
      </c>
      <c r="L937" t="s">
        <v>6297</v>
      </c>
      <c r="M937" s="460">
        <v>0</v>
      </c>
      <c r="N937" s="460">
        <v>0</v>
      </c>
      <c r="O937" s="460">
        <v>0</v>
      </c>
      <c r="P937" s="460">
        <v>0</v>
      </c>
      <c r="Q937" s="460">
        <v>0</v>
      </c>
    </row>
    <row r="938" spans="2:18" customFormat="1" ht="14" hidden="1">
      <c r="B938" t="s">
        <v>6061</v>
      </c>
      <c r="C938" t="s">
        <v>6062</v>
      </c>
      <c r="D938" t="s">
        <v>6063</v>
      </c>
      <c r="F938" t="s">
        <v>266</v>
      </c>
      <c r="G938">
        <v>2</v>
      </c>
      <c r="H938">
        <v>4</v>
      </c>
      <c r="I938" s="678" t="s">
        <v>404</v>
      </c>
      <c r="J938">
        <v>2</v>
      </c>
      <c r="K938" t="s">
        <v>451</v>
      </c>
      <c r="L938" t="s">
        <v>6297</v>
      </c>
      <c r="M938" s="460">
        <v>0</v>
      </c>
      <c r="N938" s="460">
        <v>0</v>
      </c>
      <c r="O938" s="460">
        <v>0</v>
      </c>
      <c r="P938" s="460">
        <v>0</v>
      </c>
      <c r="Q938" s="460">
        <v>0</v>
      </c>
    </row>
    <row r="939" spans="2:18" customFormat="1" ht="14" hidden="1">
      <c r="B939" t="s">
        <v>6082</v>
      </c>
      <c r="C939" t="s">
        <v>6083</v>
      </c>
      <c r="D939" t="s">
        <v>6084</v>
      </c>
      <c r="F939" t="s">
        <v>266</v>
      </c>
      <c r="G939">
        <v>1</v>
      </c>
      <c r="H939">
        <v>3</v>
      </c>
      <c r="I939" s="678" t="s">
        <v>404</v>
      </c>
      <c r="J939">
        <v>2</v>
      </c>
      <c r="K939" t="s">
        <v>451</v>
      </c>
      <c r="L939" t="s">
        <v>6297</v>
      </c>
      <c r="M939" s="460">
        <v>0</v>
      </c>
      <c r="N939" s="460">
        <v>0</v>
      </c>
      <c r="O939" s="460">
        <v>0</v>
      </c>
      <c r="P939" s="460">
        <v>0</v>
      </c>
      <c r="Q939" s="460">
        <v>0</v>
      </c>
    </row>
    <row r="940" spans="2:18" customFormat="1" ht="14" hidden="1">
      <c r="B940" t="s">
        <v>6085</v>
      </c>
      <c r="C940" t="s">
        <v>6086</v>
      </c>
      <c r="D940" t="s">
        <v>6087</v>
      </c>
      <c r="E940" t="s">
        <v>5314</v>
      </c>
      <c r="F940" t="s">
        <v>266</v>
      </c>
      <c r="G940">
        <v>1</v>
      </c>
      <c r="H940">
        <v>3</v>
      </c>
      <c r="I940" s="678" t="s">
        <v>404</v>
      </c>
      <c r="J940">
        <v>2</v>
      </c>
      <c r="K940" t="s">
        <v>451</v>
      </c>
      <c r="L940" t="s">
        <v>6297</v>
      </c>
      <c r="M940" s="460">
        <v>0</v>
      </c>
      <c r="N940" s="460">
        <v>0</v>
      </c>
      <c r="O940" s="460">
        <v>0</v>
      </c>
      <c r="P940" s="460">
        <v>0</v>
      </c>
      <c r="Q940" s="460">
        <v>0</v>
      </c>
    </row>
    <row r="941" spans="2:18" customFormat="1" ht="14" hidden="1">
      <c r="B941" t="s">
        <v>6088</v>
      </c>
      <c r="C941" t="s">
        <v>6089</v>
      </c>
      <c r="D941" t="s">
        <v>6090</v>
      </c>
      <c r="E941" t="s">
        <v>5314</v>
      </c>
      <c r="F941" t="s">
        <v>266</v>
      </c>
      <c r="G941">
        <v>3</v>
      </c>
      <c r="H941">
        <v>2</v>
      </c>
      <c r="I941" s="678" t="s">
        <v>404</v>
      </c>
      <c r="J941">
        <v>2</v>
      </c>
      <c r="K941" t="s">
        <v>451</v>
      </c>
      <c r="L941" t="s">
        <v>6297</v>
      </c>
      <c r="M941" s="460">
        <v>0</v>
      </c>
      <c r="N941" s="460">
        <v>0</v>
      </c>
      <c r="O941" s="460">
        <v>0</v>
      </c>
      <c r="P941" s="460">
        <v>0</v>
      </c>
      <c r="Q941" s="460">
        <v>0</v>
      </c>
    </row>
    <row r="942" spans="2:18" customFormat="1" ht="14" hidden="1">
      <c r="B942" t="s">
        <v>6265</v>
      </c>
      <c r="C942" t="s">
        <v>6266</v>
      </c>
      <c r="D942" t="s">
        <v>6267</v>
      </c>
      <c r="F942" t="s">
        <v>266</v>
      </c>
      <c r="G942">
        <v>2</v>
      </c>
      <c r="H942">
        <v>3</v>
      </c>
      <c r="I942" s="678" t="s">
        <v>404</v>
      </c>
      <c r="J942">
        <v>2</v>
      </c>
      <c r="K942" t="s">
        <v>451</v>
      </c>
      <c r="L942" t="s">
        <v>6297</v>
      </c>
      <c r="M942" s="460">
        <v>0</v>
      </c>
      <c r="N942" s="460">
        <v>0</v>
      </c>
      <c r="O942" s="460">
        <v>0</v>
      </c>
      <c r="P942" s="460">
        <v>0</v>
      </c>
      <c r="Q942" s="460">
        <v>0</v>
      </c>
    </row>
    <row r="943" spans="2:18" customFormat="1" ht="14" hidden="1">
      <c r="B943" t="s">
        <v>5917</v>
      </c>
      <c r="C943" t="s">
        <v>5918</v>
      </c>
      <c r="D943" t="s">
        <v>5919</v>
      </c>
      <c r="F943" t="s">
        <v>266</v>
      </c>
      <c r="G943">
        <v>2</v>
      </c>
      <c r="H943">
        <v>4</v>
      </c>
      <c r="I943" s="678" t="s">
        <v>404</v>
      </c>
      <c r="J943">
        <v>3</v>
      </c>
      <c r="K943" t="s">
        <v>451</v>
      </c>
      <c r="L943" t="s">
        <v>6297</v>
      </c>
      <c r="M943" s="460">
        <v>0</v>
      </c>
      <c r="N943" s="460">
        <v>0</v>
      </c>
      <c r="O943" s="460">
        <v>0</v>
      </c>
      <c r="P943" s="460">
        <v>0</v>
      </c>
      <c r="Q943" s="460">
        <v>0</v>
      </c>
    </row>
    <row r="944" spans="2:18" customFormat="1" ht="14" hidden="1">
      <c r="B944" t="s">
        <v>6004</v>
      </c>
      <c r="C944" t="s">
        <v>6005</v>
      </c>
      <c r="D944" t="s">
        <v>6006</v>
      </c>
      <c r="F944" t="s">
        <v>266</v>
      </c>
      <c r="G944">
        <v>4</v>
      </c>
      <c r="H944">
        <v>3</v>
      </c>
      <c r="I944" s="678" t="s">
        <v>404</v>
      </c>
      <c r="J944">
        <v>3</v>
      </c>
      <c r="K944" t="s">
        <v>451</v>
      </c>
      <c r="L944" t="s">
        <v>6297</v>
      </c>
      <c r="M944" s="460">
        <v>0</v>
      </c>
      <c r="N944" s="460">
        <v>0</v>
      </c>
      <c r="O944" s="460">
        <v>0</v>
      </c>
      <c r="P944" s="460">
        <v>0</v>
      </c>
      <c r="Q944" s="460">
        <v>0</v>
      </c>
    </row>
    <row r="945" spans="2:18" customFormat="1" ht="14" hidden="1">
      <c r="B945" t="s">
        <v>6049</v>
      </c>
      <c r="C945" t="s">
        <v>6050</v>
      </c>
      <c r="D945" t="s">
        <v>6051</v>
      </c>
      <c r="F945" t="s">
        <v>266</v>
      </c>
      <c r="G945">
        <v>2</v>
      </c>
      <c r="H945">
        <v>4</v>
      </c>
      <c r="I945" s="678" t="s">
        <v>404</v>
      </c>
      <c r="J945">
        <v>3</v>
      </c>
      <c r="K945" t="s">
        <v>451</v>
      </c>
      <c r="L945" t="s">
        <v>6297</v>
      </c>
      <c r="M945" s="460">
        <v>0</v>
      </c>
      <c r="N945" s="460">
        <v>0</v>
      </c>
      <c r="O945" s="460">
        <v>0</v>
      </c>
      <c r="P945" s="460">
        <v>0</v>
      </c>
      <c r="Q945" s="460">
        <v>0</v>
      </c>
    </row>
    <row r="946" spans="2:18" customFormat="1" ht="14" hidden="1">
      <c r="B946" t="s">
        <v>6052</v>
      </c>
      <c r="C946" t="s">
        <v>6053</v>
      </c>
      <c r="D946" t="s">
        <v>6054</v>
      </c>
      <c r="F946" t="s">
        <v>266</v>
      </c>
      <c r="G946">
        <v>3</v>
      </c>
      <c r="H946">
        <v>4</v>
      </c>
      <c r="I946" s="678" t="s">
        <v>404</v>
      </c>
      <c r="J946">
        <v>3</v>
      </c>
      <c r="K946" t="s">
        <v>451</v>
      </c>
      <c r="L946" t="s">
        <v>6297</v>
      </c>
      <c r="M946" s="460">
        <v>0</v>
      </c>
      <c r="N946" s="460">
        <v>0</v>
      </c>
      <c r="O946" s="460">
        <v>0</v>
      </c>
      <c r="P946" s="460">
        <v>0</v>
      </c>
      <c r="Q946" s="460">
        <v>0</v>
      </c>
    </row>
    <row r="947" spans="2:18" customFormat="1" ht="14" hidden="1">
      <c r="B947" t="s">
        <v>6079</v>
      </c>
      <c r="C947" t="s">
        <v>6080</v>
      </c>
      <c r="D947" t="s">
        <v>6081</v>
      </c>
      <c r="E947" t="s">
        <v>5160</v>
      </c>
      <c r="F947" t="s">
        <v>266</v>
      </c>
      <c r="G947">
        <v>1</v>
      </c>
      <c r="H947">
        <v>3</v>
      </c>
      <c r="I947" s="678" t="s">
        <v>404</v>
      </c>
      <c r="J947">
        <v>3</v>
      </c>
      <c r="K947" t="s">
        <v>451</v>
      </c>
      <c r="L947" t="s">
        <v>6297</v>
      </c>
      <c r="M947" s="460">
        <v>0</v>
      </c>
      <c r="N947" s="460">
        <v>0</v>
      </c>
      <c r="O947" s="460">
        <v>0</v>
      </c>
      <c r="P947" s="460">
        <v>0</v>
      </c>
      <c r="Q947" s="460">
        <v>0</v>
      </c>
    </row>
    <row r="948" spans="2:18" customFormat="1" ht="14" hidden="1">
      <c r="B948" t="s">
        <v>6091</v>
      </c>
      <c r="C948" t="s">
        <v>6092</v>
      </c>
      <c r="D948" t="s">
        <v>6093</v>
      </c>
      <c r="E948" t="s">
        <v>5618</v>
      </c>
      <c r="F948" t="s">
        <v>266</v>
      </c>
      <c r="G948">
        <v>4</v>
      </c>
      <c r="H948">
        <v>3</v>
      </c>
      <c r="I948" s="678" t="s">
        <v>404</v>
      </c>
      <c r="J948">
        <v>3</v>
      </c>
      <c r="K948" t="s">
        <v>451</v>
      </c>
      <c r="L948" t="s">
        <v>6297</v>
      </c>
      <c r="M948" s="460">
        <v>0</v>
      </c>
      <c r="N948" s="460">
        <v>0</v>
      </c>
      <c r="O948" s="460">
        <v>0</v>
      </c>
      <c r="P948" s="460">
        <v>0</v>
      </c>
      <c r="Q948" s="460">
        <v>0</v>
      </c>
    </row>
    <row r="949" spans="2:18" customFormat="1" ht="14" hidden="1">
      <c r="B949" t="s">
        <v>6094</v>
      </c>
      <c r="C949" t="s">
        <v>6095</v>
      </c>
      <c r="D949" t="s">
        <v>6096</v>
      </c>
      <c r="F949" t="s">
        <v>266</v>
      </c>
      <c r="G949">
        <v>3</v>
      </c>
      <c r="H949">
        <v>2</v>
      </c>
      <c r="I949" s="678" t="s">
        <v>404</v>
      </c>
      <c r="J949">
        <v>3</v>
      </c>
      <c r="K949" t="s">
        <v>451</v>
      </c>
      <c r="L949" t="s">
        <v>6297</v>
      </c>
      <c r="M949" s="460">
        <v>0</v>
      </c>
      <c r="N949" s="460">
        <v>0</v>
      </c>
      <c r="O949" s="460">
        <v>0</v>
      </c>
      <c r="P949" s="460">
        <v>0</v>
      </c>
      <c r="Q949" s="460">
        <v>0</v>
      </c>
    </row>
    <row r="950" spans="2:18" customFormat="1" ht="14" hidden="1">
      <c r="B950" t="s">
        <v>6130</v>
      </c>
      <c r="C950" t="s">
        <v>6131</v>
      </c>
      <c r="D950" t="s">
        <v>6132</v>
      </c>
      <c r="F950" t="s">
        <v>266</v>
      </c>
      <c r="G950">
        <v>3</v>
      </c>
      <c r="H950">
        <v>5</v>
      </c>
      <c r="I950" s="678" t="s">
        <v>404</v>
      </c>
      <c r="J950">
        <v>3</v>
      </c>
      <c r="K950" s="312" t="s">
        <v>3243</v>
      </c>
      <c r="L950" t="s">
        <v>6297</v>
      </c>
      <c r="M950" s="471">
        <v>0</v>
      </c>
      <c r="N950" s="568">
        <v>0</v>
      </c>
      <c r="O950" s="568">
        <v>0</v>
      </c>
      <c r="P950" s="568">
        <v>0</v>
      </c>
      <c r="Q950" s="568">
        <v>1</v>
      </c>
    </row>
    <row r="951" spans="2:18" customFormat="1" ht="14" hidden="1">
      <c r="B951" t="s">
        <v>6209</v>
      </c>
      <c r="C951" t="s">
        <v>6210</v>
      </c>
      <c r="D951" t="s">
        <v>6211</v>
      </c>
      <c r="F951" t="s">
        <v>266</v>
      </c>
      <c r="G951">
        <v>3</v>
      </c>
      <c r="H951">
        <v>4</v>
      </c>
      <c r="I951" s="678" t="s">
        <v>404</v>
      </c>
      <c r="J951">
        <v>3</v>
      </c>
      <c r="K951" s="312" t="s">
        <v>3243</v>
      </c>
      <c r="L951" t="s">
        <v>6297</v>
      </c>
      <c r="M951" s="471">
        <v>0</v>
      </c>
      <c r="N951" s="568">
        <v>0</v>
      </c>
      <c r="O951" s="568">
        <v>0</v>
      </c>
      <c r="P951" s="568">
        <v>0</v>
      </c>
      <c r="Q951" s="568">
        <v>2</v>
      </c>
    </row>
    <row r="952" spans="2:18" customFormat="1" ht="14">
      <c r="B952" s="465" t="s">
        <v>6305</v>
      </c>
      <c r="C952" t="s">
        <v>6243</v>
      </c>
      <c r="D952" t="s">
        <v>6244</v>
      </c>
      <c r="F952" t="s">
        <v>266</v>
      </c>
      <c r="G952">
        <v>3</v>
      </c>
      <c r="H952">
        <v>4</v>
      </c>
      <c r="I952" s="678" t="s">
        <v>404</v>
      </c>
      <c r="J952">
        <v>3</v>
      </c>
      <c r="K952" s="312" t="s">
        <v>3233</v>
      </c>
      <c r="L952" s="465" t="s">
        <v>6390</v>
      </c>
      <c r="M952" s="460">
        <v>0</v>
      </c>
      <c r="N952" s="460">
        <v>0</v>
      </c>
      <c r="O952" s="460">
        <v>0</v>
      </c>
      <c r="P952" s="460">
        <v>0</v>
      </c>
      <c r="Q952" s="460">
        <v>0</v>
      </c>
      <c r="R952">
        <f t="shared" ref="R952:R953" si="92">SUBTOTAL(9,M952:Q952)</f>
        <v>0</v>
      </c>
    </row>
    <row r="953" spans="2:18" customFormat="1" ht="14">
      <c r="B953" t="s">
        <v>5920</v>
      </c>
      <c r="C953" t="s">
        <v>5921</v>
      </c>
      <c r="D953" t="s">
        <v>5922</v>
      </c>
      <c r="E953" t="s">
        <v>5618</v>
      </c>
      <c r="F953" t="s">
        <v>266</v>
      </c>
      <c r="G953">
        <v>5</v>
      </c>
      <c r="H953">
        <v>5</v>
      </c>
      <c r="I953" s="678" t="s">
        <v>404</v>
      </c>
      <c r="J953">
        <v>4</v>
      </c>
      <c r="K953" s="312" t="s">
        <v>3250</v>
      </c>
      <c r="L953" t="s">
        <v>6297</v>
      </c>
      <c r="M953">
        <v>2</v>
      </c>
      <c r="N953">
        <v>2</v>
      </c>
      <c r="O953">
        <v>2</v>
      </c>
      <c r="P953">
        <v>1</v>
      </c>
      <c r="Q953">
        <v>2</v>
      </c>
      <c r="R953">
        <f t="shared" si="92"/>
        <v>9</v>
      </c>
    </row>
    <row r="954" spans="2:18" customFormat="1" ht="14" hidden="1">
      <c r="B954" t="s">
        <v>6046</v>
      </c>
      <c r="C954" t="s">
        <v>6047</v>
      </c>
      <c r="D954" t="s">
        <v>6048</v>
      </c>
      <c r="F954" t="s">
        <v>266</v>
      </c>
      <c r="G954">
        <v>5</v>
      </c>
      <c r="H954">
        <v>7</v>
      </c>
      <c r="I954" s="678" t="s">
        <v>404</v>
      </c>
      <c r="J954">
        <v>4</v>
      </c>
      <c r="K954" t="s">
        <v>451</v>
      </c>
      <c r="L954" t="s">
        <v>6297</v>
      </c>
      <c r="M954" s="460">
        <v>0</v>
      </c>
      <c r="N954" s="460">
        <v>0</v>
      </c>
      <c r="O954" s="460">
        <v>0</v>
      </c>
      <c r="P954" s="460">
        <v>0</v>
      </c>
      <c r="Q954" s="460">
        <v>0</v>
      </c>
    </row>
    <row r="955" spans="2:18" customFormat="1" ht="14" hidden="1">
      <c r="B955" t="s">
        <v>6070</v>
      </c>
      <c r="C955" t="s">
        <v>6071</v>
      </c>
      <c r="D955" t="s">
        <v>6072</v>
      </c>
      <c r="F955" t="s">
        <v>266</v>
      </c>
      <c r="G955">
        <v>3</v>
      </c>
      <c r="H955">
        <v>3</v>
      </c>
      <c r="I955" s="678" t="s">
        <v>404</v>
      </c>
      <c r="J955">
        <v>4</v>
      </c>
      <c r="K955" t="s">
        <v>451</v>
      </c>
      <c r="L955" t="s">
        <v>6297</v>
      </c>
      <c r="M955" s="460">
        <v>0</v>
      </c>
      <c r="N955" s="460">
        <v>0</v>
      </c>
      <c r="O955" s="460">
        <v>0</v>
      </c>
      <c r="P955" s="460">
        <v>0</v>
      </c>
      <c r="Q955" s="460">
        <v>0</v>
      </c>
    </row>
    <row r="956" spans="2:18" customFormat="1" ht="14" hidden="1">
      <c r="B956" t="s">
        <v>6073</v>
      </c>
      <c r="C956" t="s">
        <v>6074</v>
      </c>
      <c r="D956" t="s">
        <v>6075</v>
      </c>
      <c r="F956" t="s">
        <v>266</v>
      </c>
      <c r="G956">
        <v>5</v>
      </c>
      <c r="H956">
        <v>10</v>
      </c>
      <c r="I956" s="678" t="s">
        <v>404</v>
      </c>
      <c r="J956">
        <v>4</v>
      </c>
      <c r="K956" t="s">
        <v>451</v>
      </c>
      <c r="L956" t="s">
        <v>6297</v>
      </c>
      <c r="M956" s="460">
        <v>0</v>
      </c>
      <c r="N956" s="460">
        <v>0</v>
      </c>
      <c r="O956" s="460">
        <v>0</v>
      </c>
      <c r="P956" s="460">
        <v>0</v>
      </c>
      <c r="Q956" s="460">
        <v>0</v>
      </c>
    </row>
    <row r="957" spans="2:18" customFormat="1" ht="14">
      <c r="B957" s="465" t="s">
        <v>6954</v>
      </c>
      <c r="C957" t="s">
        <v>6133</v>
      </c>
      <c r="D957" t="s">
        <v>6134</v>
      </c>
      <c r="F957" t="s">
        <v>266</v>
      </c>
      <c r="G957">
        <v>4</v>
      </c>
      <c r="H957">
        <v>6</v>
      </c>
      <c r="I957" s="678" t="s">
        <v>404</v>
      </c>
      <c r="J957">
        <v>4</v>
      </c>
      <c r="K957" s="312" t="s">
        <v>3250</v>
      </c>
      <c r="L957" t="s">
        <v>6297</v>
      </c>
      <c r="M957" s="460">
        <v>0</v>
      </c>
      <c r="N957">
        <v>1</v>
      </c>
      <c r="O957">
        <v>1</v>
      </c>
      <c r="P957">
        <v>2</v>
      </c>
      <c r="Q957" s="460">
        <v>0</v>
      </c>
      <c r="R957">
        <f t="shared" ref="R957:R960" si="93">SUBTOTAL(9,M957:Q957)</f>
        <v>4</v>
      </c>
    </row>
    <row r="958" spans="2:18" customFormat="1" ht="14">
      <c r="B958" s="465" t="s">
        <v>6285</v>
      </c>
      <c r="C958" t="s">
        <v>6241</v>
      </c>
      <c r="D958" t="s">
        <v>6242</v>
      </c>
      <c r="F958" t="s">
        <v>266</v>
      </c>
      <c r="G958">
        <v>3</v>
      </c>
      <c r="H958">
        <v>3</v>
      </c>
      <c r="I958" s="678" t="s">
        <v>404</v>
      </c>
      <c r="J958">
        <v>4</v>
      </c>
      <c r="K958" s="312" t="s">
        <v>3233</v>
      </c>
      <c r="L958" t="s">
        <v>6297</v>
      </c>
      <c r="M958">
        <v>1</v>
      </c>
      <c r="N958" s="460">
        <v>0</v>
      </c>
      <c r="O958" s="460">
        <v>0</v>
      </c>
      <c r="P958">
        <v>1</v>
      </c>
      <c r="Q958" s="460">
        <v>0</v>
      </c>
      <c r="R958">
        <f t="shared" si="93"/>
        <v>2</v>
      </c>
    </row>
    <row r="959" spans="2:18" customFormat="1" ht="14">
      <c r="B959" t="s">
        <v>6245</v>
      </c>
      <c r="C959" t="s">
        <v>6246</v>
      </c>
      <c r="D959" t="s">
        <v>6247</v>
      </c>
      <c r="F959" t="s">
        <v>266</v>
      </c>
      <c r="G959">
        <v>3</v>
      </c>
      <c r="H959">
        <v>6</v>
      </c>
      <c r="I959" s="678" t="s">
        <v>404</v>
      </c>
      <c r="J959">
        <v>4</v>
      </c>
      <c r="K959" s="312" t="s">
        <v>3250</v>
      </c>
      <c r="L959" t="s">
        <v>6297</v>
      </c>
      <c r="M959">
        <v>1</v>
      </c>
      <c r="N959">
        <v>0</v>
      </c>
      <c r="O959">
        <v>2</v>
      </c>
      <c r="P959">
        <v>2</v>
      </c>
      <c r="Q959">
        <v>2</v>
      </c>
      <c r="R959">
        <f t="shared" si="93"/>
        <v>7</v>
      </c>
    </row>
    <row r="960" spans="2:18" customFormat="1" ht="14">
      <c r="B960" s="465" t="s">
        <v>6294</v>
      </c>
      <c r="C960" t="s">
        <v>6271</v>
      </c>
      <c r="D960" t="s">
        <v>6272</v>
      </c>
      <c r="F960" t="s">
        <v>266</v>
      </c>
      <c r="G960">
        <v>1</v>
      </c>
      <c r="H960">
        <v>6</v>
      </c>
      <c r="I960" s="678" t="s">
        <v>404</v>
      </c>
      <c r="J960">
        <v>4</v>
      </c>
      <c r="K960" s="312" t="s">
        <v>3233</v>
      </c>
      <c r="L960" t="s">
        <v>6297</v>
      </c>
      <c r="M960" s="460">
        <v>0</v>
      </c>
      <c r="N960" s="460">
        <v>0</v>
      </c>
      <c r="O960">
        <v>0</v>
      </c>
      <c r="P960" s="460">
        <v>0</v>
      </c>
      <c r="Q960" s="460">
        <v>0</v>
      </c>
      <c r="R960">
        <f t="shared" si="93"/>
        <v>0</v>
      </c>
    </row>
    <row r="961" spans="2:36" customFormat="1" ht="14" hidden="1">
      <c r="B961" t="s">
        <v>6058</v>
      </c>
      <c r="C961" t="s">
        <v>6059</v>
      </c>
      <c r="D961" t="s">
        <v>6060</v>
      </c>
      <c r="F961" t="s">
        <v>266</v>
      </c>
      <c r="G961">
        <v>3</v>
      </c>
      <c r="H961">
        <v>7</v>
      </c>
      <c r="I961" s="678" t="s">
        <v>404</v>
      </c>
      <c r="J961">
        <v>5</v>
      </c>
      <c r="K961" t="s">
        <v>451</v>
      </c>
      <c r="L961" t="s">
        <v>6297</v>
      </c>
      <c r="M961" s="460">
        <v>0</v>
      </c>
      <c r="N961" s="460">
        <v>0</v>
      </c>
      <c r="O961" s="460">
        <v>0</v>
      </c>
      <c r="P961" s="460">
        <v>0</v>
      </c>
      <c r="Q961" s="460">
        <v>0</v>
      </c>
    </row>
    <row r="962" spans="2:36" customFormat="1" ht="14" hidden="1">
      <c r="B962" t="s">
        <v>6064</v>
      </c>
      <c r="C962" t="s">
        <v>6065</v>
      </c>
      <c r="D962" t="s">
        <v>6066</v>
      </c>
      <c r="F962" t="s">
        <v>266</v>
      </c>
      <c r="G962">
        <v>1</v>
      </c>
      <c r="H962">
        <v>1</v>
      </c>
      <c r="I962" s="678" t="s">
        <v>404</v>
      </c>
      <c r="J962">
        <v>5</v>
      </c>
      <c r="K962" s="312" t="s">
        <v>3243</v>
      </c>
      <c r="L962" t="s">
        <v>6297</v>
      </c>
      <c r="M962" s="471">
        <v>0</v>
      </c>
      <c r="N962" s="568">
        <v>0</v>
      </c>
      <c r="O962" s="568">
        <v>0</v>
      </c>
      <c r="P962" s="568">
        <v>0</v>
      </c>
      <c r="Q962" s="568">
        <v>0</v>
      </c>
    </row>
    <row r="963" spans="2:36" customFormat="1" ht="14">
      <c r="B963" t="s">
        <v>6138</v>
      </c>
      <c r="C963" t="s">
        <v>6139</v>
      </c>
      <c r="D963" t="s">
        <v>6140</v>
      </c>
      <c r="F963" t="s">
        <v>266</v>
      </c>
      <c r="G963">
        <v>3</v>
      </c>
      <c r="H963">
        <v>5</v>
      </c>
      <c r="I963" s="678" t="s">
        <v>404</v>
      </c>
      <c r="J963">
        <v>5</v>
      </c>
      <c r="K963" s="312" t="s">
        <v>3250</v>
      </c>
      <c r="L963" t="s">
        <v>6297</v>
      </c>
      <c r="M963">
        <v>0</v>
      </c>
      <c r="N963">
        <v>1</v>
      </c>
      <c r="O963">
        <v>1</v>
      </c>
      <c r="P963">
        <v>1</v>
      </c>
      <c r="Q963">
        <v>1</v>
      </c>
      <c r="R963">
        <f>SUBTOTAL(9,M963:Q963)</f>
        <v>4</v>
      </c>
    </row>
    <row r="964" spans="2:36" customFormat="1" ht="14" hidden="1">
      <c r="B964" t="s">
        <v>6268</v>
      </c>
      <c r="C964" t="s">
        <v>6269</v>
      </c>
      <c r="D964" t="s">
        <v>6270</v>
      </c>
      <c r="F964" t="s">
        <v>266</v>
      </c>
      <c r="G964">
        <v>5</v>
      </c>
      <c r="H964">
        <v>6</v>
      </c>
      <c r="I964" s="678" t="s">
        <v>404</v>
      </c>
      <c r="J964">
        <v>5</v>
      </c>
      <c r="K964" t="s">
        <v>451</v>
      </c>
      <c r="L964" t="s">
        <v>6297</v>
      </c>
      <c r="M964" s="460">
        <v>0</v>
      </c>
      <c r="N964" s="460">
        <v>0</v>
      </c>
      <c r="O964" s="460">
        <v>0</v>
      </c>
      <c r="P964" s="460">
        <v>0</v>
      </c>
      <c r="Q964" s="460">
        <v>0</v>
      </c>
    </row>
    <row r="965" spans="2:36" customFormat="1" ht="14">
      <c r="B965" t="s">
        <v>6273</v>
      </c>
      <c r="C965" t="s">
        <v>6274</v>
      </c>
      <c r="D965" t="s">
        <v>6275</v>
      </c>
      <c r="F965" t="s">
        <v>266</v>
      </c>
      <c r="G965">
        <v>3</v>
      </c>
      <c r="H965">
        <v>6</v>
      </c>
      <c r="I965" s="678" t="s">
        <v>404</v>
      </c>
      <c r="J965">
        <v>5</v>
      </c>
      <c r="K965" s="312" t="s">
        <v>3233</v>
      </c>
      <c r="L965" t="s">
        <v>6297</v>
      </c>
      <c r="M965">
        <v>1</v>
      </c>
      <c r="N965">
        <v>1</v>
      </c>
      <c r="O965">
        <v>1</v>
      </c>
      <c r="P965">
        <v>1</v>
      </c>
      <c r="Q965">
        <v>1</v>
      </c>
      <c r="R965">
        <f>SUBTOTAL(9,M965:Q965)</f>
        <v>5</v>
      </c>
    </row>
    <row r="966" spans="2:36" customFormat="1" ht="14" hidden="1">
      <c r="B966" t="s">
        <v>6067</v>
      </c>
      <c r="C966" t="s">
        <v>6068</v>
      </c>
      <c r="D966" t="s">
        <v>6069</v>
      </c>
      <c r="F966" t="s">
        <v>266</v>
      </c>
      <c r="G966">
        <v>4</v>
      </c>
      <c r="H966">
        <v>8</v>
      </c>
      <c r="I966" s="678" t="s">
        <v>404</v>
      </c>
      <c r="J966">
        <v>6</v>
      </c>
      <c r="K966" s="312" t="s">
        <v>3243</v>
      </c>
      <c r="L966" s="465" t="s">
        <v>6381</v>
      </c>
      <c r="M966" s="471">
        <v>0</v>
      </c>
      <c r="N966" s="471">
        <v>0</v>
      </c>
      <c r="O966" s="471">
        <v>0</v>
      </c>
      <c r="P966" s="471">
        <v>0</v>
      </c>
      <c r="Q966" s="471">
        <v>0</v>
      </c>
    </row>
    <row r="967" spans="2:36" customFormat="1" ht="14">
      <c r="B967" t="s">
        <v>6127</v>
      </c>
      <c r="C967" t="s">
        <v>6128</v>
      </c>
      <c r="D967" t="s">
        <v>6129</v>
      </c>
      <c r="F967" t="s">
        <v>266</v>
      </c>
      <c r="G967">
        <v>5</v>
      </c>
      <c r="H967">
        <v>5</v>
      </c>
      <c r="I967" s="678" t="s">
        <v>404</v>
      </c>
      <c r="J967">
        <v>7</v>
      </c>
      <c r="K967" s="312" t="s">
        <v>3233</v>
      </c>
      <c r="L967" t="s">
        <v>6297</v>
      </c>
      <c r="M967">
        <v>1</v>
      </c>
      <c r="N967">
        <v>1</v>
      </c>
      <c r="O967">
        <v>1</v>
      </c>
      <c r="P967">
        <v>1</v>
      </c>
      <c r="Q967">
        <v>1</v>
      </c>
      <c r="R967">
        <f t="shared" ref="R967:R976" si="94">SUBTOTAL(9,M967:Q967)</f>
        <v>5</v>
      </c>
    </row>
    <row r="968" spans="2:36" customFormat="1" ht="14">
      <c r="B968" t="s">
        <v>6236</v>
      </c>
      <c r="C968" t="s">
        <v>6237</v>
      </c>
      <c r="D968" t="s">
        <v>6238</v>
      </c>
      <c r="E968" t="s">
        <v>5289</v>
      </c>
      <c r="F968" t="s">
        <v>266</v>
      </c>
      <c r="G968">
        <v>6</v>
      </c>
      <c r="H968">
        <v>6</v>
      </c>
      <c r="I968" s="678" t="s">
        <v>404</v>
      </c>
      <c r="J968">
        <v>8</v>
      </c>
      <c r="K968" s="312" t="s">
        <v>3250</v>
      </c>
      <c r="L968" s="465" t="s">
        <v>6381</v>
      </c>
      <c r="M968">
        <v>0</v>
      </c>
      <c r="N968">
        <v>0</v>
      </c>
      <c r="O968">
        <v>0</v>
      </c>
      <c r="P968">
        <v>0</v>
      </c>
      <c r="Q968">
        <v>0</v>
      </c>
      <c r="R968">
        <f t="shared" si="94"/>
        <v>0</v>
      </c>
    </row>
    <row r="969" spans="2:36" ht="15" hidden="1" customHeight="1">
      <c r="B969" s="665" t="s">
        <v>4923</v>
      </c>
      <c r="I969" s="666" t="s">
        <v>4967</v>
      </c>
      <c r="K969" s="660" t="s">
        <v>451</v>
      </c>
      <c r="L969" s="576" t="s">
        <v>4974</v>
      </c>
      <c r="M969">
        <v>0</v>
      </c>
      <c r="N969">
        <v>0</v>
      </c>
      <c r="O969">
        <v>0</v>
      </c>
      <c r="P969">
        <v>0</v>
      </c>
      <c r="Q969">
        <v>0</v>
      </c>
      <c r="R969">
        <f t="shared" si="94"/>
        <v>0</v>
      </c>
      <c r="S969"/>
      <c r="T969"/>
      <c r="U969"/>
      <c r="V969"/>
      <c r="W969"/>
      <c r="X969"/>
      <c r="Y969" s="576"/>
      <c r="Z969" s="576"/>
      <c r="AA969" s="576"/>
      <c r="AB969" s="576"/>
      <c r="AC969" s="576"/>
      <c r="AD969" s="576"/>
      <c r="AE969"/>
      <c r="AF969"/>
      <c r="AG969"/>
      <c r="AH969"/>
      <c r="AI969"/>
      <c r="AJ969"/>
    </row>
    <row r="970" spans="2:36" ht="15" hidden="1" customHeight="1">
      <c r="B970" s="665" t="s">
        <v>4924</v>
      </c>
      <c r="I970" s="666" t="s">
        <v>4967</v>
      </c>
      <c r="K970" s="660" t="s">
        <v>451</v>
      </c>
      <c r="L970" s="576" t="s">
        <v>4974</v>
      </c>
      <c r="M970">
        <v>0</v>
      </c>
      <c r="N970">
        <v>0</v>
      </c>
      <c r="O970">
        <v>0</v>
      </c>
      <c r="P970">
        <v>0</v>
      </c>
      <c r="Q970">
        <v>0</v>
      </c>
      <c r="R970">
        <f t="shared" si="94"/>
        <v>0</v>
      </c>
      <c r="S970"/>
      <c r="T970"/>
      <c r="U970"/>
      <c r="V970"/>
      <c r="W970"/>
      <c r="X970"/>
      <c r="Y970" s="576"/>
      <c r="Z970" s="576"/>
      <c r="AA970" s="576"/>
      <c r="AB970" s="576"/>
      <c r="AC970" s="576"/>
      <c r="AD970" s="576"/>
      <c r="AE970"/>
      <c r="AF970"/>
      <c r="AG970"/>
      <c r="AH970"/>
      <c r="AI970"/>
      <c r="AJ970"/>
    </row>
    <row r="971" spans="2:36" ht="15" hidden="1" customHeight="1">
      <c r="B971" s="665" t="s">
        <v>4925</v>
      </c>
      <c r="I971" s="666" t="s">
        <v>4967</v>
      </c>
      <c r="K971" s="660" t="s">
        <v>451</v>
      </c>
      <c r="L971" s="576" t="s">
        <v>4974</v>
      </c>
      <c r="M971">
        <v>0</v>
      </c>
      <c r="N971">
        <v>0</v>
      </c>
      <c r="O971">
        <v>0</v>
      </c>
      <c r="P971">
        <v>0</v>
      </c>
      <c r="Q971">
        <v>0</v>
      </c>
      <c r="R971">
        <f t="shared" si="94"/>
        <v>0</v>
      </c>
      <c r="S971"/>
      <c r="T971"/>
      <c r="U971"/>
      <c r="V971"/>
      <c r="W971"/>
      <c r="X971"/>
      <c r="Y971" s="576"/>
      <c r="Z971" s="576"/>
      <c r="AA971" s="576"/>
      <c r="AB971" s="576"/>
      <c r="AC971" s="576"/>
      <c r="AD971" s="576"/>
      <c r="AE971"/>
      <c r="AF971"/>
      <c r="AG971"/>
      <c r="AH971"/>
      <c r="AI971"/>
      <c r="AJ971"/>
    </row>
    <row r="972" spans="2:36" ht="15" hidden="1" customHeight="1">
      <c r="B972" s="665" t="s">
        <v>4926</v>
      </c>
      <c r="I972" s="666" t="s">
        <v>4967</v>
      </c>
      <c r="K972" s="660" t="s">
        <v>451</v>
      </c>
      <c r="L972" s="576" t="s">
        <v>4974</v>
      </c>
      <c r="M972">
        <v>0</v>
      </c>
      <c r="N972">
        <v>0</v>
      </c>
      <c r="O972">
        <v>0</v>
      </c>
      <c r="P972">
        <v>0</v>
      </c>
      <c r="Q972">
        <v>0</v>
      </c>
      <c r="R972">
        <f t="shared" si="94"/>
        <v>0</v>
      </c>
      <c r="S972"/>
      <c r="T972"/>
      <c r="U972"/>
      <c r="V972"/>
      <c r="W972"/>
      <c r="X972"/>
      <c r="Y972" s="576"/>
      <c r="Z972" s="576"/>
      <c r="AA972" s="576"/>
      <c r="AB972" s="576"/>
      <c r="AC972" s="576"/>
      <c r="AD972" s="576"/>
      <c r="AE972"/>
      <c r="AF972"/>
      <c r="AG972"/>
      <c r="AH972"/>
      <c r="AI972"/>
      <c r="AJ972"/>
    </row>
    <row r="973" spans="2:36" ht="15" hidden="1" customHeight="1">
      <c r="B973" s="665" t="s">
        <v>4927</v>
      </c>
      <c r="I973" s="666" t="s">
        <v>4967</v>
      </c>
      <c r="K973" s="469" t="s">
        <v>4973</v>
      </c>
      <c r="L973" s="576" t="s">
        <v>4974</v>
      </c>
      <c r="M973">
        <v>0</v>
      </c>
      <c r="N973">
        <v>0</v>
      </c>
      <c r="O973">
        <v>0</v>
      </c>
      <c r="P973">
        <v>0</v>
      </c>
      <c r="Q973">
        <v>0</v>
      </c>
      <c r="R973">
        <f t="shared" si="94"/>
        <v>0</v>
      </c>
      <c r="S973"/>
      <c r="T973"/>
      <c r="U973"/>
      <c r="V973"/>
      <c r="W973"/>
      <c r="X973"/>
      <c r="Y973" s="576"/>
      <c r="Z973" s="576"/>
      <c r="AA973" s="576"/>
      <c r="AB973" s="576"/>
      <c r="AC973" s="576"/>
      <c r="AD973" s="576"/>
      <c r="AE973"/>
      <c r="AF973"/>
      <c r="AG973"/>
      <c r="AH973"/>
      <c r="AI973"/>
      <c r="AJ973"/>
    </row>
    <row r="974" spans="2:36" ht="15" hidden="1" customHeight="1">
      <c r="B974" s="665" t="s">
        <v>4928</v>
      </c>
      <c r="I974" s="666" t="s">
        <v>4967</v>
      </c>
      <c r="K974" s="660" t="s">
        <v>451</v>
      </c>
      <c r="L974" s="576" t="s">
        <v>4974</v>
      </c>
      <c r="M974">
        <v>0</v>
      </c>
      <c r="N974">
        <v>0</v>
      </c>
      <c r="O974">
        <v>0</v>
      </c>
      <c r="P974">
        <v>0</v>
      </c>
      <c r="Q974">
        <v>0</v>
      </c>
      <c r="R974">
        <f t="shared" si="94"/>
        <v>0</v>
      </c>
      <c r="S974"/>
      <c r="T974"/>
      <c r="U974"/>
      <c r="V974"/>
      <c r="W974"/>
      <c r="X974"/>
      <c r="Y974" s="576"/>
      <c r="Z974" s="576"/>
      <c r="AA974" s="576"/>
      <c r="AB974" s="576"/>
      <c r="AC974" s="576"/>
      <c r="AD974" s="576"/>
      <c r="AE974"/>
      <c r="AF974"/>
      <c r="AG974"/>
      <c r="AH974"/>
      <c r="AI974"/>
      <c r="AJ974"/>
    </row>
    <row r="975" spans="2:36" ht="15" hidden="1" customHeight="1">
      <c r="B975" s="665" t="s">
        <v>4929</v>
      </c>
      <c r="I975" s="666" t="s">
        <v>4967</v>
      </c>
      <c r="K975" s="660" t="s">
        <v>451</v>
      </c>
      <c r="L975" s="576" t="s">
        <v>4974</v>
      </c>
      <c r="M975">
        <v>0</v>
      </c>
      <c r="N975">
        <v>0</v>
      </c>
      <c r="O975">
        <v>0</v>
      </c>
      <c r="P975">
        <v>0</v>
      </c>
      <c r="Q975">
        <v>0</v>
      </c>
      <c r="R975">
        <f t="shared" si="94"/>
        <v>0</v>
      </c>
      <c r="S975"/>
      <c r="T975"/>
      <c r="U975"/>
      <c r="V975"/>
      <c r="W975"/>
      <c r="X975"/>
      <c r="Y975" s="576"/>
      <c r="Z975" s="576"/>
      <c r="AA975" s="576"/>
      <c r="AB975" s="576"/>
      <c r="AC975" s="576"/>
      <c r="AD975" s="576"/>
      <c r="AE975"/>
      <c r="AF975"/>
      <c r="AG975"/>
      <c r="AH975"/>
      <c r="AI975"/>
      <c r="AJ975"/>
    </row>
    <row r="976" spans="2:36" ht="15" hidden="1" customHeight="1">
      <c r="B976" s="665" t="s">
        <v>4930</v>
      </c>
      <c r="I976" s="666" t="s">
        <v>4967</v>
      </c>
      <c r="K976" s="312" t="s">
        <v>3243</v>
      </c>
      <c r="L976" s="576" t="s">
        <v>4974</v>
      </c>
      <c r="M976">
        <v>0</v>
      </c>
      <c r="N976">
        <v>0</v>
      </c>
      <c r="O976">
        <v>0</v>
      </c>
      <c r="P976">
        <v>0</v>
      </c>
      <c r="Q976">
        <v>0</v>
      </c>
      <c r="R976">
        <f t="shared" si="94"/>
        <v>0</v>
      </c>
      <c r="S976"/>
      <c r="T976"/>
      <c r="U976"/>
      <c r="V976"/>
      <c r="W976"/>
      <c r="X976"/>
      <c r="Y976" s="576"/>
      <c r="Z976" s="576"/>
      <c r="AA976" s="576"/>
      <c r="AB976" s="576"/>
      <c r="AC976" s="576"/>
      <c r="AD976" s="576"/>
      <c r="AE976"/>
      <c r="AF976"/>
      <c r="AG976"/>
      <c r="AH976"/>
      <c r="AI976"/>
      <c r="AJ976"/>
    </row>
    <row r="977" spans="2:2" ht="16.5" customHeight="1">
      <c r="B977" s="657" t="s">
        <v>4551</v>
      </c>
    </row>
    <row r="978" spans="2:2" ht="16.5" customHeight="1">
      <c r="B978" s="657" t="s">
        <v>4551</v>
      </c>
    </row>
    <row r="979" spans="2:2" ht="16.5" customHeight="1">
      <c r="B979" s="657" t="s">
        <v>4551</v>
      </c>
    </row>
  </sheetData>
  <autoFilter ref="B1:DD979">
    <filterColumn colId="9">
      <filters blank="1">
        <filter val="传说"/>
        <filter val="史诗"/>
      </filters>
    </filterColumn>
    <filterColumn colId="10"/>
    <filterColumn colId="17"/>
    <filterColumn colId="18"/>
    <filterColumn colId="19"/>
    <filterColumn colId="20"/>
    <filterColumn colId="21"/>
    <filterColumn colId="22"/>
  </autoFilter>
  <sortState ref="A9:XFB143">
    <sortCondition ref="I9:I143"/>
    <sortCondition ref="J9:J143"/>
  </sortState>
  <phoneticPr fontId="148" type="noConversion"/>
  <conditionalFormatting sqref="AJ5:AJ153 BH3:BH4 AK3:BG153 R444:X445 R447:X447 R450:X450 Y289:AU457 R293:X294 R296:X296 R305:X305 R307:X307 R310:X310 R316:X316 R319:X319 R322:X322 R331:X331 R333:X334 R343:X343 R347:X347 R349:X349 R354:X354 R358:X358 R360:X360 R367:X367 R370:X370 R374:X374 R381:X383 R396:X398 R407:X408 R411:X411 R419:X419 R421:X422 R424:X427 R429:X429 R431:X434 R436:X436 R438:X438 R440:X441 Y154:BA288 R156:X158 R164:X165 R169:X169 R176:X176 R179:X179 R181:X181 R184:X185 R190:X190 R194:X194 R197:X197 R201:X201 R205:X205 R207:X207 R212:X212 R216:X216 R219:X219 R222:X222 R225:X225 R228:X228 R230:X230 R234:X234 R238:X238 R242:X242 R246:X246 R248:X249 R254:X255 R257:X263 R265:X265 R267:X267 R270:X271 R275:X276 R279:X280 R282:X282 R284:X284 R287:X287 BB2:BH2 AK2:AV2 M3:Q8 R2:AI153 L2:L457">
    <cfRule type="cellIs" dxfId="165" priority="2927" operator="equal">
      <formula>"Z.修改"</formula>
    </cfRule>
  </conditionalFormatting>
  <conditionalFormatting sqref="E2:E457">
    <cfRule type="cellIs" dxfId="164" priority="2919" operator="equal">
      <formula>"龙"</formula>
    </cfRule>
    <cfRule type="cellIs" dxfId="163" priority="2920" operator="equal">
      <formula>"元素"</formula>
    </cfRule>
    <cfRule type="cellIs" dxfId="162" priority="2921" operator="equal">
      <formula>"机械"</formula>
    </cfRule>
    <cfRule type="cellIs" dxfId="161" priority="2922" operator="equal">
      <formula>"鱼人"</formula>
    </cfRule>
    <cfRule type="cellIs" dxfId="160" priority="2923" operator="equal">
      <formula>"海盗"</formula>
    </cfRule>
    <cfRule type="cellIs" dxfId="159" priority="2924" operator="equal">
      <formula>"野兽"</formula>
    </cfRule>
    <cfRule type="cellIs" dxfId="158" priority="2925" operator="equal">
      <formula>"恶魔"</formula>
    </cfRule>
    <cfRule type="cellIs" dxfId="157" priority="2926" operator="equal">
      <formula>"图腾"</formula>
    </cfRule>
  </conditionalFormatting>
  <conditionalFormatting sqref="I674:I683 I471:I480 I513:I522 I593:I602 I302:I457 I576:I585 I704:I713 I547:I556 I563:I572 I884:I933 I834:I843 I724:I763 I164:I288 I29:I153 I2:I18">
    <cfRule type="cellIs" dxfId="156" priority="2910" operator="equal">
      <formula>"德鲁伊"</formula>
    </cfRule>
    <cfRule type="cellIs" dxfId="155" priority="2911" operator="equal">
      <formula>"法师"</formula>
    </cfRule>
    <cfRule type="cellIs" dxfId="154" priority="2912" operator="equal">
      <formula>"猎人"</formula>
    </cfRule>
    <cfRule type="cellIs" dxfId="153" priority="2913" operator="equal">
      <formula>"牧师"</formula>
    </cfRule>
    <cfRule type="cellIs" dxfId="152" priority="2914" operator="equal">
      <formula>"潜行者"</formula>
    </cfRule>
    <cfRule type="cellIs" dxfId="151" priority="2915" operator="equal">
      <formula>"萨满"</formula>
    </cfRule>
    <cfRule type="cellIs" dxfId="150" priority="2916" operator="equal">
      <formula>"圣骑士"</formula>
    </cfRule>
    <cfRule type="cellIs" dxfId="149" priority="2917" operator="equal">
      <formula>"战士"</formula>
    </cfRule>
    <cfRule type="cellIs" dxfId="148" priority="2918" operator="equal">
      <formula>"术士"</formula>
    </cfRule>
  </conditionalFormatting>
  <conditionalFormatting sqref="K538:K546 K552:K562 K490:K493 K570:K575 K503:K512 K460 K472:K473 K600:K610 K475:K477 K479:K487 K462:K470 K2:K6 K8:K457 K795 K785 K779 K781:K782 K711:K714 K765 K683:K686 K775:K776 K747:K749 K752:K756 K759 K761:K763 K770:K773 K705:K706 K708:K709 K716:K717 K743:K745 K719:K720 K722:K727 K730 K732:K733 K735:K740 K689 K691:K693 K695:K696 K965:K968 K698:K699 K873 K848 K870:K871 K897:K898 K911:K914 K932:K933 K957:K960 K835:K838 K841:K844 K846 K850:K855 K858:K859 K861:K863 K865:K868 K875:K877 K879:K882 K884:K885 K889:K893 K895 K900:K903 K906:K909 K916 K919:K924 K926:K927 K929:K930 K935 K950:K953 K962:K963 K976 K793 K797:K798 K668:K671 K676:K677 K679:K681 K673:K674 K665:K666 K701:K703 K636 K598 K618 K577:K582 K519:K532 K585:K595 K622:K627 K631:K633 K642:K663 K514 K516:K517 K548:K549 K566:K568 K564 K534 K536 K495:K499">
    <cfRule type="cellIs" dxfId="147" priority="2906" operator="equal">
      <formula>"稀有"</formula>
    </cfRule>
    <cfRule type="cellIs" dxfId="146" priority="2907" operator="equal">
      <formula>"衍生物"</formula>
    </cfRule>
    <cfRule type="cellIs" dxfId="145" priority="2908" operator="equal">
      <formula>"史诗"</formula>
    </cfRule>
    <cfRule type="cellIs" dxfId="144" priority="2909" operator="equal">
      <formula>"传说"</formula>
    </cfRule>
  </conditionalFormatting>
  <conditionalFormatting sqref="E2:E457">
    <cfRule type="cellIs" dxfId="143" priority="2905" operator="equal">
      <formula>"全部"</formula>
    </cfRule>
  </conditionalFormatting>
  <conditionalFormatting sqref="M2">
    <cfRule type="cellIs" dxfId="142" priority="3" operator="equal">
      <formula>"Z.修改"</formula>
    </cfRule>
  </conditionalFormatting>
  <conditionalFormatting sqref="P2">
    <cfRule type="cellIs" dxfId="141" priority="2" operator="equal">
      <formula>"Z.修改"</formula>
    </cfRule>
  </conditionalFormatting>
  <conditionalFormatting sqref="O2">
    <cfRule type="cellIs" dxfId="140" priority="1" operator="equal">
      <formula>"Z.修改"</formula>
    </cfRule>
  </conditionalFormatting>
  <pageMargins left="0.69930555555555596" right="0.69930555555555596" top="0.75" bottom="0.75" header="0.3" footer="0.3"/>
  <pageSetup paperSize="9" orientation="portrait" r:id="rId1"/>
  <ignoredErrors>
    <ignoredError sqref="CV8 BC6 S6:W6" formula="1"/>
    <ignoredError sqref="DB6 BR4" formulaRange="1"/>
  </ignoredErrors>
  <legacyDrawing r:id="rId2"/>
</worksheet>
</file>

<file path=xl/worksheets/sheet3.xml><?xml version="1.0" encoding="utf-8"?>
<worksheet xmlns="http://schemas.openxmlformats.org/spreadsheetml/2006/main" xmlns:r="http://schemas.openxmlformats.org/officeDocument/2006/relationships">
  <dimension ref="A1:AY33"/>
  <sheetViews>
    <sheetView workbookViewId="0">
      <pane xSplit="1" topLeftCell="B1" activePane="topRight" state="frozen"/>
      <selection pane="topRight" activeCell="M11" sqref="M11"/>
    </sheetView>
  </sheetViews>
  <sheetFormatPr defaultColWidth="9" defaultRowHeight="12" customHeight="1"/>
  <cols>
    <col min="1" max="1" width="17.90625" style="1" customWidth="1"/>
    <col min="2" max="6" width="3.453125" style="410" customWidth="1"/>
    <col min="7" max="11" width="3.453125" style="410" hidden="1" customWidth="1"/>
    <col min="12" max="12" width="3.453125" style="410" customWidth="1"/>
    <col min="13" max="13" width="19.7265625" style="457" customWidth="1"/>
    <col min="14" max="14" width="18" style="457" customWidth="1"/>
    <col min="15" max="15" width="21.7265625" style="457" customWidth="1"/>
    <col min="16" max="16" width="18" style="457" customWidth="1"/>
    <col min="17" max="22" width="9" style="457"/>
    <col min="23" max="49" width="9" style="1"/>
    <col min="50" max="51" width="9" style="411"/>
    <col min="52" max="16384" width="9" style="1"/>
  </cols>
  <sheetData>
    <row r="1" spans="1:16" ht="12" customHeight="1">
      <c r="B1" s="415" t="s">
        <v>2</v>
      </c>
      <c r="C1" s="415">
        <v>314</v>
      </c>
      <c r="D1" s="415">
        <v>444</v>
      </c>
      <c r="E1" s="415">
        <v>315</v>
      </c>
      <c r="F1" s="415">
        <v>201</v>
      </c>
      <c r="G1" s="415"/>
      <c r="H1" s="415"/>
      <c r="I1" s="415"/>
      <c r="J1" s="415"/>
      <c r="K1" s="415"/>
      <c r="L1" s="415"/>
    </row>
    <row r="2" spans="1:16" ht="12" customHeight="1">
      <c r="B2" s="415"/>
      <c r="C2" s="415"/>
      <c r="D2" s="415"/>
      <c r="E2" s="415"/>
      <c r="F2" s="415"/>
      <c r="G2" s="415"/>
      <c r="H2" s="415"/>
      <c r="I2" s="415"/>
      <c r="J2" s="415"/>
      <c r="K2" s="415"/>
      <c r="L2" s="415"/>
      <c r="M2" s="698" t="s">
        <v>9888</v>
      </c>
      <c r="N2" s="698" t="s">
        <v>9384</v>
      </c>
      <c r="P2" s="698"/>
    </row>
    <row r="3" spans="1:16" ht="12" customHeight="1">
      <c r="M3" s="457" t="s">
        <v>9884</v>
      </c>
      <c r="N3" s="698" t="s">
        <v>9315</v>
      </c>
      <c r="O3" s="698" t="s">
        <v>9278</v>
      </c>
      <c r="P3" s="698" t="s">
        <v>9216</v>
      </c>
    </row>
    <row r="4" spans="1:16" ht="12" customHeight="1">
      <c r="B4" s="483">
        <f>SUM(B5:B25)</f>
        <v>0</v>
      </c>
      <c r="C4" s="483">
        <f t="shared" ref="C4:F4" si="0">SUM(C5:C25)</f>
        <v>1</v>
      </c>
      <c r="D4" s="483">
        <f t="shared" si="0"/>
        <v>0</v>
      </c>
      <c r="E4" s="483">
        <f t="shared" si="0"/>
        <v>0</v>
      </c>
      <c r="F4" s="483">
        <f t="shared" si="0"/>
        <v>0</v>
      </c>
      <c r="M4" s="457" t="s">
        <v>6948</v>
      </c>
      <c r="N4" s="457" t="s">
        <v>6948</v>
      </c>
      <c r="O4" s="457" t="s">
        <v>6948</v>
      </c>
      <c r="P4" s="457" t="s">
        <v>6948</v>
      </c>
    </row>
    <row r="5" spans="1:16" ht="12" customHeight="1">
      <c r="M5" s="457" t="s">
        <v>3</v>
      </c>
      <c r="N5" s="457" t="s">
        <v>3</v>
      </c>
      <c r="O5" s="457" t="s">
        <v>3</v>
      </c>
      <c r="P5" s="457" t="s">
        <v>3</v>
      </c>
    </row>
    <row r="6" spans="1:16" ht="12" customHeight="1">
      <c r="M6" s="457" t="s">
        <v>8166</v>
      </c>
      <c r="N6" s="457" t="s">
        <v>8166</v>
      </c>
      <c r="O6" s="457" t="s">
        <v>8166</v>
      </c>
      <c r="P6" s="457" t="s">
        <v>8166</v>
      </c>
    </row>
    <row r="7" spans="1:16" ht="12" customHeight="1">
      <c r="M7" s="457" t="s">
        <v>0</v>
      </c>
      <c r="N7" s="457" t="s">
        <v>0</v>
      </c>
      <c r="O7" s="457" t="s">
        <v>0</v>
      </c>
      <c r="P7" s="457" t="s">
        <v>0</v>
      </c>
    </row>
    <row r="8" spans="1:16" ht="12" customHeight="1">
      <c r="A8" s="457" t="s">
        <v>8013</v>
      </c>
      <c r="B8" s="645">
        <f>SUMIFS(标准!M:M,标准!B:B,A8)</f>
        <v>0</v>
      </c>
      <c r="C8" s="645">
        <f>SUMIFS(标准!N:N,标准!B:B,A8)</f>
        <v>1</v>
      </c>
      <c r="D8" s="645">
        <f>SUMIFS(标准!O:O,标准!B:B,A8)</f>
        <v>0</v>
      </c>
      <c r="E8" s="645">
        <f>SUMIFS(标准!P:P,标准!B:B,A8)</f>
        <v>0</v>
      </c>
      <c r="F8" s="645">
        <f>SUMIFS(标准!Q:Q,标准!B:B,A8)</f>
        <v>0</v>
      </c>
      <c r="M8" s="457" t="s">
        <v>9206</v>
      </c>
      <c r="N8" s="457" t="s">
        <v>9206</v>
      </c>
      <c r="O8" s="457" t="s">
        <v>9206</v>
      </c>
      <c r="P8" s="457" t="s">
        <v>9206</v>
      </c>
    </row>
    <row r="9" spans="1:16" ht="12" customHeight="1">
      <c r="A9" s="457" t="s">
        <v>6818</v>
      </c>
      <c r="B9" s="645">
        <f>SUMIFS(标准!M:M,标准!B:B,A9)</f>
        <v>0</v>
      </c>
      <c r="C9" s="645">
        <f>SUMIFS(标准!N:N,标准!B:B,A9)</f>
        <v>0</v>
      </c>
      <c r="D9" s="645">
        <f>SUMIFS(标准!O:O,标准!B:B,A9)</f>
        <v>0</v>
      </c>
      <c r="E9" s="645">
        <f>SUMIFS(标准!P:P,标准!B:B,A9)</f>
        <v>0</v>
      </c>
      <c r="F9" s="645">
        <f>SUMIFS(标准!Q:Q,标准!B:B,A9)</f>
        <v>0</v>
      </c>
      <c r="M9" s="457" t="s">
        <v>7617</v>
      </c>
      <c r="N9" s="457" t="s">
        <v>7617</v>
      </c>
      <c r="O9" s="457" t="s">
        <v>7617</v>
      </c>
      <c r="P9" s="457" t="s">
        <v>7617</v>
      </c>
    </row>
    <row r="10" spans="1:16" ht="12" customHeight="1">
      <c r="A10" s="457" t="s">
        <v>9283</v>
      </c>
      <c r="B10" s="645">
        <f>SUMIFS(标准!M:M,标准!B:B,A10)</f>
        <v>0</v>
      </c>
      <c r="C10" s="645">
        <f>SUMIFS(标准!N:N,标准!B:B,A10)</f>
        <v>0</v>
      </c>
      <c r="D10" s="645">
        <f>SUMIFS(标准!O:O,标准!B:B,A10)</f>
        <v>0</v>
      </c>
      <c r="E10" s="645">
        <f>SUMIFS(标准!P:P,标准!B:B,A10)</f>
        <v>0</v>
      </c>
      <c r="F10" s="645">
        <f>SUMIFS(标准!Q:Q,标准!B:B,A10)</f>
        <v>0</v>
      </c>
      <c r="M10" s="457" t="s">
        <v>9223</v>
      </c>
      <c r="N10" s="698" t="s">
        <v>9282</v>
      </c>
      <c r="O10" s="457" t="s">
        <v>9223</v>
      </c>
    </row>
    <row r="11" spans="1:16" ht="12" customHeight="1">
      <c r="A11" s="457" t="s">
        <v>7883</v>
      </c>
      <c r="B11" s="645">
        <f>SUMIFS(标准!M:M,标准!B:B,A11)</f>
        <v>0</v>
      </c>
      <c r="C11" s="645">
        <f>SUMIFS(标准!N:N,标准!B:B,A11)</f>
        <v>0</v>
      </c>
      <c r="D11" s="645">
        <f>SUMIFS(标准!O:O,标准!B:B,A11)</f>
        <v>0</v>
      </c>
      <c r="E11" s="645">
        <f>SUMIFS(标准!P:P,标准!B:B,A11)</f>
        <v>0</v>
      </c>
      <c r="F11" s="645">
        <f>SUMIFS(标准!Q:Q,标准!B:B,A11)</f>
        <v>0</v>
      </c>
      <c r="M11" s="457" t="s">
        <v>9207</v>
      </c>
      <c r="N11" s="457" t="s">
        <v>8198</v>
      </c>
      <c r="O11" s="457" t="s">
        <v>8198</v>
      </c>
      <c r="P11" s="457" t="s">
        <v>8198</v>
      </c>
    </row>
    <row r="12" spans="1:16" ht="12" customHeight="1">
      <c r="A12" s="457" t="s">
        <v>6669</v>
      </c>
      <c r="B12" s="645">
        <f>SUMIFS(标准!M:M,标准!B:B,A12)</f>
        <v>0</v>
      </c>
      <c r="C12" s="645">
        <f>SUMIFS(标准!N:N,标准!B:B,A12)</f>
        <v>0</v>
      </c>
      <c r="D12" s="645">
        <f>SUMIFS(标准!O:O,标准!B:B,A12)</f>
        <v>0</v>
      </c>
      <c r="E12" s="645">
        <f>SUMIFS(标准!P:P,标准!B:B,A12)</f>
        <v>0</v>
      </c>
      <c r="F12" s="645">
        <f>SUMIFS(标准!Q:Q,标准!B:B,A12)</f>
        <v>0</v>
      </c>
      <c r="M12" s="457" t="s">
        <v>7618</v>
      </c>
      <c r="N12" s="457" t="s">
        <v>9207</v>
      </c>
      <c r="O12" s="457" t="s">
        <v>9207</v>
      </c>
      <c r="P12" s="457" t="s">
        <v>9207</v>
      </c>
    </row>
    <row r="13" spans="1:16" ht="12" customHeight="1">
      <c r="A13" s="457" t="s">
        <v>7153</v>
      </c>
      <c r="B13" s="645">
        <f>SUMIFS(标准!M:M,标准!B:B,A13)</f>
        <v>0</v>
      </c>
      <c r="C13" s="645">
        <f>SUMIFS(标准!N:N,标准!B:B,A13)</f>
        <v>0</v>
      </c>
      <c r="D13" s="645">
        <f>SUMIFS(标准!O:O,标准!B:B,A13)</f>
        <v>0</v>
      </c>
      <c r="E13" s="645">
        <f>SUMIFS(标准!P:P,标准!B:B,A13)</f>
        <v>0</v>
      </c>
      <c r="F13" s="645">
        <f>SUMIFS(标准!Q:Q,标准!B:B,A13)</f>
        <v>0</v>
      </c>
      <c r="M13" s="457" t="s">
        <v>9208</v>
      </c>
      <c r="N13" s="457" t="s">
        <v>7618</v>
      </c>
      <c r="O13" s="457" t="s">
        <v>7618</v>
      </c>
      <c r="P13" s="457" t="s">
        <v>7618</v>
      </c>
    </row>
    <row r="14" spans="1:16" ht="12" customHeight="1">
      <c r="A14" s="457" t="s">
        <v>1821</v>
      </c>
      <c r="B14" s="645">
        <f>SUMIFS(标准!M:M,标准!B:B,A14)</f>
        <v>0</v>
      </c>
      <c r="C14" s="645">
        <f>SUMIFS(标准!N:N,标准!B:B,A14)</f>
        <v>0</v>
      </c>
      <c r="D14" s="645">
        <f>SUMIFS(标准!O:O,标准!B:B,A14)</f>
        <v>0</v>
      </c>
      <c r="E14" s="645">
        <f>SUMIFS(标准!P:P,标准!B:B,A14)</f>
        <v>0</v>
      </c>
      <c r="F14" s="645">
        <f>SUMIFS(标准!Q:Q,标准!B:B,A14)</f>
        <v>0</v>
      </c>
      <c r="M14" s="457" t="s">
        <v>7610</v>
      </c>
      <c r="N14" s="457" t="s">
        <v>9208</v>
      </c>
      <c r="O14" s="457" t="s">
        <v>9208</v>
      </c>
      <c r="P14" s="457" t="s">
        <v>9208</v>
      </c>
    </row>
    <row r="15" spans="1:16" ht="12" customHeight="1">
      <c r="A15" s="457" t="s">
        <v>9281</v>
      </c>
      <c r="B15" s="645">
        <f>SUMIFS(标准!M:M,标准!B:B,A15)</f>
        <v>0</v>
      </c>
      <c r="C15" s="645">
        <f>SUMIFS(标准!N:N,标准!B:B,A15)</f>
        <v>0</v>
      </c>
      <c r="D15" s="645">
        <f>SUMIFS(标准!O:O,标准!B:B,A15)</f>
        <v>0</v>
      </c>
      <c r="E15" s="645">
        <f>SUMIFS(标准!P:P,标准!B:B,A15)</f>
        <v>0</v>
      </c>
      <c r="F15" s="645">
        <f>SUMIFS(标准!Q:Q,标准!B:B,A15)</f>
        <v>0</v>
      </c>
      <c r="M15" s="457" t="s">
        <v>9885</v>
      </c>
      <c r="N15" s="457" t="s">
        <v>9224</v>
      </c>
      <c r="O15" s="698" t="s">
        <v>9280</v>
      </c>
      <c r="P15" s="457" t="s">
        <v>9209</v>
      </c>
    </row>
    <row r="16" spans="1:16" ht="12" customHeight="1">
      <c r="A16" s="457" t="s">
        <v>7205</v>
      </c>
      <c r="B16" s="645">
        <f>SUMIFS(标准!M:M,标准!B:B,A16)</f>
        <v>0</v>
      </c>
      <c r="C16" s="645">
        <f>SUMIFS(标准!N:N,标准!B:B,A16)</f>
        <v>0</v>
      </c>
      <c r="D16" s="645">
        <f>SUMIFS(标准!O:O,标准!B:B,A16)</f>
        <v>0</v>
      </c>
      <c r="E16" s="645">
        <f>SUMIFS(标准!P:P,标准!B:B,A16)</f>
        <v>0</v>
      </c>
      <c r="F16" s="645">
        <f>SUMIFS(标准!Q:Q,标准!B:B,A16)</f>
        <v>0</v>
      </c>
      <c r="M16" s="457" t="s">
        <v>7621</v>
      </c>
      <c r="N16" s="457" t="s">
        <v>7610</v>
      </c>
      <c r="O16" s="457" t="s">
        <v>7610</v>
      </c>
      <c r="P16" s="457" t="s">
        <v>7610</v>
      </c>
    </row>
    <row r="17" spans="1:16" ht="12" customHeight="1">
      <c r="A17" s="457" t="s">
        <v>7623</v>
      </c>
      <c r="B17" s="645">
        <f>SUMIFS(标准!M:M,标准!B:B,A17)</f>
        <v>0</v>
      </c>
      <c r="C17" s="645">
        <f>SUMIFS(标准!N:N,标准!B:B,A17)</f>
        <v>0</v>
      </c>
      <c r="D17" s="645">
        <f>SUMIFS(标准!O:O,标准!B:B,A17)</f>
        <v>0</v>
      </c>
      <c r="E17" s="645">
        <f>SUMIFS(标准!P:P,标准!B:B,A17)</f>
        <v>0</v>
      </c>
      <c r="F17" s="645">
        <f>SUMIFS(标准!Q:Q,标准!B:B,A17)</f>
        <v>0</v>
      </c>
      <c r="M17" s="457" t="s">
        <v>9211</v>
      </c>
      <c r="N17" s="457" t="s">
        <v>7620</v>
      </c>
      <c r="P17" s="457" t="s">
        <v>7620</v>
      </c>
    </row>
    <row r="18" spans="1:16" ht="12" customHeight="1">
      <c r="A18" s="457" t="s">
        <v>7096</v>
      </c>
      <c r="B18" s="645">
        <f>SUMIFS(标准!M:M,标准!B:B,A18)</f>
        <v>0</v>
      </c>
      <c r="C18" s="645">
        <f>SUMIFS(标准!N:N,标准!B:B,A18)</f>
        <v>0</v>
      </c>
      <c r="D18" s="645">
        <f>SUMIFS(标准!O:O,标准!B:B,A18)</f>
        <v>0</v>
      </c>
      <c r="E18" s="645">
        <f>SUMIFS(标准!P:P,标准!B:B,A18)</f>
        <v>0</v>
      </c>
      <c r="F18" s="645">
        <f>SUMIFS(标准!Q:Q,标准!B:B,A18)</f>
        <v>0</v>
      </c>
      <c r="M18" s="457" t="s">
        <v>9210</v>
      </c>
      <c r="N18" s="457" t="s">
        <v>9210</v>
      </c>
      <c r="O18" s="457" t="s">
        <v>9210</v>
      </c>
      <c r="P18" s="457" t="s">
        <v>9210</v>
      </c>
    </row>
    <row r="19" spans="1:16" ht="12" customHeight="1">
      <c r="A19" s="457" t="s">
        <v>9285</v>
      </c>
      <c r="B19" s="645">
        <f>SUMIFS(标准!M:M,标准!B:B,A19)</f>
        <v>0</v>
      </c>
      <c r="C19" s="645">
        <f>SUMIFS(标准!N:N,标准!B:B,A19)</f>
        <v>0</v>
      </c>
      <c r="D19" s="645">
        <f>SUMIFS(标准!O:O,标准!B:B,A19)</f>
        <v>0</v>
      </c>
      <c r="E19" s="645">
        <f>SUMIFS(标准!P:P,标准!B:B,A19)</f>
        <v>0</v>
      </c>
      <c r="F19" s="645">
        <f>SUMIFS(标准!Q:Q,标准!B:B,A19)</f>
        <v>0</v>
      </c>
      <c r="G19" s="645">
        <f>SUMIFS(标准!R:R,标准!G:G,F19)</f>
        <v>5</v>
      </c>
      <c r="H19" s="645">
        <f>SUMIFS(标准!Y:Y,标准!H:H,G19)</f>
        <v>0</v>
      </c>
      <c r="I19" s="645">
        <f>SUMIFS(标准!Z:Z,标准!I:I,H19)</f>
        <v>0</v>
      </c>
      <c r="J19" s="645">
        <f>SUMIFS(标准!AA:AA,标准!J:J,I19)</f>
        <v>0</v>
      </c>
      <c r="K19" s="645">
        <f>SUMIFS(标准!AB:AB,标准!K:K,J19)</f>
        <v>0</v>
      </c>
      <c r="M19" s="457" t="s">
        <v>9886</v>
      </c>
      <c r="N19" s="698" t="s">
        <v>9284</v>
      </c>
      <c r="O19" s="457" t="s">
        <v>9225</v>
      </c>
    </row>
    <row r="20" spans="1:16" ht="12" customHeight="1">
      <c r="A20" s="457" t="s">
        <v>6001</v>
      </c>
      <c r="B20" s="645">
        <f>SUMIFS(标准!M:M,标准!B:B,A20)</f>
        <v>0</v>
      </c>
      <c r="C20" s="645">
        <f>SUMIFS(标准!N:N,标准!B:B,A20)</f>
        <v>0</v>
      </c>
      <c r="D20" s="645">
        <f>SUMIFS(标准!O:O,标准!B:B,A20)</f>
        <v>0</v>
      </c>
      <c r="E20" s="645">
        <f>SUMIFS(标准!P:P,标准!B:B,A20)</f>
        <v>0</v>
      </c>
      <c r="F20" s="645">
        <f>SUMIFS(标准!Q:Q,标准!B:B,A20)</f>
        <v>0</v>
      </c>
      <c r="M20" s="457" t="s">
        <v>9225</v>
      </c>
      <c r="N20" s="457" t="s">
        <v>9211</v>
      </c>
      <c r="O20" s="457" t="s">
        <v>9211</v>
      </c>
      <c r="P20" s="457" t="s">
        <v>9211</v>
      </c>
    </row>
    <row r="21" spans="1:16" ht="12" customHeight="1">
      <c r="A21" s="457" t="s">
        <v>8662</v>
      </c>
      <c r="B21" s="645">
        <f>SUMIFS(标准!M:M,标准!B:B,A21)</f>
        <v>0</v>
      </c>
      <c r="C21" s="645">
        <f>SUMIFS(标准!N:N,标准!B:B,A21)</f>
        <v>0</v>
      </c>
      <c r="D21" s="645">
        <f>SUMIFS(标准!O:O,标准!B:B,A21)</f>
        <v>0</v>
      </c>
      <c r="E21" s="645">
        <f>SUMIFS(标准!P:P,标准!B:B,A21)</f>
        <v>0</v>
      </c>
      <c r="F21" s="645">
        <f>SUMIFS(标准!Q:Q,标准!B:B,A21)</f>
        <v>0</v>
      </c>
      <c r="M21" s="457" t="s">
        <v>9213</v>
      </c>
      <c r="N21" s="457" t="s">
        <v>9213</v>
      </c>
      <c r="O21" s="457" t="s">
        <v>9213</v>
      </c>
      <c r="P21" s="457" t="s">
        <v>9213</v>
      </c>
    </row>
    <row r="22" spans="1:16" ht="12" customHeight="1">
      <c r="A22" s="457" t="s">
        <v>5998</v>
      </c>
      <c r="B22" s="434">
        <f>SUMIFS(标准!M:M,标准!B:B,A22)</f>
        <v>0</v>
      </c>
      <c r="C22" s="645">
        <f>SUMIFS(标准!N:N,标准!B:B,A22)</f>
        <v>0</v>
      </c>
      <c r="D22" s="645">
        <f>SUMIFS(标准!O:O,标准!B:B,A22)</f>
        <v>0</v>
      </c>
      <c r="E22" s="645">
        <f>SUMIFS(标准!P:P,标准!B:B,A22)</f>
        <v>0</v>
      </c>
      <c r="F22" s="434">
        <f>SUMIFS(标准!Q:Q,标准!B:B,A22)</f>
        <v>0</v>
      </c>
      <c r="M22" s="457" t="s">
        <v>9214</v>
      </c>
      <c r="N22" s="457" t="s">
        <v>9214</v>
      </c>
      <c r="O22" s="457" t="s">
        <v>9214</v>
      </c>
      <c r="P22" s="457" t="s">
        <v>9214</v>
      </c>
    </row>
    <row r="23" spans="1:16" ht="12" customHeight="1">
      <c r="A23" s="457"/>
      <c r="B23" s="645"/>
      <c r="C23" s="645"/>
      <c r="D23" s="645"/>
      <c r="E23" s="645"/>
      <c r="F23" s="645"/>
      <c r="M23" s="457" t="s">
        <v>6446</v>
      </c>
      <c r="N23" s="457" t="s">
        <v>6446</v>
      </c>
      <c r="O23" s="457" t="s">
        <v>6446</v>
      </c>
      <c r="P23" s="457" t="s">
        <v>6446</v>
      </c>
    </row>
    <row r="24" spans="1:16" ht="12" customHeight="1">
      <c r="B24" s="645"/>
      <c r="C24" s="645"/>
      <c r="D24" s="645"/>
      <c r="E24" s="645"/>
      <c r="F24" s="645"/>
      <c r="M24" s="457" t="s">
        <v>9887</v>
      </c>
      <c r="N24" s="457" t="s">
        <v>9279</v>
      </c>
      <c r="O24" s="457" t="s">
        <v>9226</v>
      </c>
      <c r="P24" s="457" t="s">
        <v>9215</v>
      </c>
    </row>
    <row r="25" spans="1:16" ht="12" customHeight="1">
      <c r="B25" s="645"/>
      <c r="C25" s="645"/>
      <c r="D25" s="645"/>
      <c r="E25" s="434"/>
      <c r="F25" s="645"/>
      <c r="M25" s="457" t="s">
        <v>6446</v>
      </c>
      <c r="N25" s="457" t="s">
        <v>6446</v>
      </c>
      <c r="O25" s="457" t="s">
        <v>6446</v>
      </c>
      <c r="P25" s="457" t="s">
        <v>6446</v>
      </c>
    </row>
    <row r="26" spans="1:16" ht="12" customHeight="1">
      <c r="B26" s="645"/>
      <c r="C26" s="645"/>
      <c r="D26" s="645"/>
      <c r="E26" s="645"/>
      <c r="F26" s="645"/>
      <c r="M26" s="457" t="s">
        <v>6447</v>
      </c>
      <c r="N26" s="457" t="s">
        <v>6447</v>
      </c>
      <c r="O26" s="457" t="s">
        <v>6447</v>
      </c>
      <c r="P26" s="457" t="s">
        <v>6447</v>
      </c>
    </row>
    <row r="27" spans="1:16" ht="12" customHeight="1">
      <c r="B27" s="645"/>
      <c r="C27" s="645"/>
      <c r="D27" s="645"/>
      <c r="E27" s="645"/>
      <c r="F27" s="645"/>
    </row>
    <row r="28" spans="1:16" ht="12" customHeight="1">
      <c r="A28" s="457" t="s">
        <v>6651</v>
      </c>
      <c r="B28" s="645">
        <f>SUMIFS(标准!M:M,标准!B:B,A28)</f>
        <v>0</v>
      </c>
      <c r="C28" s="645">
        <f>SUMIFS(标准!N:N,标准!B:B,A28)</f>
        <v>0</v>
      </c>
      <c r="D28" s="645">
        <f>SUMIFS(标准!O:O,标准!B:B,A28)</f>
        <v>0</v>
      </c>
      <c r="E28" s="645">
        <f>SUMIFS(标准!P:P,标准!B:B,A28)</f>
        <v>0</v>
      </c>
      <c r="F28" s="645">
        <f>SUMIFS(标准!Q:Q,标准!B:B,A28)</f>
        <v>0</v>
      </c>
      <c r="N28" s="1"/>
      <c r="P28" s="1"/>
    </row>
    <row r="29" spans="1:16" ht="12" customHeight="1">
      <c r="A29" s="465" t="s">
        <v>9287</v>
      </c>
      <c r="B29" s="645">
        <f>SUMIFS(标准!M:M,标准!B:B,A29)</f>
        <v>0</v>
      </c>
      <c r="C29" s="645">
        <f>SUMIFS(标准!N:N,标准!B:B,A29)</f>
        <v>0</v>
      </c>
      <c r="D29" s="645">
        <f>SUMIFS(标准!O:O,标准!B:B,A29)</f>
        <v>0</v>
      </c>
      <c r="E29" s="645">
        <f>SUMIFS(标准!P:P,标准!B:B,A29)</f>
        <v>0</v>
      </c>
      <c r="F29" s="645">
        <f>SUMIFS(标准!Q:Q,标准!B:B,A29)</f>
        <v>0</v>
      </c>
      <c r="O29" s="698" t="s">
        <v>9286</v>
      </c>
    </row>
    <row r="30" spans="1:16" ht="12" customHeight="1">
      <c r="A30" s="457" t="s">
        <v>7337</v>
      </c>
      <c r="B30" s="645">
        <f>SUMIFS(标准!M:M,标准!B:B,A30)</f>
        <v>0</v>
      </c>
      <c r="C30" s="645">
        <f>SUMIFS(标准!N:N,标准!B:B,A30)</f>
        <v>0</v>
      </c>
      <c r="D30" s="645">
        <f>SUMIFS(标准!O:O,标准!B:B,A30)</f>
        <v>0</v>
      </c>
      <c r="E30" s="645">
        <f>SUMIFS(标准!P:P,标准!B:B,A30)</f>
        <v>0</v>
      </c>
      <c r="F30" s="645">
        <f>SUMIFS(标准!Q:Q,标准!B:B,A30)</f>
        <v>0</v>
      </c>
      <c r="P30" s="457" t="s">
        <v>7621</v>
      </c>
    </row>
    <row r="31" spans="1:16" ht="12" customHeight="1">
      <c r="A31" s="457" t="s">
        <v>472</v>
      </c>
      <c r="B31" s="645">
        <f>SUMIFS(标准!M:M,标准!B:B,A31)</f>
        <v>0</v>
      </c>
      <c r="C31" s="645">
        <f>SUMIFS(标准!N:N,标准!B:B,A31)</f>
        <v>0</v>
      </c>
      <c r="D31" s="645">
        <f>SUMIFS(标准!O:O,标准!B:B,A31)</f>
        <v>0</v>
      </c>
      <c r="E31" s="645">
        <f>SUMIFS(标准!P:P,标准!B:B,A31)</f>
        <v>0</v>
      </c>
      <c r="F31" s="645">
        <f>SUMIFS(标准!Q:Q,标准!B:B,A31)</f>
        <v>0</v>
      </c>
      <c r="P31" s="457" t="s">
        <v>9212</v>
      </c>
    </row>
    <row r="33" spans="14:14" ht="12" customHeight="1">
      <c r="N33" s="457" t="s">
        <v>9288</v>
      </c>
    </row>
  </sheetData>
  <phoneticPr fontId="134"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dimension ref="A1:AU40"/>
  <sheetViews>
    <sheetView workbookViewId="0">
      <selection activeCell="L40" sqref="L40"/>
    </sheetView>
  </sheetViews>
  <sheetFormatPr defaultColWidth="9" defaultRowHeight="12" customHeight="1"/>
  <cols>
    <col min="1" max="1" width="11.90625" style="422" customWidth="1"/>
    <col min="2" max="6" width="3.6328125" style="422" customWidth="1"/>
    <col min="7" max="11" width="3.6328125" style="422" hidden="1" customWidth="1"/>
    <col min="12" max="14" width="22.36328125" style="422" customWidth="1"/>
    <col min="15" max="15" width="22" style="422" customWidth="1"/>
    <col min="16" max="16" width="22.90625" style="422" customWidth="1"/>
    <col min="17" max="17" width="22.36328125" style="422" customWidth="1"/>
    <col min="18" max="18" width="19.7265625" style="422" customWidth="1"/>
    <col min="19" max="19" width="14.7265625" style="422" customWidth="1"/>
    <col min="20" max="20" width="3.7265625" style="422" customWidth="1"/>
    <col min="21" max="21" width="15.26953125" style="422" customWidth="1"/>
    <col min="22" max="22" width="3.6328125" style="422" customWidth="1"/>
    <col min="23" max="23" width="21.26953125" style="422" customWidth="1"/>
    <col min="24" max="24" width="20.90625" style="422" customWidth="1"/>
    <col min="25" max="26" width="13" style="422" customWidth="1"/>
    <col min="27" max="29" width="13.26953125" style="422" customWidth="1"/>
    <col min="30" max="16384" width="9" style="422"/>
  </cols>
  <sheetData>
    <row r="1" spans="1:47" s="425" customFormat="1" ht="12" customHeight="1">
      <c r="A1" s="425" t="s">
        <v>1</v>
      </c>
      <c r="B1" s="492" t="s">
        <v>2</v>
      </c>
      <c r="C1" s="481">
        <v>314</v>
      </c>
      <c r="D1" s="481">
        <v>444</v>
      </c>
      <c r="E1" s="481">
        <v>315</v>
      </c>
      <c r="F1" s="481">
        <v>201</v>
      </c>
      <c r="G1" s="481"/>
      <c r="H1" s="481"/>
      <c r="I1" s="481"/>
      <c r="J1" s="481"/>
      <c r="K1" s="481"/>
      <c r="T1" s="481"/>
      <c r="AQ1" s="482"/>
      <c r="AR1" s="482"/>
      <c r="AS1" s="482"/>
      <c r="AT1" s="482"/>
      <c r="AU1" s="429"/>
    </row>
    <row r="2" spans="1:47" s="480" customFormat="1" ht="12" customHeight="1">
      <c r="A2" s="425"/>
      <c r="B2" s="456"/>
      <c r="C2" s="456"/>
      <c r="D2" s="456"/>
      <c r="E2" s="456"/>
      <c r="F2" s="456"/>
      <c r="G2" s="494"/>
      <c r="H2" s="494"/>
      <c r="I2" s="494"/>
      <c r="J2" s="494"/>
      <c r="K2" s="494"/>
      <c r="L2" s="480" t="s">
        <v>9385</v>
      </c>
      <c r="N2" s="425" t="s">
        <v>9310</v>
      </c>
      <c r="O2" s="422"/>
      <c r="P2" s="425" t="s">
        <v>9154</v>
      </c>
      <c r="Q2" s="425" t="s">
        <v>9156</v>
      </c>
      <c r="R2" s="422"/>
      <c r="S2" s="425"/>
      <c r="T2" s="425"/>
      <c r="U2" s="425"/>
      <c r="V2" s="425"/>
      <c r="W2" s="425"/>
      <c r="X2" s="425"/>
      <c r="Y2" s="425"/>
      <c r="Z2" s="425"/>
      <c r="AA2" s="425"/>
      <c r="AB2" s="425"/>
      <c r="AC2" s="425"/>
      <c r="AD2" s="425"/>
      <c r="AE2" s="425"/>
      <c r="AF2" s="425"/>
      <c r="AG2" s="425"/>
      <c r="AH2" s="425"/>
      <c r="AI2" s="425"/>
      <c r="AJ2" s="425"/>
      <c r="AK2" s="425"/>
      <c r="AL2" s="425"/>
      <c r="AM2" s="425"/>
      <c r="AN2" s="425"/>
      <c r="AO2" s="425"/>
      <c r="AP2" s="425"/>
    </row>
    <row r="3" spans="1:47" ht="12" customHeight="1">
      <c r="L3" s="422" t="s">
        <v>9316</v>
      </c>
      <c r="M3" s="422" t="s">
        <v>9290</v>
      </c>
      <c r="N3" s="422" t="s">
        <v>9311</v>
      </c>
      <c r="O3" s="422" t="s">
        <v>9248</v>
      </c>
      <c r="P3" s="422" t="s">
        <v>9187</v>
      </c>
      <c r="Q3" s="422" t="s">
        <v>9157</v>
      </c>
      <c r="R3" s="422" t="s">
        <v>9145</v>
      </c>
    </row>
    <row r="4" spans="1:47" ht="12" customHeight="1">
      <c r="L4" s="422" t="s">
        <v>9129</v>
      </c>
      <c r="M4" s="422" t="s">
        <v>9129</v>
      </c>
      <c r="N4" s="422" t="s">
        <v>9129</v>
      </c>
      <c r="O4" s="422" t="s">
        <v>9129</v>
      </c>
      <c r="P4" s="422" t="s">
        <v>9129</v>
      </c>
      <c r="Q4" s="422" t="s">
        <v>9129</v>
      </c>
      <c r="R4" s="422" t="s">
        <v>9129</v>
      </c>
    </row>
    <row r="5" spans="1:47" ht="12" customHeight="1">
      <c r="L5" s="422" t="s">
        <v>3</v>
      </c>
      <c r="M5" s="422" t="s">
        <v>3</v>
      </c>
      <c r="N5" s="422" t="s">
        <v>3</v>
      </c>
      <c r="O5" s="422" t="s">
        <v>3</v>
      </c>
      <c r="P5" s="422" t="s">
        <v>3</v>
      </c>
      <c r="Q5" s="422" t="s">
        <v>3</v>
      </c>
      <c r="R5" s="422" t="s">
        <v>3</v>
      </c>
    </row>
    <row r="6" spans="1:47" ht="12" customHeight="1">
      <c r="L6" s="422" t="s">
        <v>8166</v>
      </c>
      <c r="M6" s="422" t="s">
        <v>8166</v>
      </c>
      <c r="N6" s="422" t="s">
        <v>8166</v>
      </c>
      <c r="O6" s="422" t="s">
        <v>8166</v>
      </c>
      <c r="P6" s="422" t="s">
        <v>8166</v>
      </c>
      <c r="Q6" s="422" t="s">
        <v>8166</v>
      </c>
      <c r="R6" s="422" t="s">
        <v>8166</v>
      </c>
    </row>
    <row r="7" spans="1:47" ht="12" customHeight="1">
      <c r="L7" s="422" t="s">
        <v>0</v>
      </c>
      <c r="M7" s="422" t="s">
        <v>0</v>
      </c>
      <c r="N7" s="422" t="s">
        <v>0</v>
      </c>
      <c r="O7" s="422" t="s">
        <v>0</v>
      </c>
      <c r="P7" s="422" t="s">
        <v>0</v>
      </c>
      <c r="Q7" s="422" t="s">
        <v>0</v>
      </c>
      <c r="R7" s="422" t="s">
        <v>0</v>
      </c>
    </row>
    <row r="8" spans="1:47" ht="12" customHeight="1">
      <c r="A8" s="422" t="s">
        <v>8997</v>
      </c>
      <c r="B8" s="645">
        <f>SUMIFS(标准!M:M,标准!B:B,A8)</f>
        <v>0</v>
      </c>
      <c r="C8" s="645">
        <f>SUMIFS(标准!N:N,标准!B:B,A8)</f>
        <v>0</v>
      </c>
      <c r="D8" s="645">
        <f>SUMIFS(标准!O:O,标准!B:B,A8)</f>
        <v>0</v>
      </c>
      <c r="E8" s="645">
        <f>SUMIFS(标准!P:P,标准!B:B,A8)</f>
        <v>0</v>
      </c>
      <c r="F8" s="645">
        <f>SUMIFS(标准!Q:Q,标准!B:B,A8)</f>
        <v>0</v>
      </c>
      <c r="L8" s="422" t="s">
        <v>9130</v>
      </c>
      <c r="M8" s="422" t="s">
        <v>9130</v>
      </c>
      <c r="N8" s="422" t="s">
        <v>9130</v>
      </c>
      <c r="O8" s="422" t="s">
        <v>9130</v>
      </c>
      <c r="P8" s="422" t="s">
        <v>9130</v>
      </c>
      <c r="Q8" s="422" t="s">
        <v>9130</v>
      </c>
      <c r="R8" s="422" t="s">
        <v>9130</v>
      </c>
    </row>
    <row r="9" spans="1:47" ht="12" customHeight="1">
      <c r="A9" s="422" t="s">
        <v>651</v>
      </c>
      <c r="B9" s="645">
        <f>SUMIFS(标准!M:M,标准!B:B,A9)</f>
        <v>0</v>
      </c>
      <c r="C9" s="645">
        <f>SUMIFS(标准!N:N,标准!B:B,A9)</f>
        <v>0</v>
      </c>
      <c r="D9" s="645">
        <f>SUMIFS(标准!O:O,标准!B:B,A9)</f>
        <v>0</v>
      </c>
      <c r="E9" s="645">
        <f>SUMIFS(标准!P:P,标准!B:B,A9)</f>
        <v>0</v>
      </c>
      <c r="F9" s="645">
        <f>SUMIFS(标准!Q:Q,标准!B:B,A9)</f>
        <v>0</v>
      </c>
      <c r="L9" s="422" t="s">
        <v>25</v>
      </c>
      <c r="M9" s="422" t="s">
        <v>25</v>
      </c>
      <c r="N9" s="422" t="s">
        <v>25</v>
      </c>
      <c r="O9" s="422" t="s">
        <v>25</v>
      </c>
      <c r="P9" s="422" t="s">
        <v>25</v>
      </c>
      <c r="Q9" s="422" t="s">
        <v>25</v>
      </c>
      <c r="R9" s="422" t="s">
        <v>25</v>
      </c>
    </row>
    <row r="10" spans="1:47" ht="12" customHeight="1">
      <c r="A10" s="422" t="s">
        <v>6169</v>
      </c>
      <c r="B10" s="645">
        <f>SUMIFS(标准!M:M,标准!B:B,A10)</f>
        <v>0</v>
      </c>
      <c r="C10" s="645">
        <f>SUMIFS(标准!N:N,标准!B:B,A10)</f>
        <v>0</v>
      </c>
      <c r="D10" s="645">
        <f>SUMIFS(标准!O:O,标准!B:B,A10)</f>
        <v>0</v>
      </c>
      <c r="E10" s="645">
        <f>SUMIFS(标准!P:P,标准!B:B,A10)</f>
        <v>0</v>
      </c>
      <c r="F10" s="645">
        <f>SUMIFS(标准!Q:Q,标准!B:B,A10)</f>
        <v>0</v>
      </c>
      <c r="L10" s="422" t="s">
        <v>9131</v>
      </c>
      <c r="M10" s="422" t="s">
        <v>9131</v>
      </c>
      <c r="N10" s="422" t="s">
        <v>9131</v>
      </c>
      <c r="O10" s="422" t="s">
        <v>9131</v>
      </c>
      <c r="P10" s="422" t="s">
        <v>9131</v>
      </c>
      <c r="Q10" s="422" t="s">
        <v>9131</v>
      </c>
    </row>
    <row r="11" spans="1:47" ht="12" customHeight="1">
      <c r="A11" s="422" t="s">
        <v>381</v>
      </c>
      <c r="B11" s="645">
        <f>SUMIFS(标准!M:M,标准!B:B,A11)</f>
        <v>0</v>
      </c>
      <c r="C11" s="645">
        <f>SUMIFS(标准!N:N,标准!B:B,A11)</f>
        <v>0</v>
      </c>
      <c r="D11" s="645">
        <f>SUMIFS(标准!O:O,标准!B:B,A11)</f>
        <v>0</v>
      </c>
      <c r="E11" s="645">
        <f>SUMIFS(标准!P:P,标准!B:B,A11)</f>
        <v>0</v>
      </c>
      <c r="F11" s="645">
        <f>SUMIFS(标准!Q:Q,标准!B:B,A11)</f>
        <v>0</v>
      </c>
      <c r="L11" s="422" t="s">
        <v>9132</v>
      </c>
      <c r="M11" s="422" t="s">
        <v>9132</v>
      </c>
      <c r="N11" s="422" t="s">
        <v>9132</v>
      </c>
      <c r="O11" s="422" t="s">
        <v>9132</v>
      </c>
      <c r="P11" s="422" t="s">
        <v>9132</v>
      </c>
      <c r="Q11" s="422" t="s">
        <v>9132</v>
      </c>
      <c r="R11" s="422" t="s">
        <v>9132</v>
      </c>
    </row>
    <row r="12" spans="1:47" ht="12" customHeight="1">
      <c r="A12" s="422" t="s">
        <v>7135</v>
      </c>
      <c r="B12" s="645">
        <f>SUMIFS(标准!M:M,标准!B:B,A12)</f>
        <v>0</v>
      </c>
      <c r="C12" s="645">
        <f>SUMIFS(标准!N:N,标准!B:B,A12)</f>
        <v>0</v>
      </c>
      <c r="D12" s="645">
        <f>SUMIFS(标准!O:O,标准!B:B,A12)</f>
        <v>0</v>
      </c>
      <c r="E12" s="645">
        <f>SUMIFS(标准!P:P,标准!B:B,A12)</f>
        <v>0</v>
      </c>
      <c r="F12" s="645">
        <f>SUMIFS(标准!Q:Q,标准!B:B,A12)</f>
        <v>0</v>
      </c>
      <c r="L12" s="422" t="s">
        <v>7587</v>
      </c>
      <c r="M12" s="422" t="s">
        <v>7587</v>
      </c>
      <c r="N12" s="422" t="s">
        <v>7587</v>
      </c>
      <c r="O12" s="422" t="s">
        <v>7587</v>
      </c>
      <c r="P12" s="422" t="s">
        <v>7587</v>
      </c>
      <c r="Q12" s="422" t="s">
        <v>7587</v>
      </c>
      <c r="R12" s="422" t="s">
        <v>7587</v>
      </c>
    </row>
    <row r="13" spans="1:47" ht="12" customHeight="1">
      <c r="A13" s="422" t="s">
        <v>9293</v>
      </c>
      <c r="B13" s="645">
        <f>SUMIFS(标准!M:M,标准!B:B,A13)</f>
        <v>0</v>
      </c>
      <c r="C13" s="645">
        <f>SUMIFS(标准!N:N,标准!B:B,A13)</f>
        <v>0</v>
      </c>
      <c r="D13" s="645">
        <f>SUMIFS(标准!O:O,标准!B:B,A13)</f>
        <v>0</v>
      </c>
      <c r="E13" s="645">
        <f>SUMIFS(标准!P:P,标准!B:B,A13)</f>
        <v>0</v>
      </c>
      <c r="F13" s="645">
        <f>SUMIFS(标准!Q:Q,标准!B:B,A13)</f>
        <v>0</v>
      </c>
      <c r="L13" s="422" t="s">
        <v>9306</v>
      </c>
      <c r="M13" s="422" t="s">
        <v>9292</v>
      </c>
      <c r="N13" s="422" t="s">
        <v>9306</v>
      </c>
      <c r="O13" s="422" t="s">
        <v>9249</v>
      </c>
    </row>
    <row r="14" spans="1:47" ht="12" customHeight="1">
      <c r="A14" s="422" t="s">
        <v>9142</v>
      </c>
      <c r="B14" s="645">
        <f>SUMIFS(标准!M:M,标准!B:B,A14)</f>
        <v>0</v>
      </c>
      <c r="C14" s="645">
        <f>SUMIFS(标准!N:N,标准!B:B,A14)</f>
        <v>0</v>
      </c>
      <c r="D14" s="645">
        <f>SUMIFS(标准!O:O,标准!B:B,A14)</f>
        <v>0</v>
      </c>
      <c r="E14" s="645">
        <f>SUMIFS(标准!P:P,标准!B:B,A14)</f>
        <v>0</v>
      </c>
      <c r="F14" s="434">
        <f>SUMIFS(标准!Q:Q,标准!B:B,A14)</f>
        <v>1</v>
      </c>
      <c r="L14" s="422" t="s">
        <v>9133</v>
      </c>
      <c r="M14" s="422" t="s">
        <v>9133</v>
      </c>
      <c r="N14" s="422" t="s">
        <v>9133</v>
      </c>
      <c r="O14" s="422" t="s">
        <v>9133</v>
      </c>
      <c r="P14" s="422" t="s">
        <v>9133</v>
      </c>
      <c r="Q14" s="422" t="s">
        <v>9133</v>
      </c>
      <c r="R14" s="422" t="s">
        <v>9133</v>
      </c>
    </row>
    <row r="15" spans="1:47" ht="12" customHeight="1">
      <c r="A15" s="422" t="s">
        <v>6604</v>
      </c>
      <c r="B15" s="645">
        <f>SUMIFS(标准!M:M,标准!B:B,A15)</f>
        <v>0</v>
      </c>
      <c r="C15" s="645">
        <f>SUMIFS(标准!N:N,标准!B:B,A15)</f>
        <v>0</v>
      </c>
      <c r="D15" s="645">
        <f>SUMIFS(标准!O:O,标准!B:B,A15)</f>
        <v>0</v>
      </c>
      <c r="E15" s="645">
        <f>SUMIFS(标准!P:P,标准!B:B,A15)</f>
        <v>0</v>
      </c>
      <c r="F15" s="645">
        <f>SUMIFS(标准!Q:Q,标准!B:B,A15)</f>
        <v>0</v>
      </c>
      <c r="L15" s="422" t="s">
        <v>9134</v>
      </c>
      <c r="M15" s="422" t="s">
        <v>7588</v>
      </c>
      <c r="N15" s="422" t="s">
        <v>7588</v>
      </c>
      <c r="O15" s="422" t="s">
        <v>7588</v>
      </c>
      <c r="P15" s="422" t="s">
        <v>7588</v>
      </c>
      <c r="Q15" s="422" t="s">
        <v>7588</v>
      </c>
      <c r="R15" s="422" t="s">
        <v>7588</v>
      </c>
    </row>
    <row r="16" spans="1:47" ht="12" customHeight="1">
      <c r="A16" s="422" t="s">
        <v>8983</v>
      </c>
      <c r="B16" s="645">
        <f>SUMIFS(标准!M:M,标准!B:B,A16)</f>
        <v>0</v>
      </c>
      <c r="C16" s="645">
        <f>SUMIFS(标准!N:N,标准!B:B,A16)</f>
        <v>0</v>
      </c>
      <c r="D16" s="645">
        <f>SUMIFS(标准!O:O,标准!B:B,A16)</f>
        <v>0</v>
      </c>
      <c r="E16" s="645">
        <f>SUMIFS(标准!P:P,标准!B:B,A16)</f>
        <v>0</v>
      </c>
      <c r="F16" s="645">
        <f>SUMIFS(标准!Q:Q,标准!B:B,A16)</f>
        <v>0</v>
      </c>
      <c r="L16" s="422" t="s">
        <v>9135</v>
      </c>
      <c r="M16" s="422" t="s">
        <v>9134</v>
      </c>
      <c r="N16" s="422" t="s">
        <v>9134</v>
      </c>
      <c r="O16" s="422" t="s">
        <v>9134</v>
      </c>
      <c r="P16" s="422" t="s">
        <v>9134</v>
      </c>
      <c r="Q16" s="422" t="s">
        <v>9134</v>
      </c>
      <c r="R16" s="422" t="s">
        <v>9134</v>
      </c>
    </row>
    <row r="17" spans="1:18" ht="12" customHeight="1">
      <c r="A17" s="422" t="s">
        <v>2085</v>
      </c>
      <c r="B17" s="645">
        <f>SUMIFS(标准!M:M,标准!B:B,A17)</f>
        <v>0</v>
      </c>
      <c r="C17" s="645">
        <f>SUMIFS(标准!N:N,标准!B:B,A17)</f>
        <v>0</v>
      </c>
      <c r="D17" s="645">
        <f>SUMIFS(标准!O:O,标准!B:B,A17)</f>
        <v>0</v>
      </c>
      <c r="E17" s="645">
        <f>SUMIFS(标准!P:P,标准!B:B,A17)</f>
        <v>0</v>
      </c>
      <c r="F17" s="645">
        <f>SUMIFS(标准!Q:Q,标准!B:B,A17)</f>
        <v>0</v>
      </c>
      <c r="L17" s="422" t="s">
        <v>7589</v>
      </c>
      <c r="M17" s="422" t="s">
        <v>9135</v>
      </c>
      <c r="N17" s="422" t="s">
        <v>9135</v>
      </c>
      <c r="O17" s="422" t="s">
        <v>9135</v>
      </c>
      <c r="P17" s="422" t="s">
        <v>9135</v>
      </c>
      <c r="Q17" s="422" t="s">
        <v>9135</v>
      </c>
      <c r="R17" s="422" t="s">
        <v>9135</v>
      </c>
    </row>
    <row r="18" spans="1:18" ht="12" customHeight="1">
      <c r="A18" s="422" t="s">
        <v>9000</v>
      </c>
      <c r="B18" s="645">
        <f>SUMIFS(标准!M:M,标准!B:B,A18)</f>
        <v>0</v>
      </c>
      <c r="C18" s="645">
        <f>SUMIFS(标准!N:N,标准!B:B,A18)</f>
        <v>0</v>
      </c>
      <c r="D18" s="645">
        <f>SUMIFS(标准!O:O,标准!B:B,A18)</f>
        <v>0</v>
      </c>
      <c r="E18" s="645">
        <f>SUMIFS(标准!P:P,标准!B:B,A18)</f>
        <v>0</v>
      </c>
      <c r="F18" s="645">
        <f>SUMIFS(标准!Q:Q,标准!B:B,A18)</f>
        <v>0</v>
      </c>
      <c r="L18" s="422" t="s">
        <v>9137</v>
      </c>
      <c r="M18" s="422" t="s">
        <v>9137</v>
      </c>
      <c r="N18" s="422" t="s">
        <v>9137</v>
      </c>
      <c r="O18" s="422" t="s">
        <v>9137</v>
      </c>
      <c r="P18" s="422" t="s">
        <v>9137</v>
      </c>
      <c r="Q18" s="422" t="s">
        <v>9137</v>
      </c>
      <c r="R18" s="422" t="s">
        <v>9137</v>
      </c>
    </row>
    <row r="19" spans="1:18" ht="12" customHeight="1">
      <c r="A19" s="422" t="s">
        <v>8813</v>
      </c>
      <c r="B19" s="645">
        <f>SUMIFS(标准!M:M,标准!B:B,A19)</f>
        <v>0</v>
      </c>
      <c r="C19" s="645">
        <f>SUMIFS(标准!N:N,标准!B:B,A19)</f>
        <v>0</v>
      </c>
      <c r="D19" s="645">
        <f>SUMIFS(标准!O:O,标准!B:B,A19)</f>
        <v>0</v>
      </c>
      <c r="E19" s="645">
        <f>SUMIFS(标准!P:P,标准!B:B,A19)</f>
        <v>0</v>
      </c>
      <c r="F19" s="645">
        <f>SUMIFS(标准!Q:Q,标准!B:B,A19)</f>
        <v>0</v>
      </c>
      <c r="L19" s="422" t="s">
        <v>9250</v>
      </c>
      <c r="M19" s="422" t="s">
        <v>9250</v>
      </c>
      <c r="O19" s="422" t="s">
        <v>9250</v>
      </c>
      <c r="R19" s="422" t="s">
        <v>9147</v>
      </c>
    </row>
    <row r="20" spans="1:18" ht="12" customHeight="1">
      <c r="A20" s="422" t="s">
        <v>9314</v>
      </c>
      <c r="B20" s="645"/>
      <c r="C20" s="645"/>
      <c r="D20" s="645"/>
      <c r="E20" s="645"/>
      <c r="F20" s="645"/>
      <c r="L20" s="422" t="s">
        <v>9313</v>
      </c>
    </row>
    <row r="21" spans="1:18" ht="12" customHeight="1">
      <c r="A21" s="422" t="s">
        <v>6733</v>
      </c>
      <c r="B21" s="645">
        <f>SUMIFS(标准!M:M,标准!B:B,A21)</f>
        <v>0</v>
      </c>
      <c r="C21" s="645">
        <f>SUMIFS(标准!N:N,标准!B:B,A21)</f>
        <v>0</v>
      </c>
      <c r="D21" s="645">
        <f>SUMIFS(标准!O:O,标准!B:B,A21)</f>
        <v>0</v>
      </c>
      <c r="E21" s="645">
        <f>SUMIFS(标准!P:P,标准!B:B,A21)</f>
        <v>0</v>
      </c>
      <c r="F21" s="645">
        <f>SUMIFS(标准!Q:Q,标准!B:B,A21)</f>
        <v>0</v>
      </c>
      <c r="L21" s="422" t="s">
        <v>7591</v>
      </c>
      <c r="M21" s="422" t="s">
        <v>7591</v>
      </c>
      <c r="N21" s="422" t="s">
        <v>7591</v>
      </c>
      <c r="O21" s="422" t="s">
        <v>7591</v>
      </c>
      <c r="P21" s="422" t="s">
        <v>7591</v>
      </c>
      <c r="Q21" s="422" t="s">
        <v>7591</v>
      </c>
      <c r="R21" s="422" t="s">
        <v>7591</v>
      </c>
    </row>
    <row r="22" spans="1:18" ht="12" customHeight="1">
      <c r="A22" s="422" t="s">
        <v>9144</v>
      </c>
      <c r="B22" s="645">
        <f>SUMIFS(标准!M:M,标准!B:B,A22)</f>
        <v>0</v>
      </c>
      <c r="C22" s="434">
        <f>SUMIFS(标准!N:N,标准!B:B,A22)</f>
        <v>0</v>
      </c>
      <c r="D22" s="645">
        <f>SUMIFS(标准!O:O,标准!B:B,A22)</f>
        <v>0</v>
      </c>
      <c r="E22" s="434">
        <f>SUMIFS(标准!P:P,标准!B:B,A22)</f>
        <v>0</v>
      </c>
      <c r="F22" s="645">
        <f>SUMIFS(标准!Q:Q,标准!B:B,A22)</f>
        <v>0</v>
      </c>
      <c r="L22" s="422" t="s">
        <v>9138</v>
      </c>
      <c r="M22" s="422" t="s">
        <v>9138</v>
      </c>
      <c r="N22" s="422" t="s">
        <v>9138</v>
      </c>
      <c r="O22" s="422" t="s">
        <v>9138</v>
      </c>
      <c r="P22" s="422" t="s">
        <v>9138</v>
      </c>
      <c r="Q22" s="422" t="s">
        <v>9138</v>
      </c>
      <c r="R22" s="422" t="s">
        <v>9138</v>
      </c>
    </row>
    <row r="23" spans="1:18" ht="12" customHeight="1">
      <c r="A23" s="422" t="s">
        <v>9146</v>
      </c>
      <c r="B23" s="434">
        <f>SUMIFS(标准!M:M,标准!B:B,A23)</f>
        <v>1</v>
      </c>
      <c r="C23" s="434">
        <f>SUMIFS(标准!N:N,标准!B:B,A23)</f>
        <v>0</v>
      </c>
      <c r="D23" s="434">
        <f>SUMIFS(标准!O:O,标准!B:B,A23)</f>
        <v>0</v>
      </c>
      <c r="E23" s="645">
        <f>SUMIFS(标准!P:P,标准!B:B,A23)</f>
        <v>0</v>
      </c>
      <c r="F23" s="645">
        <f>SUMIFS(标准!Q:Q,标准!B:B,A23)</f>
        <v>0</v>
      </c>
      <c r="L23" s="422" t="s">
        <v>9251</v>
      </c>
      <c r="M23" s="422" t="s">
        <v>9251</v>
      </c>
      <c r="O23" s="422" t="s">
        <v>9251</v>
      </c>
      <c r="R23" s="422" t="s">
        <v>9148</v>
      </c>
    </row>
    <row r="24" spans="1:18" ht="12" customHeight="1">
      <c r="A24" s="422" t="s">
        <v>9117</v>
      </c>
      <c r="B24" s="645">
        <f>SUMIFS(标准!M:M,标准!B:B,A24)</f>
        <v>0</v>
      </c>
      <c r="C24" s="645">
        <f>SUMIFS(标准!N:N,标准!B:B,A24)</f>
        <v>0</v>
      </c>
      <c r="D24" s="645">
        <f>SUMIFS(标准!O:O,标准!B:B,A24)</f>
        <v>0</v>
      </c>
      <c r="E24" s="645">
        <f>SUMIFS(标准!P:P,标准!B:B,A24)</f>
        <v>0</v>
      </c>
      <c r="F24" s="645">
        <f>SUMIFS(标准!Q:Q,标准!B:B,A24)</f>
        <v>0</v>
      </c>
      <c r="L24" s="422" t="s">
        <v>9111</v>
      </c>
      <c r="O24" s="422" t="s">
        <v>9111</v>
      </c>
      <c r="R24" s="422" t="s">
        <v>9111</v>
      </c>
    </row>
    <row r="25" spans="1:18" ht="12" customHeight="1">
      <c r="B25" s="434"/>
      <c r="C25" s="434"/>
      <c r="D25" s="434"/>
      <c r="E25" s="645"/>
      <c r="F25" s="645"/>
      <c r="M25" s="422" t="s">
        <v>6446</v>
      </c>
      <c r="N25" s="422" t="s">
        <v>6446</v>
      </c>
      <c r="O25" s="422" t="s">
        <v>6446</v>
      </c>
    </row>
    <row r="26" spans="1:18" ht="12" customHeight="1">
      <c r="L26" s="422" t="s">
        <v>6446</v>
      </c>
      <c r="M26" s="422" t="s">
        <v>9291</v>
      </c>
      <c r="N26" s="422" t="s">
        <v>9309</v>
      </c>
      <c r="O26" s="422" t="s">
        <v>6446</v>
      </c>
      <c r="P26" s="422" t="s">
        <v>9140</v>
      </c>
      <c r="Q26" s="422" t="s">
        <v>9155</v>
      </c>
      <c r="R26" s="422" t="s">
        <v>9153</v>
      </c>
    </row>
    <row r="27" spans="1:18" ht="12" customHeight="1">
      <c r="L27" s="422" t="s">
        <v>9312</v>
      </c>
      <c r="M27" s="422" t="s">
        <v>6446</v>
      </c>
      <c r="N27" s="422" t="s">
        <v>6446</v>
      </c>
      <c r="O27" s="422" t="s">
        <v>9252</v>
      </c>
      <c r="P27" s="422" t="s">
        <v>6446</v>
      </c>
      <c r="Q27" s="422" t="s">
        <v>6446</v>
      </c>
      <c r="R27" s="422" t="s">
        <v>6446</v>
      </c>
    </row>
    <row r="28" spans="1:18" ht="12" customHeight="1">
      <c r="L28" s="422" t="s">
        <v>6446</v>
      </c>
      <c r="M28" s="422" t="s">
        <v>6447</v>
      </c>
      <c r="N28" s="422" t="s">
        <v>6447</v>
      </c>
      <c r="O28" s="422" t="s">
        <v>6446</v>
      </c>
      <c r="P28" s="422" t="s">
        <v>6447</v>
      </c>
      <c r="Q28" s="422" t="s">
        <v>6447</v>
      </c>
      <c r="R28" s="422" t="s">
        <v>6447</v>
      </c>
    </row>
    <row r="29" spans="1:18" ht="12" customHeight="1">
      <c r="L29" s="422" t="s">
        <v>6447</v>
      </c>
      <c r="O29" s="422" t="s">
        <v>6447</v>
      </c>
    </row>
    <row r="33" spans="1:18" ht="12" customHeight="1">
      <c r="A33" s="422" t="s">
        <v>7138</v>
      </c>
      <c r="B33" s="645">
        <f>SUMIFS(标准!M:M,标准!B:B,A33)</f>
        <v>0</v>
      </c>
      <c r="C33" s="645">
        <f>SUMIFS(标准!N:N,标准!B:B,A33)</f>
        <v>0</v>
      </c>
      <c r="D33" s="645">
        <f>SUMIFS(标准!O:O,标准!B:B,A33)</f>
        <v>0</v>
      </c>
      <c r="E33" s="645">
        <f>SUMIFS(标准!P:P,标准!B:B,A33)</f>
        <v>0</v>
      </c>
      <c r="F33" s="645">
        <f>SUMIFS(标准!Q:Q,标准!B:B,A33)</f>
        <v>0</v>
      </c>
      <c r="Q33" s="422" t="s">
        <v>9158</v>
      </c>
    </row>
    <row r="34" spans="1:18" ht="12" customHeight="1">
      <c r="B34" s="645"/>
      <c r="C34" s="645"/>
      <c r="D34" s="645"/>
      <c r="E34" s="645"/>
      <c r="F34" s="645"/>
      <c r="N34" s="422" t="s">
        <v>9307</v>
      </c>
    </row>
    <row r="35" spans="1:18" ht="12" customHeight="1">
      <c r="A35" s="422" t="s">
        <v>8703</v>
      </c>
      <c r="B35" s="645">
        <f>SUMIFS(标准!M:M,标准!B:B,A35)</f>
        <v>0</v>
      </c>
      <c r="C35" s="645">
        <f>SUMIFS(标准!N:N,标准!B:B,A35)</f>
        <v>0</v>
      </c>
      <c r="D35" s="645">
        <f>SUMIFS(标准!O:O,标准!B:B,A35)</f>
        <v>0</v>
      </c>
      <c r="E35" s="645">
        <f>SUMIFS(标准!P:P,标准!B:B,A35)</f>
        <v>0</v>
      </c>
      <c r="F35" s="645">
        <f>SUMIFS(标准!Q:Q,标准!B:B,A35)</f>
        <v>0</v>
      </c>
      <c r="P35" s="422" t="s">
        <v>9136</v>
      </c>
      <c r="Q35" s="422" t="s">
        <v>9136</v>
      </c>
      <c r="R35" s="422" t="s">
        <v>9136</v>
      </c>
    </row>
    <row r="36" spans="1:18" ht="12" customHeight="1">
      <c r="A36" s="422" t="s">
        <v>9143</v>
      </c>
      <c r="B36" s="645">
        <f>SUMIFS(标准!M:M,标准!B:B,A36)</f>
        <v>0</v>
      </c>
      <c r="C36" s="645">
        <f>SUMIFS(标准!N:N,标准!B:B,A36)</f>
        <v>0</v>
      </c>
      <c r="D36" s="645">
        <f>SUMIFS(标准!O:O,标准!B:B,A36)</f>
        <v>0</v>
      </c>
      <c r="E36" s="645">
        <f>SUMIFS(标准!P:P,标准!B:B,A36)</f>
        <v>0</v>
      </c>
      <c r="F36" s="645">
        <f>SUMIFS(标准!Q:Q,标准!B:B,A36)</f>
        <v>0</v>
      </c>
      <c r="M36" s="422" t="s">
        <v>7589</v>
      </c>
      <c r="N36" s="422" t="s">
        <v>7589</v>
      </c>
      <c r="O36" s="422" t="s">
        <v>7589</v>
      </c>
      <c r="P36" s="422" t="s">
        <v>7589</v>
      </c>
      <c r="Q36" s="422" t="s">
        <v>7589</v>
      </c>
      <c r="R36" s="422" t="s">
        <v>7589</v>
      </c>
    </row>
    <row r="37" spans="1:18" ht="12" customHeight="1">
      <c r="A37" s="422" t="s">
        <v>6758</v>
      </c>
      <c r="B37" s="645">
        <f>SUMIFS(标准!M:M,标准!B:B,A37)</f>
        <v>0</v>
      </c>
      <c r="C37" s="645">
        <f>SUMIFS(标准!N:N,标准!B:B,A37)</f>
        <v>0</v>
      </c>
      <c r="D37" s="645">
        <f>SUMIFS(标准!O:O,标准!B:B,A37)</f>
        <v>0</v>
      </c>
      <c r="E37" s="645">
        <f>SUMIFS(标准!P:P,标准!B:B,A37)</f>
        <v>0</v>
      </c>
      <c r="F37" s="645">
        <f>SUMIFS(标准!Q:Q,标准!B:B,A37)</f>
        <v>0</v>
      </c>
      <c r="N37" s="422" t="s">
        <v>9308</v>
      </c>
      <c r="P37" s="422" t="s">
        <v>7590</v>
      </c>
    </row>
    <row r="38" spans="1:18" ht="12" customHeight="1">
      <c r="A38" s="422" t="s">
        <v>9149</v>
      </c>
      <c r="B38" s="434">
        <f>SUMIFS(标准!M:M,标准!B:B,A38)</f>
        <v>1</v>
      </c>
      <c r="C38" s="434">
        <f>SUMIFS(标准!N:N,标准!B:B,A38)</f>
        <v>1</v>
      </c>
      <c r="D38" s="434">
        <f>SUMIFS(标准!O:O,标准!B:B,A38)</f>
        <v>1</v>
      </c>
      <c r="E38" s="645">
        <f>SUMIFS(标准!P:P,标准!B:B,A38)</f>
        <v>0</v>
      </c>
      <c r="F38" s="434">
        <f>SUMIFS(标准!Q:Q,标准!B:B,A38)</f>
        <v>1</v>
      </c>
      <c r="R38" s="422" t="s">
        <v>9150</v>
      </c>
    </row>
    <row r="39" spans="1:18" ht="12" customHeight="1">
      <c r="A39" s="422" t="s">
        <v>8108</v>
      </c>
      <c r="B39" s="434">
        <f>SUMIFS(标准!M:M,标准!B:B,A39)</f>
        <v>1</v>
      </c>
      <c r="C39" s="434">
        <f>SUMIFS(标准!N:N,标准!B:B,A39)</f>
        <v>1</v>
      </c>
      <c r="D39" s="434">
        <f>SUMIFS(标准!O:O,标准!B:B,A39)</f>
        <v>0</v>
      </c>
      <c r="E39" s="434">
        <f>SUMIFS(标准!P:P,标准!B:B,A39)</f>
        <v>1</v>
      </c>
      <c r="F39" s="434">
        <f>SUMIFS(标准!Q:Q,标准!B:B,A39)</f>
        <v>1</v>
      </c>
      <c r="R39" s="422" t="s">
        <v>9152</v>
      </c>
    </row>
    <row r="40" spans="1:18" ht="12" customHeight="1">
      <c r="A40" s="422" t="s">
        <v>79</v>
      </c>
      <c r="B40" s="645">
        <f>SUMIFS(标准!M:M,标准!B:B,A40)</f>
        <v>0</v>
      </c>
      <c r="C40" s="645">
        <f>SUMIFS(标准!N:N,标准!B:B,A40)</f>
        <v>0</v>
      </c>
      <c r="D40" s="645">
        <f>SUMIFS(标准!O:O,标准!B:B,A40)</f>
        <v>0</v>
      </c>
      <c r="E40" s="645">
        <f>SUMIFS(标准!P:P,标准!B:B,A40)</f>
        <v>0</v>
      </c>
      <c r="F40" s="645">
        <f>SUMIFS(标准!Q:Q,标准!B:B,A40)</f>
        <v>0</v>
      </c>
      <c r="P40" s="422" t="s">
        <v>9139</v>
      </c>
      <c r="Q40" s="422" t="s">
        <v>9139</v>
      </c>
    </row>
  </sheetData>
  <phoneticPr fontId="134" type="noConversion"/>
  <pageMargins left="0.69930555555555596" right="0.69930555555555596" top="0.75" bottom="0.75" header="0.3" footer="0.3"/>
  <pageSetup paperSize="9" orientation="portrait"/>
  <legacyDrawing r:id="rId1"/>
</worksheet>
</file>

<file path=xl/worksheets/sheet5.xml><?xml version="1.0" encoding="utf-8"?>
<worksheet xmlns="http://schemas.openxmlformats.org/spreadsheetml/2006/main" xmlns:r="http://schemas.openxmlformats.org/officeDocument/2006/relationships">
  <dimension ref="A1:AH39"/>
  <sheetViews>
    <sheetView workbookViewId="0">
      <pane xSplit="1" topLeftCell="B1" activePane="topRight" state="frozen"/>
      <selection pane="topRight" activeCell="P10" sqref="P10"/>
    </sheetView>
  </sheetViews>
  <sheetFormatPr defaultColWidth="9" defaultRowHeight="12" customHeight="1"/>
  <cols>
    <col min="1" max="1" width="11.36328125" style="435" customWidth="1"/>
    <col min="2" max="2" width="3.6328125" style="438" customWidth="1"/>
    <col min="3" max="3" width="4.08984375" style="438" customWidth="1"/>
    <col min="4" max="4" width="3.08984375" style="438" customWidth="1"/>
    <col min="5" max="5" width="4.453125" style="438" customWidth="1"/>
    <col min="6" max="6" width="4.26953125" style="438" customWidth="1"/>
    <col min="7" max="7" width="20.26953125" style="435" customWidth="1"/>
    <col min="8" max="8" width="25.26953125" style="435" customWidth="1"/>
    <col min="9" max="9" width="20.08984375" style="435" customWidth="1"/>
    <col min="10" max="10" width="21.36328125" style="435" customWidth="1"/>
    <col min="11" max="11" width="2.7265625" style="435" customWidth="1"/>
    <col min="12" max="12" width="23" style="435" customWidth="1"/>
    <col min="13" max="13" width="16.36328125" style="435" customWidth="1"/>
    <col min="14" max="14" width="13" style="435" customWidth="1"/>
    <col min="15" max="15" width="2.36328125" style="435" customWidth="1"/>
    <col min="16" max="17" width="13" style="435" customWidth="1"/>
    <col min="18" max="18" width="26" style="435" customWidth="1"/>
    <col min="19" max="19" width="25.6328125" style="435" customWidth="1"/>
    <col min="20" max="26" width="13" style="435" customWidth="1"/>
    <col min="27" max="27" width="14.453125" style="435" customWidth="1"/>
    <col min="28" max="28" width="13.6328125" style="435" customWidth="1"/>
    <col min="29" max="29" width="15.26953125" style="435" customWidth="1"/>
    <col min="30" max="30" width="3.7265625" style="435" customWidth="1"/>
    <col min="31" max="33" width="16.453125" style="420" customWidth="1"/>
    <col min="34" max="16384" width="9" style="435"/>
  </cols>
  <sheetData>
    <row r="1" spans="1:34" ht="12" customHeight="1">
      <c r="A1" s="435" t="s">
        <v>1</v>
      </c>
      <c r="B1" s="439" t="s">
        <v>2</v>
      </c>
      <c r="C1" s="439">
        <v>314</v>
      </c>
      <c r="D1" s="439">
        <v>444</v>
      </c>
      <c r="E1" s="439">
        <v>315</v>
      </c>
      <c r="F1" s="439">
        <v>201</v>
      </c>
      <c r="G1" s="449"/>
      <c r="H1" s="449"/>
      <c r="I1" s="449"/>
      <c r="J1" s="449"/>
      <c r="K1" s="450"/>
      <c r="L1" s="449"/>
      <c r="M1" s="449"/>
      <c r="N1" s="449"/>
      <c r="O1" s="451"/>
      <c r="P1" s="452"/>
      <c r="Q1" s="452"/>
      <c r="R1" s="450"/>
      <c r="S1" s="450"/>
      <c r="T1" s="450"/>
      <c r="AD1" s="447"/>
      <c r="AE1" s="447"/>
      <c r="AF1" s="447"/>
      <c r="AG1" s="447"/>
    </row>
    <row r="2" spans="1:34" s="442" customFormat="1" ht="12" customHeight="1">
      <c r="A2" s="448"/>
      <c r="B2" s="416"/>
      <c r="C2" s="416"/>
      <c r="D2" s="416"/>
      <c r="E2" s="416"/>
      <c r="F2" s="416"/>
      <c r="G2" s="448"/>
      <c r="H2" s="448" t="s">
        <v>9418</v>
      </c>
      <c r="K2" s="448"/>
      <c r="L2" s="448"/>
      <c r="M2" s="448" t="s">
        <v>0</v>
      </c>
      <c r="N2" s="448"/>
      <c r="O2" s="448"/>
      <c r="P2" s="448"/>
      <c r="Q2" s="448"/>
      <c r="R2" s="453"/>
      <c r="S2" s="453"/>
      <c r="T2" s="448"/>
      <c r="U2" s="448"/>
      <c r="V2" s="448"/>
      <c r="W2" s="448"/>
      <c r="X2" s="448"/>
      <c r="Y2" s="448"/>
      <c r="Z2" s="448"/>
      <c r="AA2" s="448"/>
      <c r="AB2" s="443"/>
      <c r="AC2" s="443"/>
      <c r="AD2" s="454"/>
      <c r="AE2" s="454"/>
      <c r="AF2" s="454"/>
      <c r="AG2" s="419"/>
      <c r="AH2" s="443"/>
    </row>
    <row r="3" spans="1:34" ht="12" customHeight="1">
      <c r="G3" s="649" t="s">
        <v>9422</v>
      </c>
      <c r="H3" s="581" t="s">
        <v>9417</v>
      </c>
    </row>
    <row r="4" spans="1:34" ht="12" customHeight="1">
      <c r="B4" s="483">
        <f>SUM(B5:B25)</f>
        <v>1</v>
      </c>
      <c r="C4" s="483">
        <f t="shared" ref="C4:F4" si="0">SUM(C5:C25)</f>
        <v>4</v>
      </c>
      <c r="D4" s="483">
        <f t="shared" si="0"/>
        <v>7</v>
      </c>
      <c r="E4" s="483">
        <f t="shared" si="0"/>
        <v>9</v>
      </c>
      <c r="F4" s="483">
        <f t="shared" si="0"/>
        <v>6</v>
      </c>
      <c r="G4" s="435" t="s">
        <v>133</v>
      </c>
      <c r="H4" s="435" t="s">
        <v>133</v>
      </c>
    </row>
    <row r="5" spans="1:34" ht="12" customHeight="1">
      <c r="G5" s="435" t="s">
        <v>3</v>
      </c>
      <c r="H5" s="435" t="s">
        <v>3</v>
      </c>
    </row>
    <row r="6" spans="1:34" ht="12" customHeight="1">
      <c r="G6" s="435" t="s">
        <v>8166</v>
      </c>
      <c r="H6" s="435" t="s">
        <v>8166</v>
      </c>
    </row>
    <row r="7" spans="1:34" ht="12" customHeight="1">
      <c r="G7" s="435" t="s">
        <v>0</v>
      </c>
      <c r="H7" s="435" t="s">
        <v>0</v>
      </c>
    </row>
    <row r="8" spans="1:34" ht="12" customHeight="1">
      <c r="A8" s="435" t="s">
        <v>9388</v>
      </c>
      <c r="B8" s="645">
        <f>SUMIFS(标准!M:M,标准!B:B,A8)</f>
        <v>0</v>
      </c>
      <c r="C8" s="434">
        <f>SUMIFS(标准!N:N,标准!B:B,A8)</f>
        <v>0</v>
      </c>
      <c r="D8" s="434">
        <f>SUMIFS(标准!O:O,标准!B:B,A8)</f>
        <v>1</v>
      </c>
      <c r="E8" s="434">
        <f>SUMIFS(标准!P:P,标准!B:B,A8)</f>
        <v>1</v>
      </c>
      <c r="F8" s="645">
        <f>SUMIFS(标准!Q:Q,标准!B:B,A8)</f>
        <v>0</v>
      </c>
      <c r="G8" s="435" t="s">
        <v>9389</v>
      </c>
      <c r="H8" s="435" t="s">
        <v>9389</v>
      </c>
    </row>
    <row r="9" spans="1:34" ht="12" customHeight="1">
      <c r="A9" s="435" t="s">
        <v>7883</v>
      </c>
      <c r="B9" s="645">
        <f>SUMIFS(标准!M:M,标准!B:B,A9)</f>
        <v>0</v>
      </c>
      <c r="C9" s="645">
        <f>SUMIFS(标准!N:N,标准!B:B,A9)</f>
        <v>0</v>
      </c>
      <c r="D9" s="645">
        <f>SUMIFS(标准!O:O,标准!B:B,A9)</f>
        <v>0</v>
      </c>
      <c r="E9" s="645">
        <f>SUMIFS(标准!P:P,标准!B:B,A9)</f>
        <v>0</v>
      </c>
      <c r="F9" s="645">
        <f>SUMIFS(标准!Q:Q,标准!B:B,A9)</f>
        <v>0</v>
      </c>
      <c r="G9" s="435" t="s">
        <v>8198</v>
      </c>
      <c r="H9" s="435" t="s">
        <v>9409</v>
      </c>
    </row>
    <row r="10" spans="1:34" ht="12" customHeight="1">
      <c r="A10" s="435" t="s">
        <v>7440</v>
      </c>
      <c r="B10" s="645">
        <f>SUMIFS(标准!M:M,标准!B:B,A10)</f>
        <v>0</v>
      </c>
      <c r="C10" s="434">
        <f>SUMIFS(标准!N:N,标准!B:B,A10)</f>
        <v>0</v>
      </c>
      <c r="D10" s="434">
        <f>SUMIFS(标准!O:O,标准!B:B,A10)</f>
        <v>1</v>
      </c>
      <c r="E10" s="434">
        <f>SUMIFS(标准!P:P,标准!B:B,A10)</f>
        <v>2</v>
      </c>
      <c r="F10" s="434">
        <f>SUMIFS(标准!Q:Q,标准!B:B,A10)</f>
        <v>1</v>
      </c>
      <c r="G10" s="435" t="s">
        <v>9390</v>
      </c>
      <c r="H10" s="435" t="s">
        <v>9390</v>
      </c>
    </row>
    <row r="11" spans="1:34" ht="12" customHeight="1">
      <c r="A11" s="435" t="s">
        <v>8132</v>
      </c>
      <c r="B11" s="645">
        <f>SUMIFS(标准!M:M,标准!B:B,A11)</f>
        <v>0</v>
      </c>
      <c r="C11" s="645">
        <f>SUMIFS(标准!N:N,标准!B:B,A11)</f>
        <v>0</v>
      </c>
      <c r="D11" s="645">
        <f>SUMIFS(标准!O:O,标准!B:B,A11)</f>
        <v>0</v>
      </c>
      <c r="E11" s="434">
        <f>SUMIFS(标准!P:P,标准!B:B,A11)</f>
        <v>2</v>
      </c>
      <c r="F11" s="645">
        <f>SUMIFS(标准!Q:Q,标准!B:B,A11)</f>
        <v>2</v>
      </c>
      <c r="G11" s="435" t="s">
        <v>9391</v>
      </c>
      <c r="H11" s="435" t="s">
        <v>9391</v>
      </c>
    </row>
    <row r="12" spans="1:34" ht="12" customHeight="1">
      <c r="A12" s="435" t="s">
        <v>6648</v>
      </c>
      <c r="B12" s="645">
        <f>SUMIFS(标准!M:M,标准!B:B,A12)</f>
        <v>0</v>
      </c>
      <c r="C12" s="645">
        <f>SUMIFS(标准!N:N,标准!B:B,A12)</f>
        <v>0</v>
      </c>
      <c r="D12" s="645">
        <f>SUMIFS(标准!O:O,标准!B:B,A12)</f>
        <v>0</v>
      </c>
      <c r="E12" s="645">
        <f>SUMIFS(标准!P:P,标准!B:B,A12)</f>
        <v>0</v>
      </c>
      <c r="F12" s="645">
        <f>SUMIFS(标准!Q:Q,标准!B:B,A12)</f>
        <v>0</v>
      </c>
      <c r="G12" s="435" t="s">
        <v>9392</v>
      </c>
      <c r="H12" s="435" t="s">
        <v>9412</v>
      </c>
    </row>
    <row r="13" spans="1:34" ht="12" customHeight="1">
      <c r="A13" s="435" t="s">
        <v>939</v>
      </c>
      <c r="B13" s="645">
        <f>SUMIFS(标准!M:M,标准!B:B,A13)</f>
        <v>0</v>
      </c>
      <c r="C13" s="645">
        <f>SUMIFS(标准!N:N,标准!B:B,A13)</f>
        <v>0</v>
      </c>
      <c r="D13" s="645">
        <f>SUMIFS(标准!O:O,标准!B:B,A13)</f>
        <v>0</v>
      </c>
      <c r="E13" s="645">
        <f>SUMIFS(标准!P:P,标准!B:B,A13)</f>
        <v>0</v>
      </c>
      <c r="F13" s="645">
        <f>SUMIFS(标准!Q:Q,标准!B:B,A13)</f>
        <v>0</v>
      </c>
      <c r="G13" s="435" t="s">
        <v>9393</v>
      </c>
      <c r="H13" s="435" t="s">
        <v>9393</v>
      </c>
    </row>
    <row r="14" spans="1:34" ht="12" customHeight="1">
      <c r="A14" s="435" t="s">
        <v>9401</v>
      </c>
      <c r="B14" s="645">
        <f>SUMIFS(标准!M:M,标准!B:B,A14)</f>
        <v>0</v>
      </c>
      <c r="C14" s="645">
        <f>SUMIFS(标准!N:N,标准!B:B,A14)</f>
        <v>0</v>
      </c>
      <c r="D14" s="645">
        <f>SUMIFS(标准!O:O,标准!B:B,A14)</f>
        <v>0</v>
      </c>
      <c r="E14" s="645">
        <f>SUMIFS(标准!P:P,标准!B:B,A14)</f>
        <v>0</v>
      </c>
      <c r="F14" s="645">
        <f>SUMIFS(标准!Q:Q,标准!B:B,A14)</f>
        <v>0</v>
      </c>
      <c r="G14" s="435" t="s">
        <v>9394</v>
      </c>
      <c r="H14" s="435" t="s">
        <v>9394</v>
      </c>
    </row>
    <row r="15" spans="1:34" ht="12" customHeight="1">
      <c r="A15" s="435" t="s">
        <v>7889</v>
      </c>
      <c r="B15" s="645">
        <f>SUMIFS(标准!M:M,标准!B:B,A15)</f>
        <v>0</v>
      </c>
      <c r="C15" s="645">
        <f>SUMIFS(标准!N:N,标准!B:B,A15)</f>
        <v>0</v>
      </c>
      <c r="D15" s="645">
        <f>SUMIFS(标准!O:O,标准!B:B,A15)</f>
        <v>0</v>
      </c>
      <c r="E15" s="645">
        <f>SUMIFS(标准!P:P,标准!B:B,A15)</f>
        <v>0</v>
      </c>
      <c r="F15" s="645">
        <f>SUMIFS(标准!Q:Q,标准!B:B,A15)</f>
        <v>0</v>
      </c>
      <c r="G15" s="435" t="s">
        <v>9395</v>
      </c>
    </row>
    <row r="16" spans="1:34" ht="12" customHeight="1">
      <c r="A16" s="435" t="s">
        <v>8062</v>
      </c>
      <c r="B16" s="645">
        <f>SUMIFS(标准!M:M,标准!B:B,A16)</f>
        <v>0</v>
      </c>
      <c r="C16" s="645">
        <f>SUMIFS(标准!N:N,标准!B:B,A16)</f>
        <v>0</v>
      </c>
      <c r="D16" s="645">
        <f>SUMIFS(标准!O:O,标准!B:B,A16)</f>
        <v>0</v>
      </c>
      <c r="E16" s="645">
        <f>SUMIFS(标准!P:P,标准!B:B,A16)</f>
        <v>0</v>
      </c>
      <c r="F16" s="645">
        <f>SUMIFS(标准!Q:Q,标准!B:B,A16)</f>
        <v>0</v>
      </c>
      <c r="G16" s="435" t="s">
        <v>8168</v>
      </c>
    </row>
    <row r="17" spans="1:8" ht="12" customHeight="1">
      <c r="A17" s="435" t="s">
        <v>7256</v>
      </c>
      <c r="B17" s="645">
        <f>SUMIFS(标准!M:M,标准!B:B,A17)</f>
        <v>0</v>
      </c>
      <c r="C17" s="645">
        <f>SUMIFS(标准!N:N,标准!B:B,A17)</f>
        <v>2</v>
      </c>
      <c r="D17" s="645">
        <f>SUMIFS(标准!O:O,标准!B:B,A17)</f>
        <v>0</v>
      </c>
      <c r="E17" s="645">
        <f>SUMIFS(标准!P:P,标准!B:B,A17)</f>
        <v>0</v>
      </c>
      <c r="F17" s="645">
        <f>SUMIFS(标准!Q:Q,标准!B:B,A17)</f>
        <v>0</v>
      </c>
      <c r="G17" s="435" t="s">
        <v>9396</v>
      </c>
      <c r="H17" s="435" t="s">
        <v>9396</v>
      </c>
    </row>
    <row r="18" spans="1:8" ht="12" customHeight="1">
      <c r="A18" s="435" t="s">
        <v>8024</v>
      </c>
      <c r="B18" s="645">
        <f>SUMIFS(标准!M:M,标准!B:B,A18)</f>
        <v>0</v>
      </c>
      <c r="C18" s="645">
        <f>SUMIFS(标准!N:N,标准!B:B,A18)</f>
        <v>0</v>
      </c>
      <c r="D18" s="645">
        <f>SUMIFS(标准!O:O,标准!B:B,A18)</f>
        <v>0</v>
      </c>
      <c r="E18" s="645">
        <f>SUMIFS(标准!P:P,标准!B:B,A18)</f>
        <v>0</v>
      </c>
      <c r="F18" s="645">
        <f>SUMIFS(标准!Q:Q,标准!B:B,A18)</f>
        <v>0</v>
      </c>
      <c r="G18" s="435" t="s">
        <v>9397</v>
      </c>
      <c r="H18" s="435" t="s">
        <v>9397</v>
      </c>
    </row>
    <row r="19" spans="1:8" ht="12" customHeight="1">
      <c r="A19" s="435" t="s">
        <v>7838</v>
      </c>
      <c r="B19" s="645">
        <f>SUMIFS(标准!M:M,标准!B:B,A19)</f>
        <v>0</v>
      </c>
      <c r="C19" s="645">
        <f>SUMIFS(标准!N:N,标准!B:B,A19)</f>
        <v>0</v>
      </c>
      <c r="D19" s="645">
        <f>SUMIFS(标准!O:O,标准!B:B,A19)</f>
        <v>0</v>
      </c>
      <c r="E19" s="645">
        <f>SUMIFS(标准!P:P,标准!B:B,A19)</f>
        <v>0</v>
      </c>
      <c r="F19" s="645">
        <f>SUMIFS(标准!Q:Q,标准!B:B,A19)</f>
        <v>0</v>
      </c>
      <c r="G19" s="435" t="s">
        <v>8207</v>
      </c>
    </row>
    <row r="20" spans="1:8" ht="12" customHeight="1">
      <c r="A20" s="581" t="s">
        <v>9403</v>
      </c>
      <c r="B20" s="434">
        <f>SUMIFS(标准!M:M,标准!B:B,A20)</f>
        <v>1</v>
      </c>
      <c r="C20" s="434">
        <f>SUMIFS(标准!N:N,标准!B:B,A20)</f>
        <v>0</v>
      </c>
      <c r="D20" s="434">
        <f>SUMIFS(标准!O:O,标准!B:B,A20)</f>
        <v>1</v>
      </c>
      <c r="E20" s="434">
        <f>SUMIFS(标准!P:P,标准!B:B,A20)</f>
        <v>1</v>
      </c>
      <c r="F20" s="434">
        <f>SUMIFS(标准!Q:Q,标准!B:B,A20)</f>
        <v>1</v>
      </c>
      <c r="G20" s="581" t="s">
        <v>9404</v>
      </c>
    </row>
    <row r="21" spans="1:8" ht="12" customHeight="1">
      <c r="A21" s="435" t="s">
        <v>9043</v>
      </c>
      <c r="B21" s="645">
        <f>SUMIFS(标准!M:M,标准!B:B,A21)</f>
        <v>0</v>
      </c>
      <c r="C21" s="645">
        <f>SUMIFS(标准!N:N,标准!B:B,A21)</f>
        <v>0</v>
      </c>
      <c r="D21" s="645">
        <f>SUMIFS(标准!O:O,标准!B:B,A21)</f>
        <v>0</v>
      </c>
      <c r="E21" s="645">
        <f>SUMIFS(标准!P:P,标准!B:B,A21)</f>
        <v>0</v>
      </c>
      <c r="F21" s="645">
        <f>SUMIFS(标准!Q:Q,标准!B:B,A21)</f>
        <v>0</v>
      </c>
      <c r="G21" s="581" t="s">
        <v>9398</v>
      </c>
    </row>
    <row r="22" spans="1:8" ht="12" customHeight="1">
      <c r="A22" s="435" t="s">
        <v>7741</v>
      </c>
      <c r="B22" s="645">
        <f>SUMIFS(标准!M:M,标准!B:B,A22)</f>
        <v>0</v>
      </c>
      <c r="C22" s="645">
        <f>SUMIFS(标准!N:N,标准!B:B,A22)</f>
        <v>0</v>
      </c>
      <c r="D22" s="645">
        <f>SUMIFS(标准!O:O,标准!B:B,A22)</f>
        <v>0</v>
      </c>
      <c r="E22" s="645">
        <f>SUMIFS(标准!P:P,标准!B:B,A22)</f>
        <v>0</v>
      </c>
      <c r="F22" s="645">
        <f>SUMIFS(标准!Q:Q,标准!B:B,A22)</f>
        <v>0</v>
      </c>
      <c r="G22" s="435" t="s">
        <v>7008</v>
      </c>
    </row>
    <row r="23" spans="1:8" ht="12" customHeight="1">
      <c r="A23" s="435" t="s">
        <v>7929</v>
      </c>
      <c r="B23" s="645">
        <f>SUMIFS(标准!M:M,标准!B:B,A23)</f>
        <v>0</v>
      </c>
      <c r="C23" s="434">
        <f>SUMIFS(标准!N:N,标准!B:B,A23)</f>
        <v>2</v>
      </c>
      <c r="D23" s="434">
        <f>SUMIFS(标准!O:O,标准!B:B,A23)</f>
        <v>2</v>
      </c>
      <c r="E23" s="434">
        <f>SUMIFS(标准!P:P,标准!B:B,A23)</f>
        <v>2</v>
      </c>
      <c r="F23" s="434">
        <f>SUMIFS(标准!Q:Q,标准!B:B,A23)</f>
        <v>1</v>
      </c>
      <c r="G23" s="435" t="s">
        <v>9399</v>
      </c>
    </row>
    <row r="24" spans="1:8" ht="12" customHeight="1">
      <c r="A24" s="435" t="s">
        <v>8969</v>
      </c>
      <c r="B24" s="645">
        <f>SUMIFS(标准!M:M,标准!B:B,A24)</f>
        <v>0</v>
      </c>
      <c r="C24" s="434">
        <f>SUMIFS(标准!N:N,标准!B:B,A24)</f>
        <v>0</v>
      </c>
      <c r="D24" s="434">
        <f>SUMIFS(标准!O:O,标准!B:B,A24)</f>
        <v>2</v>
      </c>
      <c r="E24" s="434">
        <f>SUMIFS(标准!P:P,标准!B:B,A24)</f>
        <v>1</v>
      </c>
      <c r="F24" s="434">
        <f>SUMIFS(标准!Q:Q,标准!B:B,A24)</f>
        <v>1</v>
      </c>
      <c r="G24" s="435" t="s">
        <v>9400</v>
      </c>
    </row>
    <row r="25" spans="1:8" ht="12" customHeight="1">
      <c r="B25" s="645"/>
      <c r="C25" s="645"/>
      <c r="D25" s="645"/>
      <c r="E25" s="645"/>
      <c r="F25" s="645"/>
      <c r="G25" s="435" t="s">
        <v>6446</v>
      </c>
      <c r="H25" s="435" t="s">
        <v>6446</v>
      </c>
    </row>
    <row r="26" spans="1:8" ht="12" customHeight="1">
      <c r="B26" s="645"/>
      <c r="C26" s="645"/>
      <c r="D26" s="645"/>
      <c r="E26" s="645"/>
      <c r="F26" s="645"/>
      <c r="G26" s="688" t="s">
        <v>9402</v>
      </c>
      <c r="H26" s="435" t="s">
        <v>9416</v>
      </c>
    </row>
    <row r="27" spans="1:8" ht="12" customHeight="1">
      <c r="B27" s="645"/>
      <c r="C27" s="645"/>
      <c r="D27" s="645"/>
      <c r="E27" s="645"/>
      <c r="F27" s="645"/>
      <c r="G27" s="435" t="s">
        <v>6446</v>
      </c>
      <c r="H27" s="435" t="s">
        <v>6446</v>
      </c>
    </row>
    <row r="28" spans="1:8" ht="12" customHeight="1">
      <c r="B28" s="645"/>
      <c r="C28" s="645"/>
      <c r="D28" s="645"/>
      <c r="E28" s="645"/>
      <c r="F28" s="645"/>
      <c r="G28" s="435" t="s">
        <v>6447</v>
      </c>
      <c r="H28" s="435" t="s">
        <v>6447</v>
      </c>
    </row>
    <row r="29" spans="1:8" ht="12" customHeight="1">
      <c r="A29" s="581"/>
      <c r="B29" s="434"/>
      <c r="C29" s="434"/>
      <c r="D29" s="434"/>
      <c r="E29" s="434"/>
      <c r="F29" s="434"/>
    </row>
    <row r="30" spans="1:8" ht="12" customHeight="1">
      <c r="B30" s="645"/>
      <c r="C30" s="645"/>
      <c r="D30" s="645"/>
      <c r="E30" s="645"/>
      <c r="F30" s="645"/>
    </row>
    <row r="31" spans="1:8" ht="12" customHeight="1">
      <c r="B31" s="434"/>
      <c r="C31" s="645"/>
      <c r="D31" s="645"/>
      <c r="E31" s="645"/>
      <c r="F31" s="434"/>
    </row>
    <row r="32" spans="1:8" ht="12" customHeight="1">
      <c r="H32" s="435" t="s">
        <v>9410</v>
      </c>
    </row>
    <row r="33" spans="8:33" ht="12" customHeight="1">
      <c r="H33" s="435" t="s">
        <v>9411</v>
      </c>
    </row>
    <row r="34" spans="8:33" ht="12" customHeight="1">
      <c r="H34" s="581" t="s">
        <v>9420</v>
      </c>
    </row>
    <row r="35" spans="8:33" ht="12" customHeight="1">
      <c r="H35" s="435" t="s">
        <v>9413</v>
      </c>
    </row>
    <row r="36" spans="8:33" ht="12" customHeight="1">
      <c r="H36" s="581" t="s">
        <v>9414</v>
      </c>
      <c r="AD36" s="447"/>
    </row>
    <row r="37" spans="8:33" ht="12" customHeight="1">
      <c r="H37" s="435" t="s">
        <v>9400</v>
      </c>
      <c r="AE37" s="447"/>
    </row>
    <row r="38" spans="8:33" ht="12" customHeight="1">
      <c r="H38" s="435" t="s">
        <v>9415</v>
      </c>
      <c r="AE38" s="447"/>
    </row>
    <row r="39" spans="8:33" ht="12" customHeight="1">
      <c r="AE39" s="447"/>
      <c r="AF39" s="455"/>
      <c r="AG39" s="455"/>
    </row>
  </sheetData>
  <phoneticPr fontId="134" type="noConversion"/>
  <pageMargins left="0.69930555555555596" right="0.69930555555555596"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J84"/>
  <sheetViews>
    <sheetView workbookViewId="0">
      <pane ySplit="1" topLeftCell="A2" activePane="bottomLeft" state="frozen"/>
      <selection pane="bottomLeft" activeCell="O12" sqref="O12"/>
    </sheetView>
  </sheetViews>
  <sheetFormatPr defaultColWidth="9" defaultRowHeight="12.75" customHeight="1"/>
  <cols>
    <col min="1" max="1" width="9.90625" customWidth="1"/>
    <col min="2" max="6" width="3.26953125" customWidth="1"/>
    <col min="7" max="11" width="4.453125" hidden="1" customWidth="1"/>
    <col min="12" max="13" width="3.26953125" customWidth="1"/>
    <col min="14" max="14" width="19.36328125" customWidth="1"/>
    <col min="15" max="15" width="19.453125" customWidth="1"/>
    <col min="16" max="16" width="20" customWidth="1"/>
    <col min="17" max="18" width="21" customWidth="1"/>
    <col min="19" max="19" width="17.90625" customWidth="1"/>
    <col min="20" max="20" width="3.90625" customWidth="1"/>
    <col min="21" max="21" width="20.453125" customWidth="1"/>
    <col min="22" max="22" width="22.453125" customWidth="1"/>
    <col min="23" max="23" width="26.26953125" customWidth="1"/>
    <col min="24" max="26" width="13" customWidth="1"/>
    <col min="27" max="27" width="15.7265625" customWidth="1"/>
    <col min="28" max="28" width="13.7265625" customWidth="1"/>
    <col min="29" max="29" width="14.08984375" customWidth="1"/>
    <col min="30" max="30" width="13" customWidth="1"/>
    <col min="31" max="31" width="14.08984375" customWidth="1"/>
  </cols>
  <sheetData>
    <row r="1" spans="1:36" s="260" customFormat="1" ht="12.75" customHeight="1">
      <c r="A1" s="418"/>
      <c r="B1" s="441"/>
      <c r="C1" s="441"/>
      <c r="D1" s="441"/>
      <c r="E1" s="441"/>
      <c r="F1" s="441"/>
      <c r="G1" s="441"/>
      <c r="H1" s="441"/>
      <c r="I1" s="441"/>
      <c r="J1" s="441"/>
      <c r="K1" s="441"/>
      <c r="L1" s="441"/>
      <c r="M1" s="441"/>
      <c r="N1" s="418"/>
      <c r="O1" s="418"/>
      <c r="P1" s="418"/>
      <c r="Q1" s="418"/>
      <c r="R1" s="418"/>
      <c r="S1" s="418"/>
      <c r="T1" s="441"/>
      <c r="U1" s="418"/>
      <c r="V1" s="418"/>
      <c r="W1" s="418"/>
      <c r="X1" s="418"/>
      <c r="Y1" s="418"/>
      <c r="Z1" s="418"/>
      <c r="AA1" s="418"/>
      <c r="AB1" s="418"/>
      <c r="AC1" s="418"/>
      <c r="AD1" s="418"/>
      <c r="AE1" s="418"/>
      <c r="AF1" s="418"/>
      <c r="AG1" s="446"/>
      <c r="AH1" s="446"/>
      <c r="AI1" s="446"/>
      <c r="AJ1" s="446"/>
    </row>
    <row r="2" spans="1:36" s="440" customFormat="1" ht="12.75" customHeight="1">
      <c r="A2" s="442"/>
      <c r="B2" s="416"/>
      <c r="C2" s="416"/>
      <c r="D2" s="416"/>
      <c r="E2" s="416"/>
      <c r="F2" s="416"/>
      <c r="G2" s="416"/>
      <c r="H2" s="416"/>
      <c r="I2" s="416"/>
      <c r="J2" s="416"/>
      <c r="K2" s="416"/>
      <c r="L2" s="443"/>
      <c r="M2" s="438"/>
      <c r="N2" s="493"/>
      <c r="O2" s="713" t="s">
        <v>9168</v>
      </c>
      <c r="R2" s="442"/>
      <c r="S2" s="442"/>
      <c r="T2" s="445"/>
      <c r="U2" s="442"/>
      <c r="V2" s="444"/>
      <c r="W2" s="444"/>
    </row>
    <row r="3" spans="1:36" ht="12.75" customHeight="1">
      <c r="N3" s="465" t="s">
        <v>9121</v>
      </c>
      <c r="O3" s="465" t="s">
        <v>9167</v>
      </c>
    </row>
    <row r="4" spans="1:36" ht="12.75" customHeight="1">
      <c r="N4" t="s">
        <v>6445</v>
      </c>
      <c r="O4" t="s">
        <v>6445</v>
      </c>
    </row>
    <row r="5" spans="1:36" ht="12.75" customHeight="1">
      <c r="N5" t="s">
        <v>3</v>
      </c>
      <c r="O5" t="s">
        <v>3</v>
      </c>
      <c r="P5" s="458"/>
      <c r="S5" s="255"/>
      <c r="V5" s="255"/>
      <c r="W5" s="255"/>
    </row>
    <row r="6" spans="1:36" ht="12.75" customHeight="1">
      <c r="B6" s="483"/>
      <c r="C6" s="483"/>
      <c r="D6" s="483"/>
      <c r="E6" s="483"/>
      <c r="F6" s="483"/>
      <c r="G6" s="483"/>
      <c r="H6" s="483"/>
      <c r="I6" s="483"/>
      <c r="J6" s="483"/>
      <c r="K6" s="483"/>
      <c r="N6" t="s">
        <v>8166</v>
      </c>
      <c r="O6" t="s">
        <v>8166</v>
      </c>
      <c r="P6" s="562"/>
      <c r="S6" s="255"/>
      <c r="V6" s="255"/>
    </row>
    <row r="7" spans="1:36" ht="12.75" customHeight="1">
      <c r="N7" t="s">
        <v>0</v>
      </c>
      <c r="O7" t="s">
        <v>0</v>
      </c>
      <c r="P7" s="563"/>
      <c r="S7" s="255"/>
      <c r="V7" s="255"/>
    </row>
    <row r="8" spans="1:36" ht="12.75" customHeight="1">
      <c r="A8" s="255" t="s">
        <v>9079</v>
      </c>
      <c r="B8" s="645">
        <f>SUMIFS(标准!M:M,标准!B:B,A8)</f>
        <v>0</v>
      </c>
      <c r="C8" s="645">
        <f>SUMIFS(标准!N:N,标准!B:B,A8)</f>
        <v>0</v>
      </c>
      <c r="D8" s="645">
        <f>SUMIFS(标准!O:O,标准!B:B,A8)</f>
        <v>0</v>
      </c>
      <c r="E8" s="645">
        <f>SUMIFS(标准!P:P,标准!B:B,A8)</f>
        <v>0</v>
      </c>
      <c r="F8" s="645">
        <f>SUMIFS(标准!Q:Q,标准!B:B,A8)</f>
        <v>0</v>
      </c>
      <c r="N8" t="s">
        <v>9101</v>
      </c>
      <c r="O8" t="s">
        <v>9101</v>
      </c>
      <c r="V8" s="255"/>
    </row>
    <row r="9" spans="1:36" ht="12.75" customHeight="1">
      <c r="A9" t="s">
        <v>8027</v>
      </c>
      <c r="B9" s="645">
        <f>SUMIFS(标准!M:M,标准!B:B,A9)</f>
        <v>0</v>
      </c>
      <c r="C9" s="645">
        <f>SUMIFS(标准!N:N,标准!B:B,A9)</f>
        <v>0</v>
      </c>
      <c r="D9" s="645">
        <f>SUMIFS(标准!O:O,标准!B:B,A9)</f>
        <v>0</v>
      </c>
      <c r="E9" s="645">
        <f>SUMIFS(标准!P:P,标准!B:B,A9)</f>
        <v>0</v>
      </c>
      <c r="F9" s="645">
        <f>SUMIFS(标准!Q:Q,标准!B:B,A9)</f>
        <v>0</v>
      </c>
      <c r="N9" s="465" t="s">
        <v>9102</v>
      </c>
      <c r="O9" s="465" t="s">
        <v>9183</v>
      </c>
      <c r="P9" s="465"/>
    </row>
    <row r="10" spans="1:36" ht="12.75" customHeight="1">
      <c r="A10" t="s">
        <v>9114</v>
      </c>
      <c r="B10" s="645">
        <f>SUMIFS(标准!M:M,标准!B:B,A10)</f>
        <v>0</v>
      </c>
      <c r="C10" s="434">
        <f>SUMIFS(标准!N:N,标准!B:B,A10)</f>
        <v>1</v>
      </c>
      <c r="D10" s="434">
        <f>SUMIFS(标准!O:O,标准!B:B,A10)</f>
        <v>1</v>
      </c>
      <c r="E10" s="434">
        <f>SUMIFS(标准!P:P,标准!B:B,A10)</f>
        <v>1</v>
      </c>
      <c r="F10" s="434">
        <f>SUMIFS(标准!Q:Q,标准!B:B,A10)</f>
        <v>1</v>
      </c>
      <c r="N10" t="s">
        <v>9103</v>
      </c>
      <c r="O10" t="s">
        <v>9103</v>
      </c>
    </row>
    <row r="11" spans="1:36" ht="12.75" customHeight="1">
      <c r="A11" t="s">
        <v>7289</v>
      </c>
      <c r="B11" s="645">
        <f>SUMIFS(标准!M:M,标准!B:B,A11)</f>
        <v>0</v>
      </c>
      <c r="C11" s="645">
        <f>SUMIFS(标准!N:N,标准!B:B,A11)</f>
        <v>0</v>
      </c>
      <c r="D11" s="645">
        <f>SUMIFS(标准!O:O,标准!B:B,A11)</f>
        <v>0</v>
      </c>
      <c r="E11" s="645">
        <f>SUMIFS(标准!P:P,标准!B:B,A11)</f>
        <v>0</v>
      </c>
      <c r="F11" s="645">
        <f>SUMIFS(标准!Q:Q,标准!B:B,A11)</f>
        <v>0</v>
      </c>
      <c r="N11" t="s">
        <v>9104</v>
      </c>
      <c r="O11" t="s">
        <v>9159</v>
      </c>
    </row>
    <row r="12" spans="1:36" ht="12.75" customHeight="1">
      <c r="A12" t="s">
        <v>8062</v>
      </c>
      <c r="B12" s="645">
        <f>SUMIFS(标准!M:M,标准!B:B,A12)</f>
        <v>0</v>
      </c>
      <c r="C12" s="645">
        <f>SUMIFS(标准!N:N,标准!B:B,A12)</f>
        <v>0</v>
      </c>
      <c r="D12" s="645">
        <f>SUMIFS(标准!O:O,标准!B:B,A12)</f>
        <v>0</v>
      </c>
      <c r="E12" s="645">
        <f>SUMIFS(标准!P:P,标准!B:B,A12)</f>
        <v>0</v>
      </c>
      <c r="F12" s="645">
        <f>SUMIFS(标准!Q:Q,标准!B:B,A12)</f>
        <v>0</v>
      </c>
      <c r="N12" t="s">
        <v>8168</v>
      </c>
      <c r="O12" t="s">
        <v>8168</v>
      </c>
    </row>
    <row r="13" spans="1:36" ht="12.75" customHeight="1">
      <c r="A13" t="s">
        <v>7286</v>
      </c>
      <c r="B13" s="645">
        <f>SUMIFS(标准!M:M,标准!B:B,A13)</f>
        <v>0</v>
      </c>
      <c r="C13" s="645">
        <f>SUMIFS(标准!N:N,标准!B:B,A13)</f>
        <v>0</v>
      </c>
      <c r="D13" s="645">
        <f>SUMIFS(标准!O:O,标准!B:B,A13)</f>
        <v>0</v>
      </c>
      <c r="E13" s="645">
        <f>SUMIFS(标准!P:P,标准!B:B,A13)</f>
        <v>0</v>
      </c>
      <c r="F13" s="645">
        <f>SUMIFS(标准!Q:Q,标准!B:B,A13)</f>
        <v>0</v>
      </c>
      <c r="N13" t="s">
        <v>9105</v>
      </c>
      <c r="O13" t="s">
        <v>9105</v>
      </c>
    </row>
    <row r="14" spans="1:36" ht="12.75" customHeight="1">
      <c r="A14" t="s">
        <v>7054</v>
      </c>
      <c r="B14" s="645">
        <f>SUMIFS(标准!M:M,标准!B:B,A14)</f>
        <v>0</v>
      </c>
      <c r="C14" s="645">
        <f>SUMIFS(标准!N:N,标准!B:B,A14)</f>
        <v>0</v>
      </c>
      <c r="D14" s="645">
        <f>SUMIFS(标准!O:O,标准!B:B,A14)</f>
        <v>0</v>
      </c>
      <c r="E14" s="645">
        <f>SUMIFS(标准!P:P,标准!B:B,A14)</f>
        <v>0</v>
      </c>
      <c r="F14" s="645">
        <f>SUMIFS(标准!Q:Q,标准!B:B,A14)</f>
        <v>0</v>
      </c>
      <c r="N14" t="s">
        <v>8356</v>
      </c>
      <c r="O14" t="s">
        <v>9160</v>
      </c>
    </row>
    <row r="15" spans="1:36" ht="12.75" customHeight="1">
      <c r="A15" t="s">
        <v>8367</v>
      </c>
      <c r="B15" s="645">
        <f>SUMIFS(标准!M:M,标准!B:B,A15)</f>
        <v>0</v>
      </c>
      <c r="C15" s="645">
        <f>SUMIFS(标准!N:N,标准!B:B,A15)</f>
        <v>0</v>
      </c>
      <c r="D15" s="645">
        <f>SUMIFS(标准!O:O,标准!B:B,A15)</f>
        <v>0</v>
      </c>
      <c r="E15" s="645">
        <f>SUMIFS(标准!P:P,标准!B:B,A15)</f>
        <v>0</v>
      </c>
      <c r="F15" s="645">
        <f>SUMIFS(标准!Q:Q,标准!B:B,A15)</f>
        <v>0</v>
      </c>
      <c r="N15" t="s">
        <v>8358</v>
      </c>
      <c r="O15" t="s">
        <v>8356</v>
      </c>
    </row>
    <row r="16" spans="1:36" ht="12.75" customHeight="1">
      <c r="A16" t="s">
        <v>9115</v>
      </c>
      <c r="B16" s="645">
        <f>SUMIFS(标准!M:M,标准!B:B,A16)</f>
        <v>0</v>
      </c>
      <c r="C16" s="645">
        <f>SUMIFS(标准!N:N,标准!B:B,A16)</f>
        <v>0</v>
      </c>
      <c r="D16" s="645">
        <f>SUMIFS(标准!O:O,标准!B:B,A16)</f>
        <v>0</v>
      </c>
      <c r="E16" s="645">
        <f>SUMIFS(标准!P:P,标准!B:B,A16)</f>
        <v>0</v>
      </c>
      <c r="F16" s="645">
        <f>SUMIFS(标准!Q:Q,标准!B:B,A16)</f>
        <v>0</v>
      </c>
      <c r="N16" t="s">
        <v>9106</v>
      </c>
      <c r="O16" t="s">
        <v>8358</v>
      </c>
    </row>
    <row r="17" spans="1:15" ht="12.75" customHeight="1">
      <c r="A17" t="s">
        <v>7126</v>
      </c>
      <c r="B17" s="645">
        <f>SUMIFS(标准!M:M,标准!B:B,A17)</f>
        <v>0</v>
      </c>
      <c r="C17" s="645">
        <f>SUMIFS(标准!N:N,标准!B:B,A17)</f>
        <v>0</v>
      </c>
      <c r="D17" s="645">
        <f>SUMIFS(标准!O:O,标准!B:B,A17)</f>
        <v>0</v>
      </c>
      <c r="E17" s="645">
        <f>SUMIFS(标准!P:P,标准!B:B,A17)</f>
        <v>0</v>
      </c>
      <c r="F17" s="645">
        <f>SUMIFS(标准!Q:Q,标准!B:B,A17)</f>
        <v>0</v>
      </c>
      <c r="N17" t="s">
        <v>9107</v>
      </c>
      <c r="O17" t="s">
        <v>9106</v>
      </c>
    </row>
    <row r="18" spans="1:15" ht="12.75" customHeight="1">
      <c r="A18" t="s">
        <v>9116</v>
      </c>
      <c r="B18" s="645">
        <f>SUMIFS(标准!M:M,标准!B:B,A18)</f>
        <v>0</v>
      </c>
      <c r="C18" s="434">
        <f>SUMIFS(标准!N:N,标准!B:B,A18)</f>
        <v>0</v>
      </c>
      <c r="D18" s="434">
        <f>SUMIFS(标准!O:O,标准!B:B,A18)</f>
        <v>0</v>
      </c>
      <c r="E18" s="434">
        <f>SUMIFS(标准!P:P,标准!B:B,A18)</f>
        <v>0</v>
      </c>
      <c r="F18" s="434">
        <f>SUMIFS(标准!Q:Q,标准!B:B,A18)</f>
        <v>0</v>
      </c>
      <c r="N18" t="s">
        <v>9108</v>
      </c>
      <c r="O18" t="s">
        <v>9161</v>
      </c>
    </row>
    <row r="19" spans="1:15" ht="12.75" customHeight="1">
      <c r="A19" t="s">
        <v>7271</v>
      </c>
      <c r="B19" s="645">
        <f>SUMIFS(标准!M:M,标准!B:B,A19)</f>
        <v>0</v>
      </c>
      <c r="C19" s="645">
        <f>SUMIFS(标准!N:N,标准!B:B,A19)</f>
        <v>0</v>
      </c>
      <c r="D19" s="645">
        <f>SUMIFS(标准!O:O,标准!B:B,A19)</f>
        <v>0</v>
      </c>
      <c r="E19" s="645">
        <f>SUMIFS(标准!P:P,标准!B:B,A19)</f>
        <v>0</v>
      </c>
      <c r="F19" s="645">
        <f>SUMIFS(标准!Q:Q,标准!B:B,A19)</f>
        <v>0</v>
      </c>
      <c r="N19" t="s">
        <v>7593</v>
      </c>
      <c r="O19" t="s">
        <v>9107</v>
      </c>
    </row>
    <row r="20" spans="1:15" ht="12.75" customHeight="1">
      <c r="A20" t="s">
        <v>8902</v>
      </c>
      <c r="B20" s="645">
        <f>SUMIFS(标准!M:M,标准!B:B,A20)</f>
        <v>0</v>
      </c>
      <c r="C20" s="645">
        <f>SUMIFS(标准!N:N,标准!B:B,A20)</f>
        <v>0</v>
      </c>
      <c r="D20" s="645">
        <f>SUMIFS(标准!O:O,标准!B:B,A20)</f>
        <v>0</v>
      </c>
      <c r="E20" s="645">
        <f>SUMIFS(标准!P:P,标准!B:B,A20)</f>
        <v>0</v>
      </c>
      <c r="F20" s="645">
        <f>SUMIFS(标准!Q:Q,标准!B:B,A20)</f>
        <v>0</v>
      </c>
      <c r="N20" t="s">
        <v>9109</v>
      </c>
      <c r="O20" t="s">
        <v>8702</v>
      </c>
    </row>
    <row r="21" spans="1:15" ht="12.75" customHeight="1">
      <c r="A21" t="s">
        <v>7880</v>
      </c>
      <c r="B21" s="645">
        <f>SUMIFS(标准!M:M,标准!B:B,A21)</f>
        <v>0</v>
      </c>
      <c r="C21" s="645">
        <f>SUMIFS(标准!N:N,标准!B:B,A21)</f>
        <v>0</v>
      </c>
      <c r="D21" s="645">
        <f>SUMIFS(标准!O:O,标准!B:B,A21)</f>
        <v>0</v>
      </c>
      <c r="E21" s="645">
        <f>SUMIFS(标准!P:P,标准!B:B,A21)</f>
        <v>0</v>
      </c>
      <c r="F21" s="645">
        <f>SUMIFS(标准!Q:Q,标准!B:B,A21)</f>
        <v>0</v>
      </c>
      <c r="N21" t="s">
        <v>8363</v>
      </c>
      <c r="O21" t="s">
        <v>7752</v>
      </c>
    </row>
    <row r="22" spans="1:15" ht="12.75" customHeight="1">
      <c r="A22" t="s">
        <v>7295</v>
      </c>
      <c r="B22" s="645">
        <f>SUMIFS(标准!M:M,标准!B:B,A22)</f>
        <v>0</v>
      </c>
      <c r="C22" s="645">
        <f>SUMIFS(标准!N:N,标准!B:B,A22)</f>
        <v>0</v>
      </c>
      <c r="D22" s="645">
        <f>SUMIFS(标准!O:O,标准!B:B,A22)</f>
        <v>0</v>
      </c>
      <c r="E22" s="645">
        <f>SUMIFS(标准!P:P,标准!B:B,A22)</f>
        <v>0</v>
      </c>
      <c r="F22" s="645">
        <f>SUMIFS(标准!Q:Q,标准!B:B,A22)</f>
        <v>0</v>
      </c>
      <c r="N22" t="s">
        <v>9110</v>
      </c>
      <c r="O22" t="s">
        <v>9108</v>
      </c>
    </row>
    <row r="23" spans="1:15" ht="12.75" customHeight="1">
      <c r="A23" t="s">
        <v>6993</v>
      </c>
      <c r="B23" s="645">
        <f>SUMIFS(标准!M:M,标准!B:B,A23)</f>
        <v>0</v>
      </c>
      <c r="C23" s="645">
        <f>SUMIFS(标准!N:N,标准!B:B,A23)</f>
        <v>0</v>
      </c>
      <c r="D23" s="645">
        <f>SUMIFS(标准!O:O,标准!B:B,A23)</f>
        <v>0</v>
      </c>
      <c r="E23" s="645">
        <f>SUMIFS(标准!P:P,标准!B:B,A23)</f>
        <v>0</v>
      </c>
      <c r="F23" s="645">
        <f>SUMIFS(标准!Q:Q,标准!B:B,A23)</f>
        <v>0</v>
      </c>
      <c r="G23" s="459"/>
      <c r="N23" t="s">
        <v>6989</v>
      </c>
      <c r="O23" t="s">
        <v>9162</v>
      </c>
    </row>
    <row r="24" spans="1:15" ht="12.75" customHeight="1">
      <c r="A24" t="s">
        <v>7426</v>
      </c>
      <c r="B24" s="645">
        <f>SUMIFS(标准!M:M,标准!B:B,A24)</f>
        <v>0</v>
      </c>
      <c r="C24" s="434">
        <f>SUMIFS(标准!N:N,标准!B:B,A24)</f>
        <v>0</v>
      </c>
      <c r="D24" s="434">
        <f>SUMIFS(标准!O:O,标准!B:B,A24)</f>
        <v>0</v>
      </c>
      <c r="E24" s="645">
        <f>SUMIFS(标准!P:P,标准!B:B,A24)</f>
        <v>0</v>
      </c>
      <c r="F24" s="645">
        <f>SUMIFS(标准!Q:Q,标准!B:B,A24)</f>
        <v>0</v>
      </c>
      <c r="N24" t="s">
        <v>7594</v>
      </c>
      <c r="O24" t="s">
        <v>9109</v>
      </c>
    </row>
    <row r="25" spans="1:15" ht="12.75" customHeight="1">
      <c r="A25" t="s">
        <v>9117</v>
      </c>
      <c r="B25" s="645">
        <f>SUMIFS(标准!M:M,标准!B:B,A25)</f>
        <v>0</v>
      </c>
      <c r="C25" s="645">
        <f>SUMIFS(标准!N:N,标准!B:B,A25)</f>
        <v>0</v>
      </c>
      <c r="D25" s="645">
        <f>SUMIFS(标准!O:O,标准!B:B,A25)</f>
        <v>0</v>
      </c>
      <c r="E25" s="645">
        <f>SUMIFS(标准!P:P,标准!B:B,A25)</f>
        <v>0</v>
      </c>
      <c r="F25" s="645">
        <f>SUMIFS(标准!Q:Q,标准!B:B,A25)</f>
        <v>0</v>
      </c>
      <c r="N25" t="s">
        <v>9111</v>
      </c>
      <c r="O25" t="s">
        <v>8363</v>
      </c>
    </row>
    <row r="26" spans="1:15" ht="12.75" customHeight="1">
      <c r="A26" t="s">
        <v>6493</v>
      </c>
      <c r="B26" s="645">
        <f>SUMIFS(标准!M:M,标准!B:B,A26)</f>
        <v>0</v>
      </c>
      <c r="C26" s="645">
        <f>SUMIFS(标准!N:N,标准!B:B,A26)</f>
        <v>0</v>
      </c>
      <c r="D26" s="645">
        <f>SUMIFS(标准!O:O,标准!B:B,A26)</f>
        <v>0</v>
      </c>
      <c r="E26" s="645">
        <f>SUMIFS(标准!P:P,标准!B:B,A26)</f>
        <v>0</v>
      </c>
      <c r="F26" s="645">
        <f>SUMIFS(标准!Q:Q,标准!B:B,A26)</f>
        <v>0</v>
      </c>
      <c r="N26" t="s">
        <v>9112</v>
      </c>
      <c r="O26" t="s">
        <v>9163</v>
      </c>
    </row>
    <row r="27" spans="1:15" ht="12.75" customHeight="1">
      <c r="A27" s="465"/>
      <c r="B27" s="645"/>
      <c r="C27" s="434"/>
      <c r="D27" s="434"/>
      <c r="E27" s="645"/>
      <c r="F27" s="434"/>
      <c r="N27" t="s">
        <v>6446</v>
      </c>
      <c r="O27" t="s">
        <v>9110</v>
      </c>
    </row>
    <row r="28" spans="1:15" ht="12.75" customHeight="1">
      <c r="B28" s="459"/>
      <c r="C28" s="459"/>
      <c r="D28" s="459"/>
      <c r="E28" s="459"/>
      <c r="F28" s="459"/>
      <c r="N28" t="s">
        <v>9113</v>
      </c>
      <c r="O28" t="s">
        <v>6989</v>
      </c>
    </row>
    <row r="29" spans="1:15" ht="12.75" customHeight="1">
      <c r="B29" s="645"/>
      <c r="C29" s="645"/>
      <c r="D29" s="645"/>
      <c r="E29" s="645"/>
      <c r="F29" s="645"/>
      <c r="N29" t="s">
        <v>6446</v>
      </c>
      <c r="O29" t="s">
        <v>9164</v>
      </c>
    </row>
    <row r="30" spans="1:15" ht="12.75" customHeight="1">
      <c r="B30" s="645"/>
      <c r="C30" s="645"/>
      <c r="D30" s="645"/>
      <c r="E30" s="645"/>
      <c r="F30" s="645"/>
      <c r="N30" t="s">
        <v>6447</v>
      </c>
      <c r="O30" t="s">
        <v>7594</v>
      </c>
    </row>
    <row r="31" spans="1:15" ht="12.75" customHeight="1">
      <c r="B31" s="645"/>
      <c r="C31" s="645"/>
      <c r="D31" s="645"/>
      <c r="E31" s="645"/>
      <c r="F31" s="645"/>
      <c r="O31" t="s">
        <v>9165</v>
      </c>
    </row>
    <row r="32" spans="1:15" ht="12.75" customHeight="1">
      <c r="B32" s="645"/>
      <c r="C32" s="645"/>
      <c r="D32" s="645"/>
      <c r="E32" s="645"/>
      <c r="F32" s="645"/>
      <c r="O32" t="s">
        <v>9111</v>
      </c>
    </row>
    <row r="33" spans="2:15" ht="12.75" customHeight="1">
      <c r="B33" s="645"/>
      <c r="C33" s="645"/>
      <c r="D33" s="645"/>
      <c r="E33" s="645"/>
      <c r="F33" s="645"/>
      <c r="O33" t="s">
        <v>9112</v>
      </c>
    </row>
    <row r="34" spans="2:15" ht="12.75" customHeight="1">
      <c r="B34" s="645"/>
      <c r="C34" s="645"/>
      <c r="D34" s="645"/>
      <c r="E34" s="645"/>
      <c r="F34" s="645"/>
      <c r="O34" t="s">
        <v>6446</v>
      </c>
    </row>
    <row r="35" spans="2:15" ht="12.75" customHeight="1">
      <c r="B35" s="645"/>
      <c r="C35" s="645"/>
      <c r="D35" s="645"/>
      <c r="E35" s="645"/>
      <c r="F35" s="645"/>
      <c r="O35" t="s">
        <v>9166</v>
      </c>
    </row>
    <row r="36" spans="2:15" ht="12.75" customHeight="1">
      <c r="B36" s="645"/>
      <c r="C36" s="645"/>
      <c r="D36" s="645"/>
      <c r="E36" s="645"/>
      <c r="F36" s="645"/>
      <c r="O36" t="s">
        <v>6446</v>
      </c>
    </row>
    <row r="37" spans="2:15" ht="12.75" customHeight="1">
      <c r="B37" s="645"/>
      <c r="C37" s="645"/>
      <c r="D37" s="645"/>
      <c r="E37" s="645"/>
      <c r="F37" s="645"/>
      <c r="O37" t="s">
        <v>6447</v>
      </c>
    </row>
    <row r="38" spans="2:15" ht="12.75" customHeight="1">
      <c r="B38" s="645"/>
      <c r="C38" s="645"/>
      <c r="D38" s="645"/>
      <c r="E38" s="645"/>
      <c r="F38" s="645"/>
    </row>
    <row r="39" spans="2:15" ht="12.75" customHeight="1">
      <c r="B39" s="645"/>
      <c r="C39" s="645"/>
      <c r="D39" s="645"/>
      <c r="E39" s="645"/>
      <c r="F39" s="645"/>
    </row>
    <row r="40" spans="2:15" ht="12.75" customHeight="1">
      <c r="B40" s="645"/>
      <c r="C40" s="645"/>
      <c r="D40" s="645"/>
      <c r="E40" s="645"/>
      <c r="F40" s="645"/>
    </row>
    <row r="41" spans="2:15" ht="12.75" customHeight="1">
      <c r="B41" s="645"/>
      <c r="C41" s="645"/>
      <c r="D41" s="645"/>
      <c r="E41" s="645"/>
      <c r="F41" s="645"/>
    </row>
    <row r="42" spans="2:15" ht="12.75" customHeight="1">
      <c r="B42" s="645"/>
      <c r="C42" s="645"/>
      <c r="D42" s="645"/>
      <c r="E42" s="645"/>
      <c r="F42" s="645"/>
    </row>
    <row r="43" spans="2:15" ht="12.75" customHeight="1">
      <c r="B43" s="645"/>
      <c r="C43" s="645"/>
      <c r="D43" s="645"/>
      <c r="E43" s="645"/>
      <c r="F43" s="645"/>
    </row>
    <row r="44" spans="2:15" ht="12.75" customHeight="1">
      <c r="B44" s="645"/>
      <c r="C44" s="645"/>
      <c r="D44" s="645"/>
      <c r="E44" s="645"/>
      <c r="F44" s="645"/>
    </row>
    <row r="45" spans="2:15" ht="12.75" customHeight="1">
      <c r="B45" s="645"/>
      <c r="C45" s="645"/>
      <c r="D45" s="645"/>
      <c r="E45" s="645"/>
      <c r="F45" s="645"/>
    </row>
    <row r="46" spans="2:15" ht="12.75" customHeight="1">
      <c r="B46" s="645"/>
      <c r="C46" s="645"/>
      <c r="D46" s="645"/>
      <c r="E46" s="645"/>
      <c r="F46" s="645"/>
    </row>
    <row r="47" spans="2:15" ht="12.75" customHeight="1">
      <c r="B47" s="645"/>
      <c r="C47" s="645"/>
      <c r="D47" s="645"/>
      <c r="E47" s="645"/>
      <c r="F47" s="645"/>
    </row>
    <row r="48" spans="2:15" ht="12.75" customHeight="1">
      <c r="B48" s="645"/>
      <c r="C48" s="645"/>
      <c r="D48" s="645"/>
      <c r="E48" s="645"/>
      <c r="F48" s="459"/>
    </row>
    <row r="49" spans="1:23" ht="12.75" customHeight="1">
      <c r="P49" s="465"/>
    </row>
    <row r="50" spans="1:23" s="710" customFormat="1" ht="12.75" customHeight="1">
      <c r="A50" s="435"/>
      <c r="B50" s="709"/>
      <c r="C50" s="709"/>
      <c r="D50" s="709"/>
      <c r="E50" s="709"/>
      <c r="F50" s="709"/>
      <c r="G50" s="709"/>
      <c r="H50" s="709"/>
      <c r="I50" s="709"/>
      <c r="J50" s="709"/>
      <c r="K50" s="709"/>
      <c r="L50" s="438"/>
      <c r="M50" s="438"/>
      <c r="N50" s="493" t="s">
        <v>8706</v>
      </c>
      <c r="O50" s="435"/>
      <c r="R50" s="435"/>
      <c r="S50" s="435"/>
      <c r="T50" s="711"/>
      <c r="U50" s="435"/>
      <c r="V50" s="712"/>
      <c r="W50" s="712"/>
    </row>
    <row r="51" spans="1:23" ht="12.75" customHeight="1">
      <c r="N51" s="465" t="s">
        <v>8349</v>
      </c>
      <c r="O51" s="465" t="s">
        <v>8349</v>
      </c>
    </row>
    <row r="52" spans="1:23" ht="12.75" customHeight="1">
      <c r="B52" s="483"/>
      <c r="C52" s="483"/>
      <c r="D52" s="483"/>
      <c r="E52" s="483"/>
      <c r="F52" s="483"/>
      <c r="N52" t="s">
        <v>6445</v>
      </c>
      <c r="O52" t="s">
        <v>6445</v>
      </c>
    </row>
    <row r="53" spans="1:23" ht="12.75" customHeight="1">
      <c r="N53" t="s">
        <v>3</v>
      </c>
      <c r="O53" t="s">
        <v>3</v>
      </c>
    </row>
    <row r="54" spans="1:23" ht="12.75" customHeight="1">
      <c r="N54" t="s">
        <v>8166</v>
      </c>
      <c r="O54" t="s">
        <v>8166</v>
      </c>
    </row>
    <row r="55" spans="1:23" ht="12.75" customHeight="1">
      <c r="N55" t="s">
        <v>0</v>
      </c>
      <c r="O55" t="s">
        <v>0</v>
      </c>
    </row>
    <row r="56" spans="1:23" ht="12.75" customHeight="1">
      <c r="A56" t="s">
        <v>5911</v>
      </c>
      <c r="B56" s="645">
        <f>SUMIFS(标准!M:M,标准!B:B,A56)</f>
        <v>0</v>
      </c>
      <c r="C56" s="645">
        <f>SUMIFS(标准!N:N,标准!B:B,A56)</f>
        <v>0</v>
      </c>
      <c r="D56" s="645">
        <f>SUMIFS(标准!O:O,标准!B:B,A56)</f>
        <v>0</v>
      </c>
      <c r="E56" s="645">
        <f>SUMIFS(标准!P:P,标准!B:B,A56)</f>
        <v>0</v>
      </c>
      <c r="F56" s="645">
        <f>SUMIFS(标准!Q:Q,标准!B:B,A56)</f>
        <v>0</v>
      </c>
      <c r="N56" t="s">
        <v>8350</v>
      </c>
      <c r="O56" t="s">
        <v>8350</v>
      </c>
    </row>
    <row r="57" spans="1:23" ht="12.75" customHeight="1">
      <c r="A57" t="s">
        <v>8366</v>
      </c>
      <c r="B57" s="645">
        <f>SUMIFS(标准!M:M,标准!B:B,A57)</f>
        <v>0</v>
      </c>
      <c r="C57" s="645">
        <f>SUMIFS(标准!N:N,标准!B:B,A57)</f>
        <v>0</v>
      </c>
      <c r="D57" s="645">
        <f>SUMIFS(标准!O:O,标准!B:B,A57)</f>
        <v>0</v>
      </c>
      <c r="E57" s="645">
        <f>SUMIFS(标准!P:P,标准!B:B,A57)</f>
        <v>0</v>
      </c>
      <c r="F57" s="645">
        <f>SUMIFS(标准!Q:Q,标准!B:B,A57)</f>
        <v>0</v>
      </c>
      <c r="N57" t="s">
        <v>8351</v>
      </c>
      <c r="O57" t="s">
        <v>8351</v>
      </c>
    </row>
    <row r="58" spans="1:23" ht="12.75" customHeight="1">
      <c r="A58" t="s">
        <v>84</v>
      </c>
      <c r="B58" s="645">
        <f>SUMIFS(标准!M:M,标准!B:B,A58)</f>
        <v>0</v>
      </c>
      <c r="C58" s="645">
        <f>SUMIFS(标准!N:N,标准!B:B,A58)</f>
        <v>0</v>
      </c>
      <c r="D58" s="645">
        <f>SUMIFS(标准!O:O,标准!B:B,A58)</f>
        <v>0</v>
      </c>
      <c r="E58" s="645">
        <f>SUMIFS(标准!P:P,标准!B:B,A58)</f>
        <v>0</v>
      </c>
      <c r="F58" s="645">
        <f>SUMIFS(标准!Q:Q,标准!B:B,A58)</f>
        <v>0</v>
      </c>
      <c r="N58" t="s">
        <v>8352</v>
      </c>
      <c r="O58" t="s">
        <v>8352</v>
      </c>
    </row>
    <row r="59" spans="1:23" ht="12.75" customHeight="1">
      <c r="A59" t="s">
        <v>6076</v>
      </c>
      <c r="B59" s="645">
        <f>SUMIFS(标准!M:M,标准!B:B,A59)</f>
        <v>0</v>
      </c>
      <c r="C59" s="645">
        <f>SUMIFS(标准!N:N,标准!B:B,A59)</f>
        <v>0</v>
      </c>
      <c r="D59" s="645">
        <f>SUMIFS(标准!O:O,标准!B:B,A59)</f>
        <v>0</v>
      </c>
      <c r="E59" s="645">
        <f>SUMIFS(标准!P:P,标准!B:B,A59)</f>
        <v>0</v>
      </c>
      <c r="F59" s="645">
        <f>SUMIFS(标准!Q:Q,标准!B:B,A59)</f>
        <v>0</v>
      </c>
      <c r="N59" t="s">
        <v>8353</v>
      </c>
      <c r="O59" t="s">
        <v>8353</v>
      </c>
    </row>
    <row r="60" spans="1:23" ht="12.75" customHeight="1">
      <c r="A60" t="s">
        <v>8062</v>
      </c>
      <c r="B60" s="645">
        <f>SUMIFS(标准!M:M,标准!B:B,A60)</f>
        <v>0</v>
      </c>
      <c r="C60" s="645">
        <f>SUMIFS(标准!N:N,标准!B:B,A60)</f>
        <v>0</v>
      </c>
      <c r="D60" s="645">
        <f>SUMIFS(标准!O:O,标准!B:B,A60)</f>
        <v>0</v>
      </c>
      <c r="E60" s="645">
        <f>SUMIFS(标准!P:P,标准!B:B,A60)</f>
        <v>0</v>
      </c>
      <c r="F60" s="645">
        <f>SUMIFS(标准!Q:Q,标准!B:B,A60)</f>
        <v>0</v>
      </c>
      <c r="N60" t="s">
        <v>8168</v>
      </c>
      <c r="O60" t="s">
        <v>8168</v>
      </c>
    </row>
    <row r="61" spans="1:23" ht="12.75" customHeight="1">
      <c r="A61" t="s">
        <v>6088</v>
      </c>
      <c r="B61" s="645">
        <f>SUMIFS(标准!M:M,标准!B:B,A61)</f>
        <v>0</v>
      </c>
      <c r="C61" s="645">
        <f>SUMIFS(标准!N:N,标准!B:B,A61)</f>
        <v>0</v>
      </c>
      <c r="D61" s="645">
        <f>SUMIFS(标准!O:O,标准!B:B,A61)</f>
        <v>0</v>
      </c>
      <c r="E61" s="645">
        <f>SUMIFS(标准!P:P,标准!B:B,A61)</f>
        <v>0</v>
      </c>
      <c r="F61" s="645">
        <f>SUMIFS(标准!Q:Q,标准!B:B,A61)</f>
        <v>0</v>
      </c>
      <c r="N61" t="s">
        <v>8354</v>
      </c>
      <c r="O61" t="s">
        <v>8354</v>
      </c>
    </row>
    <row r="62" spans="1:23" ht="12.5" customHeight="1">
      <c r="A62" t="s">
        <v>6085</v>
      </c>
      <c r="B62" s="645">
        <f>SUMIFS(标准!M:M,标准!B:B,A62)</f>
        <v>0</v>
      </c>
      <c r="C62" s="645">
        <f>SUMIFS(标准!N:N,标准!B:B,A62)</f>
        <v>0</v>
      </c>
      <c r="D62" s="645">
        <f>SUMIFS(标准!O:O,标准!B:B,A62)</f>
        <v>0</v>
      </c>
      <c r="E62" s="645">
        <f>SUMIFS(标准!P:P,标准!B:B,A62)</f>
        <v>0</v>
      </c>
      <c r="F62" s="645">
        <f>SUMIFS(标准!Q:Q,标准!B:B,A62)</f>
        <v>0</v>
      </c>
      <c r="N62" t="s">
        <v>8355</v>
      </c>
      <c r="O62" t="s">
        <v>8355</v>
      </c>
    </row>
    <row r="63" spans="1:23" ht="12.5" customHeight="1">
      <c r="A63" t="s">
        <v>8364</v>
      </c>
      <c r="B63" s="434">
        <f>SUMIFS(标准!M:M,标准!B:B,A63)</f>
        <v>1</v>
      </c>
      <c r="C63" s="434">
        <f>SUMIFS(标准!N:N,标准!B:B,A63)</f>
        <v>1</v>
      </c>
      <c r="D63" s="645">
        <f>SUMIFS(标准!O:O,标准!B:B,A63)</f>
        <v>0</v>
      </c>
      <c r="E63" s="434">
        <f>SUMIFS(标准!P:P,标准!B:B,A63)</f>
        <v>1</v>
      </c>
      <c r="F63" s="645">
        <f>SUMIFS(标准!Q:Q,标准!B:B,A63)</f>
        <v>0</v>
      </c>
      <c r="N63" s="465" t="s">
        <v>8365</v>
      </c>
      <c r="O63" s="465" t="s">
        <v>8365</v>
      </c>
      <c r="P63" s="465"/>
    </row>
    <row r="64" spans="1:23" ht="12.5" customHeight="1">
      <c r="A64" t="s">
        <v>7054</v>
      </c>
      <c r="B64" s="645">
        <f>SUMIFS(标准!M:M,标准!B:B,A64)</f>
        <v>0</v>
      </c>
      <c r="C64" s="645">
        <f>SUMIFS(标准!N:N,标准!B:B,A64)</f>
        <v>0</v>
      </c>
      <c r="D64" s="645">
        <f>SUMIFS(标准!O:O,标准!B:B,A64)</f>
        <v>0</v>
      </c>
      <c r="E64" s="645">
        <f>SUMIFS(标准!P:P,标准!B:B,A64)</f>
        <v>0</v>
      </c>
      <c r="F64" s="645">
        <f>SUMIFS(标准!Q:Q,标准!B:B,A64)</f>
        <v>0</v>
      </c>
      <c r="N64" t="s">
        <v>8356</v>
      </c>
    </row>
    <row r="65" spans="1:16" ht="12.5" customHeight="1">
      <c r="A65" t="s">
        <v>759</v>
      </c>
      <c r="B65" s="645">
        <f>SUMIFS(标准!M:M,标准!B:B,A65)</f>
        <v>0</v>
      </c>
      <c r="C65" s="645">
        <f>SUMIFS(标准!N:N,标准!B:B,A65)</f>
        <v>0</v>
      </c>
      <c r="D65" s="645">
        <f>SUMIFS(标准!O:O,标准!B:B,A65)</f>
        <v>0</v>
      </c>
      <c r="E65" s="645">
        <f>SUMIFS(标准!P:P,标准!B:B,A65)</f>
        <v>0</v>
      </c>
      <c r="F65" s="645">
        <f>SUMIFS(标准!Q:Q,标准!B:B,A65)</f>
        <v>0</v>
      </c>
      <c r="N65" t="s">
        <v>8357</v>
      </c>
      <c r="O65" t="s">
        <v>8357</v>
      </c>
    </row>
    <row r="66" spans="1:16" ht="12.5" customHeight="1">
      <c r="A66" t="s">
        <v>8367</v>
      </c>
      <c r="B66" s="645">
        <f>SUMIFS(标准!M:M,标准!B:B,A66)</f>
        <v>0</v>
      </c>
      <c r="C66" s="645">
        <f>SUMIFS(标准!N:N,标准!B:B,A66)</f>
        <v>0</v>
      </c>
      <c r="D66" s="645">
        <f>SUMIFS(标准!O:O,标准!B:B,A66)</f>
        <v>0</v>
      </c>
      <c r="E66" s="645">
        <f>SUMIFS(标准!P:P,标准!B:B,A66)</f>
        <v>0</v>
      </c>
      <c r="F66" s="645">
        <f>SUMIFS(标准!Q:Q,标准!B:B,A66)</f>
        <v>0</v>
      </c>
      <c r="N66" t="s">
        <v>8358</v>
      </c>
      <c r="O66" t="s">
        <v>8358</v>
      </c>
    </row>
    <row r="67" spans="1:16" ht="12.5" customHeight="1">
      <c r="A67" t="s">
        <v>88</v>
      </c>
      <c r="B67" s="645">
        <f>SUMIFS(标准!M:M,标准!B:B,A67)</f>
        <v>0</v>
      </c>
      <c r="C67" s="645">
        <f>SUMIFS(标准!N:N,标准!B:B,A67)</f>
        <v>0</v>
      </c>
      <c r="D67" s="645">
        <f>SUMIFS(标准!O:O,标准!B:B,A67)</f>
        <v>0</v>
      </c>
      <c r="E67" s="645">
        <f>SUMIFS(标准!P:P,标准!B:B,A67)</f>
        <v>0</v>
      </c>
      <c r="F67" s="645">
        <f>SUMIFS(标准!Q:Q,标准!B:B,A67)</f>
        <v>0</v>
      </c>
      <c r="N67" t="s">
        <v>8359</v>
      </c>
      <c r="O67" t="s">
        <v>8359</v>
      </c>
    </row>
    <row r="68" spans="1:16" ht="12.75" customHeight="1">
      <c r="A68" t="s">
        <v>6197</v>
      </c>
      <c r="B68" s="645">
        <f>SUMIFS(标准!M:M,标准!B:B,A68)</f>
        <v>0</v>
      </c>
      <c r="C68" s="645">
        <f>SUMIFS(标准!N:N,标准!B:B,A68)</f>
        <v>0</v>
      </c>
      <c r="D68" s="645">
        <f>SUMIFS(标准!O:O,标准!B:B,A68)</f>
        <v>0</v>
      </c>
      <c r="E68" s="645">
        <f>SUMIFS(标准!P:P,标准!B:B,A68)</f>
        <v>0</v>
      </c>
      <c r="F68" s="645">
        <f>SUMIFS(标准!Q:Q,标准!B:B,A68)</f>
        <v>0</v>
      </c>
      <c r="N68" t="s">
        <v>8360</v>
      </c>
      <c r="O68" t="s">
        <v>8360</v>
      </c>
    </row>
    <row r="69" spans="1:16" ht="12.75" customHeight="1">
      <c r="A69" t="s">
        <v>8368</v>
      </c>
      <c r="B69" s="645">
        <f>SUMIFS(标准!M:M,标准!B:B,A69)</f>
        <v>0</v>
      </c>
      <c r="C69" s="645">
        <f>SUMIFS(标准!N:N,标准!B:B,A69)</f>
        <v>0</v>
      </c>
      <c r="D69" s="645">
        <f>SUMIFS(标准!O:O,标准!B:B,A69)</f>
        <v>0</v>
      </c>
      <c r="E69" s="645">
        <f>SUMIFS(标准!P:P,标准!B:B,A69)</f>
        <v>0</v>
      </c>
      <c r="F69" s="645">
        <f>SUMIFS(标准!Q:Q,标准!B:B,A69)</f>
        <v>0</v>
      </c>
      <c r="N69" s="465" t="s">
        <v>8361</v>
      </c>
      <c r="O69" t="s">
        <v>8361</v>
      </c>
      <c r="P69" s="465"/>
    </row>
    <row r="70" spans="1:16" ht="12.75" customHeight="1">
      <c r="A70" t="s">
        <v>170</v>
      </c>
      <c r="B70" s="645">
        <f>SUMIFS(标准!M:M,标准!B:B,A70)</f>
        <v>0</v>
      </c>
      <c r="C70" s="645">
        <f>SUMIFS(标准!N:N,标准!B:B,A70)</f>
        <v>0</v>
      </c>
      <c r="D70" s="645">
        <f>SUMIFS(标准!O:O,标准!B:B,A70)</f>
        <v>0</v>
      </c>
      <c r="E70" s="645">
        <f>SUMIFS(标准!P:P,标准!B:B,A70)</f>
        <v>0</v>
      </c>
      <c r="F70" s="645">
        <f>SUMIFS(标准!Q:Q,标准!B:B,A70)</f>
        <v>0</v>
      </c>
      <c r="N70" t="s">
        <v>8362</v>
      </c>
      <c r="O70" t="s">
        <v>8370</v>
      </c>
    </row>
    <row r="71" spans="1:16" ht="12.75" customHeight="1">
      <c r="A71" t="s">
        <v>7880</v>
      </c>
      <c r="B71" s="645">
        <f>SUMIFS(标准!M:M,标准!B:B,A71)</f>
        <v>0</v>
      </c>
      <c r="C71" s="645">
        <f>SUMIFS(标准!N:N,标准!B:B,A71)</f>
        <v>0</v>
      </c>
      <c r="D71" s="645">
        <f>SUMIFS(标准!O:O,标准!B:B,A71)</f>
        <v>0</v>
      </c>
      <c r="E71" s="645">
        <f>SUMIFS(标准!P:P,标准!B:B,A71)</f>
        <v>0</v>
      </c>
      <c r="F71" s="645">
        <f>SUMIFS(标准!Q:Q,标准!B:B,A71)</f>
        <v>0</v>
      </c>
      <c r="N71" t="s">
        <v>8363</v>
      </c>
      <c r="O71" t="s">
        <v>8363</v>
      </c>
    </row>
    <row r="72" spans="1:16" ht="12.75" customHeight="1">
      <c r="A72" t="s">
        <v>6993</v>
      </c>
      <c r="B72" s="645">
        <f>SUMIFS(标准!M:M,标准!B:B,A72)</f>
        <v>0</v>
      </c>
      <c r="C72" s="645">
        <f>SUMIFS(标准!N:N,标准!B:B,A72)</f>
        <v>0</v>
      </c>
      <c r="D72" s="645">
        <f>SUMIFS(标准!O:O,标准!B:B,A72)</f>
        <v>0</v>
      </c>
      <c r="E72" s="645">
        <f>SUMIFS(标准!P:P,标准!B:B,A72)</f>
        <v>0</v>
      </c>
      <c r="F72" s="645">
        <f>SUMIFS(标准!Q:Q,标准!B:B,A72)</f>
        <v>0</v>
      </c>
      <c r="N72" t="s">
        <v>6989</v>
      </c>
    </row>
    <row r="73" spans="1:16" ht="12.75" customHeight="1">
      <c r="A73" t="s">
        <v>7426</v>
      </c>
      <c r="B73" s="645">
        <f>SUMIFS(标准!M:M,标准!B:B,A73)</f>
        <v>0</v>
      </c>
      <c r="C73" s="434">
        <f>SUMIFS(标准!N:N,标准!B:B,A73)</f>
        <v>0</v>
      </c>
      <c r="D73" s="434">
        <f>SUMIFS(标准!O:O,标准!B:B,A73)</f>
        <v>0</v>
      </c>
      <c r="E73" s="645">
        <f>SUMIFS(标准!P:P,标准!B:B,A73)</f>
        <v>0</v>
      </c>
      <c r="F73" s="434">
        <f>SUMIFS(标准!Q:Q,标准!B:B,A73)</f>
        <v>0</v>
      </c>
      <c r="N73" t="s">
        <v>7594</v>
      </c>
      <c r="O73" t="s">
        <v>7594</v>
      </c>
    </row>
    <row r="74" spans="1:16" ht="12.75" customHeight="1">
      <c r="N74" t="s">
        <v>6446</v>
      </c>
      <c r="O74" t="s">
        <v>6446</v>
      </c>
    </row>
    <row r="75" spans="1:16" ht="12.75" customHeight="1">
      <c r="N75" t="s">
        <v>8369</v>
      </c>
      <c r="O75" s="702" t="s">
        <v>8371</v>
      </c>
    </row>
    <row r="76" spans="1:16" ht="12.75" customHeight="1">
      <c r="N76" t="s">
        <v>6446</v>
      </c>
      <c r="O76" t="s">
        <v>6446</v>
      </c>
    </row>
    <row r="77" spans="1:16" ht="12.75" customHeight="1">
      <c r="N77" t="s">
        <v>6447</v>
      </c>
      <c r="O77" t="s">
        <v>6447</v>
      </c>
    </row>
    <row r="79" spans="1:16" ht="12.75" customHeight="1">
      <c r="A79" t="s">
        <v>7271</v>
      </c>
      <c r="B79" s="645">
        <f>SUMIFS(标准!M:M,标准!B:B,A79)</f>
        <v>0</v>
      </c>
      <c r="C79" s="645">
        <f>SUMIFS(标准!N:N,标准!B:B,A79)</f>
        <v>0</v>
      </c>
      <c r="D79" s="645">
        <f>SUMIFS(标准!O:O,标准!B:B,A79)</f>
        <v>0</v>
      </c>
      <c r="E79" s="645">
        <f>SUMIFS(标准!P:P,标准!B:B,A79)</f>
        <v>0</v>
      </c>
      <c r="F79" s="645">
        <f>SUMIFS(标准!Q:Q,标准!B:B,A79)</f>
        <v>0</v>
      </c>
      <c r="N79" s="465"/>
      <c r="O79" t="s">
        <v>7593</v>
      </c>
    </row>
    <row r="80" spans="1:16" ht="12.75" customHeight="1">
      <c r="B80" s="645"/>
      <c r="C80" s="645"/>
      <c r="D80" s="645"/>
      <c r="E80" s="645"/>
      <c r="F80" s="645"/>
    </row>
    <row r="82" spans="1:15" ht="12.75" customHeight="1">
      <c r="A82" s="465"/>
      <c r="B82" s="645"/>
      <c r="C82" s="645"/>
      <c r="D82" s="645"/>
      <c r="E82" s="645"/>
      <c r="F82" s="645"/>
      <c r="O82" s="465"/>
    </row>
    <row r="83" spans="1:15" ht="12.75" customHeight="1">
      <c r="A83" s="465"/>
      <c r="B83" s="645"/>
      <c r="C83" s="645"/>
      <c r="D83" s="645"/>
      <c r="E83" s="645"/>
      <c r="F83" s="645"/>
      <c r="O83" s="465"/>
    </row>
    <row r="84" spans="1:15" ht="12.75" customHeight="1">
      <c r="A84" s="465"/>
      <c r="B84" s="434"/>
      <c r="C84" s="434"/>
      <c r="D84" s="434"/>
      <c r="E84" s="434"/>
      <c r="F84" s="434"/>
      <c r="O84" s="465"/>
    </row>
  </sheetData>
  <phoneticPr fontId="134" type="noConversion"/>
  <hyperlinks>
    <hyperlink ref="N50" r:id="rId1" display="https://www.vicioussyndicate.com/decks/?search=&amp;class=&amp;tags=DRR%23235"/>
  </hyperlinks>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dimension ref="A1:AB29"/>
  <sheetViews>
    <sheetView workbookViewId="0">
      <selection activeCell="L30" sqref="L30"/>
    </sheetView>
  </sheetViews>
  <sheetFormatPr defaultColWidth="9" defaultRowHeight="11.25" customHeight="1"/>
  <cols>
    <col min="1" max="1" width="12" style="412" customWidth="1"/>
    <col min="2" max="11" width="3.36328125" style="412" customWidth="1"/>
    <col min="12" max="12" width="19.26953125" style="412" customWidth="1"/>
    <col min="13" max="13" width="21.7265625" style="412" customWidth="1"/>
    <col min="14" max="14" width="15.7265625" style="412" customWidth="1"/>
    <col min="15" max="17" width="14.6328125" style="412" customWidth="1"/>
    <col min="18" max="21" width="11" style="412" customWidth="1"/>
    <col min="22" max="24" width="13" style="412" customWidth="1"/>
    <col min="25" max="26" width="14.453125" style="436" customWidth="1"/>
    <col min="27" max="27" width="11" style="412" customWidth="1"/>
    <col min="28" max="28" width="10.453125" style="412" customWidth="1"/>
    <col min="29" max="29" width="11.453125" style="308" customWidth="1"/>
    <col min="30" max="30" width="10.453125" style="308" customWidth="1"/>
    <col min="31" max="31" width="3.7265625" style="308" customWidth="1"/>
    <col min="32" max="33" width="14.453125" style="308" customWidth="1"/>
    <col min="34" max="16384" width="9" style="308"/>
  </cols>
  <sheetData>
    <row r="1" spans="1:13" ht="11.25" customHeight="1">
      <c r="A1" s="418" t="s">
        <v>1</v>
      </c>
      <c r="B1" s="437" t="s">
        <v>2</v>
      </c>
      <c r="C1" s="437">
        <v>314</v>
      </c>
      <c r="D1" s="437">
        <v>444</v>
      </c>
      <c r="E1" s="437">
        <v>315</v>
      </c>
      <c r="F1" s="437">
        <v>201</v>
      </c>
      <c r="G1" s="437"/>
      <c r="H1" s="437"/>
      <c r="I1" s="437"/>
      <c r="J1" s="437"/>
      <c r="K1" s="437"/>
    </row>
    <row r="2" spans="1:13" ht="14">
      <c r="A2" s="418"/>
      <c r="B2" s="437"/>
      <c r="C2" s="437"/>
      <c r="D2" s="437"/>
      <c r="E2" s="437"/>
      <c r="F2" s="437"/>
      <c r="G2" s="437"/>
      <c r="H2" s="437"/>
      <c r="I2" s="437"/>
      <c r="J2" s="437"/>
      <c r="K2" s="437"/>
      <c r="L2" s="665" t="s">
        <v>9169</v>
      </c>
      <c r="M2" s="665" t="s">
        <v>9180</v>
      </c>
    </row>
    <row r="3" spans="1:13" ht="11.25" customHeight="1">
      <c r="B3" s="409">
        <f>SUM(B8:B25)</f>
        <v>3</v>
      </c>
      <c r="C3" s="409">
        <f>SUM(C8:C25)</f>
        <v>4</v>
      </c>
      <c r="D3" s="409">
        <f>SUM(D8:D25)</f>
        <v>4</v>
      </c>
      <c r="E3" s="409">
        <f>SUM(E8:E25)</f>
        <v>2</v>
      </c>
      <c r="F3" s="409">
        <f>SUM(F8:F25)</f>
        <v>6</v>
      </c>
      <c r="L3" s="412" t="s">
        <v>178</v>
      </c>
      <c r="M3" s="412" t="s">
        <v>178</v>
      </c>
    </row>
    <row r="4" spans="1:13" ht="11.25" customHeight="1">
      <c r="L4" s="412" t="s">
        <v>3</v>
      </c>
      <c r="M4" s="412" t="s">
        <v>3</v>
      </c>
    </row>
    <row r="5" spans="1:13" ht="11.25" customHeight="1">
      <c r="L5" s="412" t="s">
        <v>8166</v>
      </c>
      <c r="M5" s="412" t="s">
        <v>8166</v>
      </c>
    </row>
    <row r="6" spans="1:13" ht="11.25" customHeight="1">
      <c r="L6" s="412" t="s">
        <v>0</v>
      </c>
      <c r="M6" s="412" t="s">
        <v>0</v>
      </c>
    </row>
    <row r="7" spans="1:13" ht="11.25" customHeight="1">
      <c r="A7" s="412" t="s">
        <v>8005</v>
      </c>
      <c r="B7" s="645">
        <f>SUMIFS(标准!M:M,标准!B:B,A7)</f>
        <v>0</v>
      </c>
      <c r="C7" s="645">
        <f>SUMIFS(标准!N:N,标准!B:B,A7)</f>
        <v>0</v>
      </c>
      <c r="D7" s="645">
        <f>SUMIFS(标准!O:O,标准!B:B,A7)</f>
        <v>0</v>
      </c>
      <c r="E7" s="645">
        <f>SUMIFS(标准!P:P,标准!B:B,A7)</f>
        <v>0</v>
      </c>
      <c r="F7" s="645">
        <f>SUMIFS(标准!Q:Q,标准!B:B,A7)</f>
        <v>0</v>
      </c>
      <c r="L7" s="412" t="s">
        <v>8231</v>
      </c>
      <c r="M7" s="412" t="s">
        <v>8231</v>
      </c>
    </row>
    <row r="8" spans="1:13" ht="11.25" customHeight="1">
      <c r="A8" s="412" t="s">
        <v>6818</v>
      </c>
      <c r="B8" s="645">
        <f>SUMIFS(标准!M:M,标准!B:B,A8)</f>
        <v>0</v>
      </c>
      <c r="C8" s="645">
        <f>SUMIFS(标准!N:N,标准!B:B,A8)</f>
        <v>0</v>
      </c>
      <c r="D8" s="645">
        <f>SUMIFS(标准!O:O,标准!B:B,A8)</f>
        <v>0</v>
      </c>
      <c r="E8" s="645">
        <f>SUMIFS(标准!P:P,标准!B:B,A8)</f>
        <v>0</v>
      </c>
      <c r="F8" s="645">
        <f>SUMIFS(标准!Q:Q,标准!B:B,A8)</f>
        <v>0</v>
      </c>
      <c r="L8" s="412" t="s">
        <v>7617</v>
      </c>
    </row>
    <row r="9" spans="1:13" ht="11.25" customHeight="1">
      <c r="A9" s="412" t="s">
        <v>7883</v>
      </c>
      <c r="B9" s="645">
        <f>SUMIFS(标准!M:M,标准!B:B,A9)</f>
        <v>0</v>
      </c>
      <c r="C9" s="645">
        <f>SUMIFS(标准!N:N,标准!B:B,A9)</f>
        <v>0</v>
      </c>
      <c r="D9" s="645">
        <f>SUMIFS(标准!O:O,标准!B:B,A9)</f>
        <v>0</v>
      </c>
      <c r="E9" s="645">
        <f>SUMIFS(标准!P:P,标准!B:B,A9)</f>
        <v>0</v>
      </c>
      <c r="F9" s="645">
        <f>SUMIFS(标准!Q:Q,标准!B:B,A9)</f>
        <v>0</v>
      </c>
      <c r="L9" s="412" t="s">
        <v>8198</v>
      </c>
      <c r="M9" s="412" t="s">
        <v>8198</v>
      </c>
    </row>
    <row r="10" spans="1:13" ht="11.25" customHeight="1">
      <c r="A10" s="412" t="s">
        <v>7859</v>
      </c>
      <c r="B10" s="645">
        <f>SUMIFS(标准!M:M,标准!B:B,A10)</f>
        <v>0</v>
      </c>
      <c r="C10" s="645">
        <f>SUMIFS(标准!N:N,标准!B:B,A10)</f>
        <v>0</v>
      </c>
      <c r="D10" s="645">
        <f>SUMIFS(标准!O:O,标准!B:B,A10)</f>
        <v>0</v>
      </c>
      <c r="E10" s="645">
        <f>SUMIFS(标准!P:P,标准!B:B,A10)</f>
        <v>0</v>
      </c>
      <c r="F10" s="645">
        <f>SUMIFS(标准!Q:Q,标准!B:B,A10)</f>
        <v>0</v>
      </c>
      <c r="L10" s="412" t="s">
        <v>8180</v>
      </c>
      <c r="M10" s="412" t="s">
        <v>8180</v>
      </c>
    </row>
    <row r="11" spans="1:13" ht="11.25" customHeight="1">
      <c r="A11" s="412" t="s">
        <v>8616</v>
      </c>
      <c r="B11" s="645">
        <f>SUMIFS(标准!M:M,标准!B:B,A11)</f>
        <v>0</v>
      </c>
      <c r="C11" s="645">
        <f>SUMIFS(标准!N:N,标准!B:B,A11)</f>
        <v>0</v>
      </c>
      <c r="D11" s="645">
        <f>SUMIFS(标准!O:O,标准!B:B,A11)</f>
        <v>0</v>
      </c>
      <c r="E11" s="645">
        <f>SUMIFS(标准!P:P,标准!B:B,A11)</f>
        <v>0</v>
      </c>
      <c r="F11" s="645">
        <f>SUMIFS(标准!Q:Q,标准!B:B,A11)</f>
        <v>0</v>
      </c>
      <c r="L11" s="412" t="s">
        <v>9170</v>
      </c>
      <c r="M11" s="412" t="s">
        <v>9170</v>
      </c>
    </row>
    <row r="12" spans="1:13" ht="11.25" customHeight="1">
      <c r="A12" s="412" t="s">
        <v>2069</v>
      </c>
      <c r="B12" s="645">
        <f>SUMIFS(标准!M:M,标准!B:B,A12)</f>
        <v>0</v>
      </c>
      <c r="C12" s="645">
        <f>SUMIFS(标准!N:N,标准!B:B,A12)</f>
        <v>0</v>
      </c>
      <c r="D12" s="645">
        <f>SUMIFS(标准!O:O,标准!B:B,A12)</f>
        <v>0</v>
      </c>
      <c r="E12" s="645">
        <f>SUMIFS(标准!P:P,标准!B:B,A12)</f>
        <v>0</v>
      </c>
      <c r="F12" s="645">
        <f>SUMIFS(标准!Q:Q,标准!B:B,A12)</f>
        <v>0</v>
      </c>
      <c r="L12" s="412" t="s">
        <v>9171</v>
      </c>
      <c r="M12" s="412" t="s">
        <v>7611</v>
      </c>
    </row>
    <row r="13" spans="1:13" ht="11.25" customHeight="1">
      <c r="A13" s="412" t="s">
        <v>8041</v>
      </c>
      <c r="B13" s="645">
        <f>SUMIFS(标准!M:M,标准!B:B,A13)</f>
        <v>0</v>
      </c>
      <c r="C13" s="645">
        <f>SUMIFS(标准!N:N,标准!B:B,A13)</f>
        <v>0</v>
      </c>
      <c r="D13" s="434">
        <f>SUMIFS(标准!O:O,标准!B:B,A13)</f>
        <v>1</v>
      </c>
      <c r="E13" s="434">
        <f>SUMIFS(标准!P:P,标准!B:B,A13)</f>
        <v>1</v>
      </c>
      <c r="F13" s="434">
        <f>SUMIFS(标准!Q:Q,标准!B:B,A13)</f>
        <v>1</v>
      </c>
      <c r="L13" s="412" t="s">
        <v>8232</v>
      </c>
      <c r="M13" s="412" t="s">
        <v>8232</v>
      </c>
    </row>
    <row r="14" spans="1:13" ht="11.25" customHeight="1">
      <c r="A14" s="412" t="s">
        <v>8911</v>
      </c>
      <c r="B14" s="645">
        <f>SUMIFS(标准!M:M,标准!B:B,A14)</f>
        <v>0</v>
      </c>
      <c r="C14" s="645">
        <f>SUMIFS(标准!N:N,标准!B:B,A14)</f>
        <v>0</v>
      </c>
      <c r="D14" s="645">
        <f>SUMIFS(标准!O:O,标准!B:B,A14)</f>
        <v>0</v>
      </c>
      <c r="E14" s="645">
        <f>SUMIFS(标准!P:P,标准!B:B,A14)</f>
        <v>0</v>
      </c>
      <c r="F14" s="645">
        <f>SUMIFS(标准!Q:Q,标准!B:B,A14)</f>
        <v>0</v>
      </c>
      <c r="L14" s="412" t="s">
        <v>9172</v>
      </c>
      <c r="M14" s="412" t="s">
        <v>9172</v>
      </c>
    </row>
    <row r="15" spans="1:13" ht="11.25" customHeight="1">
      <c r="A15" s="308" t="s">
        <v>7087</v>
      </c>
      <c r="B15" s="645">
        <f>SUMIFS(标准!M:M,标准!B:B,A15)</f>
        <v>0</v>
      </c>
      <c r="C15" s="645">
        <f>SUMIFS(标准!N:N,标准!B:B,A15)</f>
        <v>0</v>
      </c>
      <c r="D15" s="645">
        <f>SUMIFS(标准!O:O,标准!B:B,A15)</f>
        <v>0</v>
      </c>
      <c r="E15" s="645">
        <f>SUMIFS(标准!P:P,标准!B:B,A15)</f>
        <v>0</v>
      </c>
      <c r="F15" s="645">
        <f>SUMIFS(标准!Q:Q,标准!B:B,A15)</f>
        <v>0</v>
      </c>
      <c r="L15" s="412" t="s">
        <v>7612</v>
      </c>
      <c r="M15" s="412" t="s">
        <v>7612</v>
      </c>
    </row>
    <row r="16" spans="1:13" ht="11.25" customHeight="1">
      <c r="A16" s="308" t="s">
        <v>6786</v>
      </c>
      <c r="B16" s="645">
        <f>SUMIFS(标准!M:M,标准!B:B,A16)</f>
        <v>0</v>
      </c>
      <c r="C16" s="645">
        <f>SUMIFS(标准!N:N,标准!B:B,A16)</f>
        <v>0</v>
      </c>
      <c r="D16" s="645">
        <f>SUMIFS(标准!O:O,标准!B:B,A16)</f>
        <v>0</v>
      </c>
      <c r="E16" s="645">
        <f>SUMIFS(标准!P:P,标准!B:B,A16)</f>
        <v>0</v>
      </c>
      <c r="F16" s="645">
        <f>SUMIFS(标准!Q:Q,标准!B:B,A16)</f>
        <v>0</v>
      </c>
      <c r="L16" s="412" t="s">
        <v>7613</v>
      </c>
      <c r="M16" s="412" t="s">
        <v>7613</v>
      </c>
    </row>
    <row r="17" spans="1:16" ht="11.25" customHeight="1">
      <c r="A17" s="308" t="s">
        <v>6625</v>
      </c>
      <c r="B17" s="645">
        <f>SUMIFS(标准!M:M,标准!B:B,A17)</f>
        <v>0</v>
      </c>
      <c r="C17" s="645">
        <f>SUMIFS(标准!N:N,标准!B:B,A17)</f>
        <v>0</v>
      </c>
      <c r="D17" s="645">
        <f>SUMIFS(标准!O:O,标准!B:B,A17)</f>
        <v>0</v>
      </c>
      <c r="E17" s="645">
        <f>SUMIFS(标准!P:P,标准!B:B,A17)</f>
        <v>0</v>
      </c>
      <c r="F17" s="645">
        <f>SUMIFS(标准!Q:Q,标准!B:B,A17)</f>
        <v>0</v>
      </c>
      <c r="L17" s="412" t="s">
        <v>7614</v>
      </c>
      <c r="M17" s="665" t="s">
        <v>7614</v>
      </c>
    </row>
    <row r="18" spans="1:16" ht="11.25" customHeight="1">
      <c r="A18" s="308" t="s">
        <v>8829</v>
      </c>
      <c r="B18" s="434">
        <f>SUMIFS(标准!M:M,标准!B:B,A18)</f>
        <v>1</v>
      </c>
      <c r="C18" s="434">
        <f>SUMIFS(标准!N:N,标准!B:B,A18)</f>
        <v>2</v>
      </c>
      <c r="D18" s="434">
        <f>SUMIFS(标准!O:O,标准!B:B,A18)</f>
        <v>2</v>
      </c>
      <c r="E18" s="434">
        <f>SUMIFS(标准!P:P,标准!B:B,A18)</f>
        <v>0</v>
      </c>
      <c r="F18" s="434">
        <f>SUMIFS(标准!Q:Q,标准!B:B,A18)</f>
        <v>2</v>
      </c>
      <c r="L18" s="665" t="s">
        <v>9176</v>
      </c>
      <c r="M18" s="665" t="s">
        <v>9176</v>
      </c>
      <c r="P18" s="308"/>
    </row>
    <row r="19" spans="1:16" ht="11.25" customHeight="1">
      <c r="A19" s="308" t="s">
        <v>8836</v>
      </c>
      <c r="B19" s="434">
        <f>SUMIFS(标准!M:M,标准!B:B,A19)</f>
        <v>1</v>
      </c>
      <c r="C19" s="434">
        <f>SUMIFS(标准!N:N,标准!B:B,A19)</f>
        <v>1</v>
      </c>
      <c r="D19" s="645">
        <f>SUMIFS(标准!O:O,标准!B:B,A19)</f>
        <v>0</v>
      </c>
      <c r="E19" s="645">
        <f>SUMIFS(标准!P:P,标准!B:B,A19)</f>
        <v>0</v>
      </c>
      <c r="F19" s="645">
        <f>SUMIFS(标准!Q:Q,标准!B:B,A19)</f>
        <v>2</v>
      </c>
      <c r="L19" s="665" t="s">
        <v>9177</v>
      </c>
      <c r="M19" s="665" t="s">
        <v>9177</v>
      </c>
      <c r="P19" s="308"/>
    </row>
    <row r="20" spans="1:16" ht="11.25" customHeight="1">
      <c r="A20" s="308" t="s">
        <v>8059</v>
      </c>
      <c r="B20" s="645">
        <f>SUMIFS(标准!M:M,标准!B:B,A20)</f>
        <v>0</v>
      </c>
      <c r="C20" s="645">
        <f>SUMIFS(标准!N:N,标准!B:B,A20)</f>
        <v>0</v>
      </c>
      <c r="D20" s="645">
        <f>SUMIFS(标准!O:O,标准!B:B,A20)</f>
        <v>0</v>
      </c>
      <c r="E20" s="645">
        <f>SUMIFS(标准!P:P,标准!B:B,A20)</f>
        <v>0</v>
      </c>
      <c r="F20" s="645">
        <f>SUMIFS(标准!Q:Q,标准!B:B,A20)</f>
        <v>0</v>
      </c>
      <c r="L20" s="412" t="s">
        <v>8234</v>
      </c>
      <c r="M20" s="412" t="s">
        <v>8234</v>
      </c>
      <c r="P20" s="308"/>
    </row>
    <row r="21" spans="1:16" ht="11.25" customHeight="1">
      <c r="A21" s="308" t="s">
        <v>7616</v>
      </c>
      <c r="B21" s="645">
        <f>SUMIFS(标准!M:M,标准!B:B,A21)</f>
        <v>0</v>
      </c>
      <c r="C21" s="645">
        <f>SUMIFS(标准!N:N,标准!B:B,A21)</f>
        <v>0</v>
      </c>
      <c r="D21" s="434">
        <f>SUMIFS(标准!O:O,标准!B:B,A21)</f>
        <v>1</v>
      </c>
      <c r="E21" s="434">
        <f>SUMIFS(标准!P:P,标准!B:B,A21)</f>
        <v>1</v>
      </c>
      <c r="F21" s="645">
        <f>SUMIFS(标准!Q:Q,标准!B:B,A21)</f>
        <v>0</v>
      </c>
      <c r="L21" s="412" t="s">
        <v>7615</v>
      </c>
      <c r="M21" s="665" t="s">
        <v>7615</v>
      </c>
      <c r="P21" s="308"/>
    </row>
    <row r="22" spans="1:16" ht="11.25" customHeight="1">
      <c r="A22" s="412" t="s">
        <v>9174</v>
      </c>
      <c r="B22" s="434">
        <f>SUMIFS(标准!M:M,标准!B:B,A22)</f>
        <v>1</v>
      </c>
      <c r="C22" s="434">
        <f>SUMIFS(标准!N:N,标准!B:B,A22)</f>
        <v>1</v>
      </c>
      <c r="D22" s="434">
        <f>SUMIFS(标准!O:O,标准!B:B,A22)</f>
        <v>0</v>
      </c>
      <c r="E22" s="645">
        <f>SUMIFS(标准!P:P,标准!B:B,A22)</f>
        <v>0</v>
      </c>
      <c r="F22" s="434">
        <f>SUMIFS(标准!Q:Q,标准!B:B,A22)</f>
        <v>1</v>
      </c>
      <c r="L22" s="665" t="s">
        <v>9175</v>
      </c>
      <c r="M22" s="665" t="s">
        <v>9175</v>
      </c>
      <c r="P22" s="308"/>
    </row>
    <row r="23" spans="1:16" ht="11.25" customHeight="1">
      <c r="A23" s="412" t="s">
        <v>8708</v>
      </c>
      <c r="B23" s="645">
        <f>SUMIFS(标准!M:M,标准!B:B,A23)</f>
        <v>0</v>
      </c>
      <c r="C23" s="645">
        <f>SUMIFS(标准!N:N,标准!B:B,A23)</f>
        <v>0</v>
      </c>
      <c r="D23" s="645">
        <f>SUMIFS(标准!O:O,标准!B:B,A23)</f>
        <v>0</v>
      </c>
      <c r="E23" s="645">
        <f>SUMIFS(标准!P:P,标准!B:B,A23)</f>
        <v>0</v>
      </c>
      <c r="F23" s="434">
        <f>SUMIFS(标准!Q:Q,标准!B:B,A23)</f>
        <v>0</v>
      </c>
      <c r="L23" s="412" t="s">
        <v>9173</v>
      </c>
      <c r="M23" s="412" t="s">
        <v>9178</v>
      </c>
      <c r="P23" s="308"/>
    </row>
    <row r="24" spans="1:16" ht="11.25" customHeight="1">
      <c r="B24" s="645"/>
      <c r="C24" s="645"/>
      <c r="D24" s="645"/>
      <c r="E24" s="459"/>
      <c r="F24" s="459"/>
      <c r="L24" s="412" t="s">
        <v>6446</v>
      </c>
      <c r="M24" s="412" t="s">
        <v>6446</v>
      </c>
    </row>
    <row r="25" spans="1:16" ht="11.25" customHeight="1">
      <c r="B25" s="645"/>
      <c r="C25" s="645"/>
      <c r="D25" s="645"/>
      <c r="E25" s="645"/>
      <c r="F25" s="645"/>
      <c r="L25" s="688" t="s">
        <v>9184</v>
      </c>
      <c r="M25" s="412" t="s">
        <v>9179</v>
      </c>
    </row>
    <row r="26" spans="1:16" ht="11.25" customHeight="1">
      <c r="L26" s="412" t="s">
        <v>6446</v>
      </c>
      <c r="M26" s="412" t="s">
        <v>6446</v>
      </c>
    </row>
    <row r="27" spans="1:16" ht="11.25" customHeight="1">
      <c r="L27" s="412" t="s">
        <v>6447</v>
      </c>
      <c r="M27" s="412" t="s">
        <v>6447</v>
      </c>
    </row>
    <row r="29" spans="1:16" ht="11.25" customHeight="1">
      <c r="A29" s="665" t="s">
        <v>9182</v>
      </c>
      <c r="B29" s="645">
        <f>SUMIFS(标准!M:M,标准!B:B,A29)</f>
        <v>0</v>
      </c>
      <c r="C29" s="645">
        <f>SUMIFS(标准!N:N,标准!B:B,A29)</f>
        <v>0</v>
      </c>
      <c r="D29" s="645">
        <f>SUMIFS(标准!O:O,标准!B:B,A29)</f>
        <v>0</v>
      </c>
      <c r="E29" s="645">
        <f>SUMIFS(标准!P:P,标准!B:B,A29)</f>
        <v>0</v>
      </c>
      <c r="F29" s="645">
        <f>SUMIFS(标准!Q:Q,标准!B:B,A29)</f>
        <v>0</v>
      </c>
      <c r="M29" s="665" t="s">
        <v>9181</v>
      </c>
    </row>
  </sheetData>
  <phoneticPr fontId="134"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dimension ref="A1:AT55"/>
  <sheetViews>
    <sheetView workbookViewId="0">
      <pane ySplit="1" topLeftCell="A23" activePane="bottomLeft" state="frozen"/>
      <selection pane="bottomLeft" activeCell="M36" sqref="M36"/>
    </sheetView>
  </sheetViews>
  <sheetFormatPr defaultColWidth="9" defaultRowHeight="14" customHeight="1"/>
  <cols>
    <col min="1" max="1" width="10.90625" style="432" customWidth="1"/>
    <col min="2" max="5" width="2.90625" style="486" customWidth="1"/>
    <col min="6" max="6" width="4.36328125" style="486" customWidth="1"/>
    <col min="7" max="10" width="3.453125" style="486" hidden="1" customWidth="1"/>
    <col min="11" max="11" width="4.26953125" style="486" hidden="1" customWidth="1"/>
    <col min="12" max="12" width="21.90625" style="479" customWidth="1"/>
    <col min="13" max="13" width="20" style="479" customWidth="1"/>
    <col min="14" max="14" width="18.453125" style="479" customWidth="1"/>
    <col min="15" max="15" width="19.26953125" style="479" customWidth="1"/>
    <col min="16" max="16" width="20.36328125" style="479" customWidth="1"/>
    <col min="17" max="17" width="18" style="479" customWidth="1"/>
    <col min="18" max="18" width="15.36328125" style="479" customWidth="1"/>
    <col min="19" max="19" width="3.08984375" style="479" customWidth="1"/>
    <col min="20" max="20" width="18.08984375" style="479" customWidth="1"/>
    <col min="21" max="21" width="18.7265625" style="479" customWidth="1"/>
    <col min="22" max="22" width="17.7265625" style="479" customWidth="1"/>
    <col min="23" max="23" width="15.36328125" style="479" customWidth="1"/>
    <col min="24" max="24" width="3.36328125" style="479" customWidth="1"/>
    <col min="25" max="28" width="13.26953125" style="479" customWidth="1"/>
    <col min="29" max="29" width="15.7265625" style="479" customWidth="1"/>
    <col min="30" max="37" width="15.36328125" style="479" customWidth="1"/>
    <col min="38" max="38" width="18.26953125" style="479" customWidth="1"/>
    <col min="39" max="39" width="16.36328125" style="479" customWidth="1"/>
    <col min="40" max="40" width="15.26953125" style="479" customWidth="1"/>
    <col min="41" max="41" width="14.6328125" style="479" customWidth="1"/>
    <col min="42" max="42" width="2.36328125" style="479" customWidth="1"/>
    <col min="43" max="43" width="16.453125" style="478" customWidth="1"/>
    <col min="44" max="45" width="16.453125" style="478" hidden="1" customWidth="1"/>
    <col min="46" max="46" width="16.453125" style="478" customWidth="1"/>
    <col min="47" max="16384" width="9" style="479"/>
  </cols>
  <sheetData>
    <row r="1" spans="2:13" ht="14" customHeight="1">
      <c r="B1" s="484" t="s">
        <v>2</v>
      </c>
      <c r="C1" s="484">
        <v>314</v>
      </c>
      <c r="D1" s="485">
        <v>444</v>
      </c>
      <c r="E1" s="485">
        <v>315</v>
      </c>
      <c r="F1" s="485">
        <v>201</v>
      </c>
      <c r="G1" s="485"/>
      <c r="H1" s="485"/>
      <c r="I1" s="485"/>
      <c r="J1" s="485"/>
      <c r="K1" s="485"/>
    </row>
    <row r="2" spans="2:13" ht="14" customHeight="1">
      <c r="L2" s="561"/>
      <c r="M2" s="561"/>
    </row>
    <row r="3" spans="2:13" ht="14" customHeight="1">
      <c r="L3" s="479" t="s">
        <v>9204</v>
      </c>
    </row>
    <row r="4" spans="2:13" ht="14" customHeight="1">
      <c r="L4" s="479" t="s">
        <v>90</v>
      </c>
    </row>
    <row r="5" spans="2:13" ht="14" customHeight="1">
      <c r="L5" s="479" t="s">
        <v>3</v>
      </c>
    </row>
    <row r="6" spans="2:13" ht="14" customHeight="1">
      <c r="L6" s="479" t="s">
        <v>8166</v>
      </c>
    </row>
    <row r="7" spans="2:13" ht="14" customHeight="1">
      <c r="L7" s="479" t="s">
        <v>0</v>
      </c>
    </row>
    <row r="8" spans="2:13" ht="14" customHeight="1">
      <c r="L8" s="479" t="s">
        <v>7584</v>
      </c>
    </row>
    <row r="9" spans="2:13" ht="14" customHeight="1">
      <c r="L9" s="479" t="s">
        <v>8228</v>
      </c>
    </row>
    <row r="10" spans="2:13" ht="14" customHeight="1">
      <c r="L10" s="479" t="s">
        <v>8227</v>
      </c>
    </row>
    <row r="11" spans="2:13" ht="14" customHeight="1">
      <c r="L11" s="479" t="s">
        <v>9192</v>
      </c>
    </row>
    <row r="12" spans="2:13" ht="14" customHeight="1">
      <c r="L12" s="479" t="s">
        <v>7585</v>
      </c>
    </row>
    <row r="13" spans="2:13" ht="14" customHeight="1">
      <c r="L13" s="479" t="s">
        <v>9193</v>
      </c>
    </row>
    <row r="14" spans="2:13" ht="14" customHeight="1">
      <c r="L14" s="479" t="s">
        <v>9194</v>
      </c>
    </row>
    <row r="15" spans="2:13" ht="14" customHeight="1">
      <c r="L15" s="479" t="s">
        <v>9195</v>
      </c>
    </row>
    <row r="16" spans="2:13" ht="14" customHeight="1">
      <c r="L16" s="479" t="s">
        <v>7586</v>
      </c>
    </row>
    <row r="17" spans="12:13" ht="14" customHeight="1">
      <c r="L17" s="479" t="s">
        <v>9196</v>
      </c>
    </row>
    <row r="18" spans="12:13" ht="14" customHeight="1">
      <c r="L18" s="479" t="s">
        <v>9197</v>
      </c>
    </row>
    <row r="19" spans="12:13" ht="14" customHeight="1">
      <c r="L19" s="479" t="s">
        <v>9198</v>
      </c>
    </row>
    <row r="20" spans="12:13" ht="14" customHeight="1">
      <c r="L20" s="479" t="s">
        <v>9199</v>
      </c>
    </row>
    <row r="21" spans="12:13" ht="14" customHeight="1">
      <c r="L21" s="479" t="s">
        <v>9200</v>
      </c>
    </row>
    <row r="22" spans="12:13" ht="14" customHeight="1">
      <c r="L22" s="479" t="s">
        <v>9201</v>
      </c>
    </row>
    <row r="23" spans="12:13" ht="14" customHeight="1">
      <c r="L23" s="479" t="s">
        <v>6446</v>
      </c>
    </row>
    <row r="24" spans="12:13" ht="14" customHeight="1">
      <c r="L24" s="479" t="s">
        <v>9202</v>
      </c>
    </row>
    <row r="25" spans="12:13" ht="14" customHeight="1">
      <c r="L25" s="479" t="s">
        <v>6446</v>
      </c>
    </row>
    <row r="26" spans="12:13" ht="14" customHeight="1">
      <c r="L26" s="479" t="s">
        <v>6447</v>
      </c>
    </row>
    <row r="29" spans="12:13" ht="14" customHeight="1">
      <c r="L29" s="479" t="s">
        <v>9295</v>
      </c>
      <c r="M29" s="479" t="s">
        <v>9295</v>
      </c>
    </row>
    <row r="30" spans="12:13" ht="14" customHeight="1">
      <c r="L30" s="479" t="s">
        <v>90</v>
      </c>
      <c r="M30" s="479" t="s">
        <v>90</v>
      </c>
    </row>
    <row r="31" spans="12:13" ht="14" customHeight="1">
      <c r="L31" s="479" t="s">
        <v>3</v>
      </c>
      <c r="M31" s="479" t="s">
        <v>3</v>
      </c>
    </row>
    <row r="32" spans="12:13" ht="14" customHeight="1">
      <c r="L32" s="479" t="s">
        <v>8166</v>
      </c>
      <c r="M32" s="479" t="s">
        <v>8166</v>
      </c>
    </row>
    <row r="33" spans="1:13" ht="14" customHeight="1">
      <c r="L33" s="479" t="s">
        <v>0</v>
      </c>
      <c r="M33" s="479" t="s">
        <v>0</v>
      </c>
    </row>
    <row r="34" spans="1:13" ht="14" customHeight="1">
      <c r="A34" s="479" t="s">
        <v>570</v>
      </c>
      <c r="L34" s="479" t="s">
        <v>7584</v>
      </c>
      <c r="M34" s="479" t="s">
        <v>7584</v>
      </c>
    </row>
    <row r="35" spans="1:13" ht="14" customHeight="1">
      <c r="A35" s="479" t="s">
        <v>105</v>
      </c>
      <c r="L35" s="479" t="s">
        <v>9227</v>
      </c>
      <c r="M35" s="479" t="s">
        <v>9227</v>
      </c>
    </row>
    <row r="36" spans="1:13" ht="14" customHeight="1">
      <c r="A36" s="479" t="s">
        <v>6580</v>
      </c>
      <c r="L36" s="479" t="s">
        <v>9229</v>
      </c>
      <c r="M36" s="479" t="s">
        <v>9303</v>
      </c>
    </row>
    <row r="37" spans="1:13" ht="14" customHeight="1">
      <c r="A37" s="479" t="s">
        <v>7874</v>
      </c>
      <c r="L37" s="479" t="s">
        <v>8227</v>
      </c>
      <c r="M37" s="479" t="s">
        <v>8227</v>
      </c>
    </row>
    <row r="38" spans="1:13" ht="14" customHeight="1">
      <c r="A38" s="479" t="s">
        <v>9070</v>
      </c>
      <c r="L38" s="479" t="s">
        <v>9230</v>
      </c>
      <c r="M38" s="479" t="s">
        <v>9230</v>
      </c>
    </row>
    <row r="39" spans="1:13" ht="14" customHeight="1">
      <c r="A39" s="479" t="s">
        <v>7147</v>
      </c>
      <c r="L39" s="479" t="s">
        <v>7585</v>
      </c>
      <c r="M39" s="479" t="s">
        <v>7585</v>
      </c>
    </row>
    <row r="40" spans="1:13" ht="14" customHeight="1">
      <c r="A40" s="479" t="s">
        <v>9300</v>
      </c>
      <c r="L40" s="479" t="s">
        <v>9231</v>
      </c>
      <c r="M40" s="479" t="s">
        <v>9231</v>
      </c>
    </row>
    <row r="41" spans="1:13" ht="14" customHeight="1">
      <c r="A41" s="479" t="s">
        <v>7632</v>
      </c>
      <c r="L41" s="479" t="s">
        <v>9193</v>
      </c>
      <c r="M41" s="479" t="s">
        <v>9193</v>
      </c>
    </row>
    <row r="42" spans="1:13" ht="14" customHeight="1">
      <c r="A42" s="479" t="s">
        <v>9013</v>
      </c>
      <c r="L42" s="479" t="s">
        <v>9232</v>
      </c>
      <c r="M42" s="479" t="s">
        <v>9232</v>
      </c>
    </row>
    <row r="43" spans="1:13" ht="14" customHeight="1">
      <c r="A43" s="479" t="s">
        <v>6016</v>
      </c>
      <c r="L43" s="479" t="s">
        <v>7586</v>
      </c>
      <c r="M43" s="479" t="s">
        <v>7586</v>
      </c>
    </row>
    <row r="44" spans="1:13" ht="14" customHeight="1">
      <c r="A44" s="479" t="s">
        <v>8926</v>
      </c>
      <c r="L44" s="479" t="s">
        <v>9233</v>
      </c>
      <c r="M44" s="479" t="s">
        <v>9233</v>
      </c>
    </row>
    <row r="45" spans="1:13" ht="14" customHeight="1">
      <c r="A45" s="479" t="s">
        <v>9301</v>
      </c>
      <c r="L45" s="479" t="s">
        <v>9234</v>
      </c>
      <c r="M45" s="479" t="s">
        <v>9234</v>
      </c>
    </row>
    <row r="46" spans="1:13" ht="14" customHeight="1">
      <c r="A46" s="479" t="s">
        <v>9298</v>
      </c>
      <c r="L46" s="479" t="s">
        <v>9299</v>
      </c>
      <c r="M46" s="479" t="s">
        <v>9299</v>
      </c>
    </row>
    <row r="47" spans="1:13" ht="14" customHeight="1">
      <c r="A47" s="479" t="s">
        <v>334</v>
      </c>
      <c r="L47" s="479" t="s">
        <v>9296</v>
      </c>
      <c r="M47" s="479" t="s">
        <v>9296</v>
      </c>
    </row>
    <row r="48" spans="1:13" ht="14" customHeight="1">
      <c r="A48" s="479" t="s">
        <v>7182</v>
      </c>
      <c r="L48" s="479" t="s">
        <v>9235</v>
      </c>
      <c r="M48" s="479" t="s">
        <v>9235</v>
      </c>
    </row>
    <row r="49" spans="1:13" ht="14" customHeight="1">
      <c r="A49" s="479" t="s">
        <v>9302</v>
      </c>
      <c r="L49" s="479" t="s">
        <v>9297</v>
      </c>
      <c r="M49" s="479" t="s">
        <v>9297</v>
      </c>
    </row>
    <row r="50" spans="1:13" ht="14" customHeight="1">
      <c r="L50" s="479" t="s">
        <v>6446</v>
      </c>
      <c r="M50" s="479" t="s">
        <v>6446</v>
      </c>
    </row>
    <row r="51" spans="1:13" ht="14" customHeight="1">
      <c r="L51" s="479" t="s">
        <v>9304</v>
      </c>
      <c r="M51" s="702" t="s">
        <v>9305</v>
      </c>
    </row>
    <row r="52" spans="1:13" ht="14" customHeight="1">
      <c r="L52" s="479" t="s">
        <v>6446</v>
      </c>
      <c r="M52" s="479" t="s">
        <v>6446</v>
      </c>
    </row>
    <row r="53" spans="1:13" ht="14" customHeight="1">
      <c r="L53" s="479" t="s">
        <v>6447</v>
      </c>
      <c r="M53" s="479" t="s">
        <v>6447</v>
      </c>
    </row>
    <row r="55" spans="1:13" ht="14" customHeight="1">
      <c r="M55" s="479" t="s">
        <v>9228</v>
      </c>
    </row>
  </sheetData>
  <phoneticPr fontId="134"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dimension ref="A1:AE30"/>
  <sheetViews>
    <sheetView workbookViewId="0">
      <pane ySplit="1" topLeftCell="A2" activePane="bottomLeft" state="frozen"/>
      <selection pane="bottomLeft" activeCell="M2" sqref="M2"/>
    </sheetView>
  </sheetViews>
  <sheetFormatPr defaultColWidth="9" defaultRowHeight="12" customHeight="1"/>
  <cols>
    <col min="1" max="1" width="10.36328125" style="410" customWidth="1"/>
    <col min="2" max="6" width="3.453125" style="410" customWidth="1"/>
    <col min="7" max="11" width="3.453125" style="410" hidden="1" customWidth="1"/>
    <col min="12" max="12" width="3.453125" style="410" customWidth="1"/>
    <col min="13" max="14" width="16.36328125" style="410" customWidth="1"/>
    <col min="15" max="15" width="21.08984375" style="410" customWidth="1"/>
    <col min="16" max="16" width="13.54296875" style="410" customWidth="1"/>
    <col min="17" max="20" width="14.453125" style="410" customWidth="1"/>
    <col min="21" max="21" width="3.6328125" style="410" customWidth="1"/>
    <col min="22" max="26" width="14.453125" style="410" customWidth="1"/>
    <col min="27" max="27" width="2.453125" style="410" customWidth="1"/>
    <col min="28" max="28" width="11.26953125" style="411" customWidth="1"/>
    <col min="29" max="30" width="10.453125" style="411" customWidth="1"/>
    <col min="31" max="31" width="10" style="411" customWidth="1"/>
    <col min="32" max="32" width="10.453125" style="410" customWidth="1"/>
    <col min="33" max="39" width="18.08984375" style="410" customWidth="1"/>
    <col min="40" max="16384" width="9" style="410"/>
  </cols>
  <sheetData>
    <row r="1" spans="1:15" ht="12" customHeight="1">
      <c r="B1" s="415" t="s">
        <v>2</v>
      </c>
      <c r="C1" s="415">
        <v>314</v>
      </c>
      <c r="D1" s="415">
        <v>444</v>
      </c>
      <c r="E1" s="415">
        <v>315</v>
      </c>
      <c r="F1" s="415">
        <v>201</v>
      </c>
      <c r="G1" s="415"/>
      <c r="H1" s="415"/>
      <c r="I1" s="415"/>
      <c r="J1" s="415"/>
      <c r="K1" s="415"/>
      <c r="L1" s="415"/>
    </row>
    <row r="2" spans="1:15" ht="12" customHeight="1">
      <c r="B2" s="415"/>
      <c r="C2" s="415"/>
      <c r="D2" s="415"/>
      <c r="E2" s="415"/>
      <c r="F2" s="415"/>
      <c r="G2" s="415"/>
      <c r="H2" s="415"/>
      <c r="I2" s="415"/>
      <c r="J2" s="415"/>
      <c r="K2" s="415"/>
      <c r="L2" s="415"/>
      <c r="M2" s="708" t="s">
        <v>8705</v>
      </c>
    </row>
    <row r="3" spans="1:15" ht="12" customHeight="1">
      <c r="B3" s="415"/>
      <c r="C3" s="415"/>
      <c r="D3" s="415"/>
      <c r="E3" s="415"/>
      <c r="F3" s="415"/>
      <c r="G3" s="415"/>
      <c r="H3" s="415"/>
      <c r="I3" s="415"/>
      <c r="J3" s="415"/>
      <c r="K3" s="415"/>
      <c r="L3" s="415"/>
      <c r="M3" s="410" t="s">
        <v>8592</v>
      </c>
      <c r="N3" s="410" t="s">
        <v>8592</v>
      </c>
      <c r="O3" s="410" t="s">
        <v>8178</v>
      </c>
    </row>
    <row r="4" spans="1:15" ht="12" customHeight="1">
      <c r="B4" s="415"/>
      <c r="C4" s="415"/>
      <c r="D4" s="415"/>
      <c r="E4" s="415"/>
      <c r="F4" s="415"/>
      <c r="G4" s="415"/>
      <c r="H4" s="415"/>
      <c r="I4" s="415"/>
      <c r="J4" s="415"/>
      <c r="K4" s="415"/>
      <c r="L4" s="415"/>
      <c r="M4" s="410" t="s">
        <v>235</v>
      </c>
      <c r="N4" s="410" t="s">
        <v>235</v>
      </c>
      <c r="O4" s="410" t="s">
        <v>235</v>
      </c>
    </row>
    <row r="5" spans="1:15" ht="12" customHeight="1">
      <c r="B5" s="415"/>
      <c r="C5" s="415"/>
      <c r="D5" s="415"/>
      <c r="E5" s="415"/>
      <c r="F5" s="415"/>
      <c r="G5" s="415"/>
      <c r="H5" s="415"/>
      <c r="I5" s="415"/>
      <c r="J5" s="415"/>
      <c r="K5" s="415"/>
      <c r="L5" s="415"/>
      <c r="M5" s="410" t="s">
        <v>3</v>
      </c>
      <c r="N5" s="410" t="s">
        <v>3</v>
      </c>
      <c r="O5" s="410" t="s">
        <v>3</v>
      </c>
    </row>
    <row r="6" spans="1:15" ht="12" customHeight="1">
      <c r="B6" s="415"/>
      <c r="C6" s="415"/>
      <c r="D6" s="415"/>
      <c r="E6" s="415"/>
      <c r="F6" s="415"/>
      <c r="G6" s="415"/>
      <c r="H6" s="415"/>
      <c r="I6" s="415"/>
      <c r="J6" s="415"/>
      <c r="K6" s="415"/>
      <c r="L6" s="415"/>
      <c r="M6" s="410" t="s">
        <v>8166</v>
      </c>
      <c r="N6" s="410" t="s">
        <v>8166</v>
      </c>
      <c r="O6" s="410" t="s">
        <v>8166</v>
      </c>
    </row>
    <row r="7" spans="1:15" ht="12" customHeight="1">
      <c r="B7" s="415"/>
      <c r="C7" s="415"/>
      <c r="D7" s="415"/>
      <c r="E7" s="415"/>
      <c r="F7" s="415"/>
      <c r="G7" s="415"/>
      <c r="H7" s="415"/>
      <c r="I7" s="415"/>
      <c r="J7" s="415"/>
      <c r="K7" s="415"/>
      <c r="L7" s="415"/>
      <c r="M7" s="410" t="s">
        <v>0</v>
      </c>
      <c r="N7" s="410" t="s">
        <v>0</v>
      </c>
      <c r="O7" s="410" t="s">
        <v>0</v>
      </c>
    </row>
    <row r="8" spans="1:15" ht="12" customHeight="1">
      <c r="A8" s="410" t="s">
        <v>7859</v>
      </c>
      <c r="B8" s="645">
        <f>SUMIFS(标准!M:M,标准!B:B,A8)</f>
        <v>0</v>
      </c>
      <c r="C8" s="645">
        <f>SUMIFS(标准!N:N,标准!B:B,A8)</f>
        <v>0</v>
      </c>
      <c r="D8" s="645">
        <f>SUMIFS(标准!O:O,标准!B:B,A8)</f>
        <v>0</v>
      </c>
      <c r="E8" s="645">
        <f>SUMIFS(标准!P:P,标准!B:B,A8)</f>
        <v>0</v>
      </c>
      <c r="F8" s="645">
        <f>SUMIFS(标准!Q:Q,标准!B:B,A8)</f>
        <v>0</v>
      </c>
      <c r="G8" s="415"/>
      <c r="H8" s="415"/>
      <c r="I8" s="415"/>
      <c r="J8" s="415"/>
      <c r="K8" s="415"/>
      <c r="L8" s="415"/>
      <c r="M8" s="410" t="s">
        <v>8180</v>
      </c>
      <c r="N8" s="410" t="s">
        <v>8180</v>
      </c>
      <c r="O8" s="410" t="s">
        <v>8180</v>
      </c>
    </row>
    <row r="9" spans="1:15" ht="12" customHeight="1">
      <c r="A9" s="410" t="s">
        <v>1716</v>
      </c>
      <c r="B9" s="645">
        <f>SUMIFS(标准!M:M,标准!B:B,A9)</f>
        <v>0</v>
      </c>
      <c r="C9" s="645">
        <f>SUMIFS(标准!N:N,标准!B:B,A9)</f>
        <v>0</v>
      </c>
      <c r="D9" s="645">
        <f>SUMIFS(标准!O:O,标准!B:B,A9)</f>
        <v>0</v>
      </c>
      <c r="E9" s="645">
        <f>SUMIFS(标准!P:P,标准!B:B,A9)</f>
        <v>0</v>
      </c>
      <c r="F9" s="645">
        <f>SUMIFS(标准!Q:Q,标准!B:B,A9)</f>
        <v>0</v>
      </c>
      <c r="G9" s="415"/>
      <c r="H9" s="415"/>
      <c r="I9" s="415"/>
      <c r="J9" s="415"/>
      <c r="K9" s="415"/>
      <c r="L9" s="415"/>
      <c r="M9" s="410" t="s">
        <v>7619</v>
      </c>
      <c r="N9" s="410" t="s">
        <v>7619</v>
      </c>
      <c r="O9" s="410" t="s">
        <v>7619</v>
      </c>
    </row>
    <row r="10" spans="1:15" ht="12" customHeight="1">
      <c r="A10" s="410" t="s">
        <v>7862</v>
      </c>
      <c r="B10" s="645">
        <f>SUMIFS(标准!M:M,标准!B:B,A10)</f>
        <v>0</v>
      </c>
      <c r="C10" s="645">
        <f>SUMIFS(标准!N:N,标准!B:B,A10)</f>
        <v>0</v>
      </c>
      <c r="D10" s="645">
        <f>SUMIFS(标准!O:O,标准!B:B,A10)</f>
        <v>0</v>
      </c>
      <c r="E10" s="645">
        <f>SUMIFS(标准!P:P,标准!B:B,A10)</f>
        <v>0</v>
      </c>
      <c r="F10" s="645">
        <f>SUMIFS(标准!Q:Q,标准!B:B,A10)</f>
        <v>0</v>
      </c>
      <c r="G10" s="415"/>
      <c r="H10" s="415"/>
      <c r="I10" s="415"/>
      <c r="J10" s="415"/>
      <c r="K10" s="415"/>
      <c r="L10" s="415"/>
      <c r="M10" s="410" t="s">
        <v>8181</v>
      </c>
      <c r="N10" s="410" t="s">
        <v>8181</v>
      </c>
      <c r="O10" s="410" t="s">
        <v>8181</v>
      </c>
    </row>
    <row r="11" spans="1:15" ht="12" customHeight="1">
      <c r="A11" s="410" t="s">
        <v>7907</v>
      </c>
      <c r="B11" s="645">
        <f>SUMIFS(标准!M:M,标准!B:B,A11)</f>
        <v>0</v>
      </c>
      <c r="C11" s="645">
        <f>SUMIFS(标准!N:N,标准!B:B,A11)</f>
        <v>0</v>
      </c>
      <c r="D11" s="434">
        <f>SUMIFS(标准!O:O,标准!B:B,A11)</f>
        <v>0</v>
      </c>
      <c r="E11" s="645">
        <f>SUMIFS(标准!P:P,标准!B:B,A11)</f>
        <v>0</v>
      </c>
      <c r="F11" s="645">
        <f>SUMIFS(标准!Q:Q,标准!B:B,A11)</f>
        <v>0</v>
      </c>
      <c r="G11" s="415"/>
      <c r="H11" s="415"/>
      <c r="I11" s="415"/>
      <c r="J11" s="415"/>
      <c r="K11" s="415"/>
      <c r="L11" s="415"/>
      <c r="M11" s="410" t="s">
        <v>8182</v>
      </c>
      <c r="N11" s="410" t="s">
        <v>8182</v>
      </c>
      <c r="O11" s="410" t="s">
        <v>8182</v>
      </c>
    </row>
    <row r="12" spans="1:15" ht="12" customHeight="1">
      <c r="A12" s="410" t="s">
        <v>8062</v>
      </c>
      <c r="B12" s="645">
        <f>SUMIFS(标准!M:M,标准!B:B,A12)</f>
        <v>0</v>
      </c>
      <c r="C12" s="645">
        <f>SUMIFS(标准!N:N,标准!B:B,A12)</f>
        <v>0</v>
      </c>
      <c r="D12" s="645">
        <f>SUMIFS(标准!O:O,标准!B:B,A12)</f>
        <v>0</v>
      </c>
      <c r="E12" s="645">
        <f>SUMIFS(标准!P:P,标准!B:B,A12)</f>
        <v>0</v>
      </c>
      <c r="F12" s="645">
        <f>SUMIFS(标准!Q:Q,标准!B:B,A12)</f>
        <v>0</v>
      </c>
      <c r="G12" s="415"/>
      <c r="H12" s="415"/>
      <c r="I12" s="415"/>
      <c r="J12" s="415"/>
      <c r="K12" s="415"/>
      <c r="L12" s="415"/>
      <c r="M12" s="410" t="s">
        <v>8168</v>
      </c>
      <c r="N12" s="410" t="s">
        <v>8168</v>
      </c>
      <c r="O12" s="410" t="s">
        <v>8168</v>
      </c>
    </row>
    <row r="13" spans="1:15" ht="12" customHeight="1">
      <c r="A13" s="410" t="s">
        <v>6502</v>
      </c>
      <c r="B13" s="645">
        <f>SUMIFS(标准!M:M,标准!B:B,A13)</f>
        <v>0</v>
      </c>
      <c r="C13" s="645">
        <f>SUMIFS(标准!N:N,标准!B:B,A13)</f>
        <v>0</v>
      </c>
      <c r="D13" s="645">
        <f>SUMIFS(标准!O:O,标准!B:B,A13)</f>
        <v>0</v>
      </c>
      <c r="E13" s="645">
        <f>SUMIFS(标准!P:P,标准!B:B,A13)</f>
        <v>0</v>
      </c>
      <c r="F13" s="645">
        <f>SUMIFS(标准!Q:Q,标准!B:B,A13)</f>
        <v>0</v>
      </c>
      <c r="G13" s="415"/>
      <c r="H13" s="415"/>
      <c r="I13" s="415"/>
      <c r="J13" s="415"/>
      <c r="K13" s="415"/>
      <c r="L13" s="415"/>
      <c r="M13" s="410" t="s">
        <v>8183</v>
      </c>
      <c r="N13" s="410" t="s">
        <v>8183</v>
      </c>
      <c r="O13" s="410" t="s">
        <v>8183</v>
      </c>
    </row>
    <row r="14" spans="1:15" ht="12" customHeight="1">
      <c r="A14" s="410" t="s">
        <v>8192</v>
      </c>
      <c r="B14" s="645">
        <f>SUMIFS(标准!M:M,标准!B:B,A14)</f>
        <v>0</v>
      </c>
      <c r="C14" s="645">
        <f>SUMIFS(标准!N:N,标准!B:B,A14)</f>
        <v>0</v>
      </c>
      <c r="D14" s="645">
        <f>SUMIFS(标准!O:O,标准!B:B,A14)</f>
        <v>0</v>
      </c>
      <c r="E14" s="645">
        <f>SUMIFS(标准!P:P,标准!B:B,A14)</f>
        <v>0</v>
      </c>
      <c r="F14" s="645">
        <f>SUMIFS(标准!Q:Q,标准!B:B,A14)</f>
        <v>0</v>
      </c>
      <c r="G14" s="415"/>
      <c r="H14" s="415"/>
      <c r="I14" s="415"/>
      <c r="J14" s="415"/>
      <c r="K14" s="415"/>
      <c r="L14" s="415"/>
      <c r="M14" s="410" t="s">
        <v>8184</v>
      </c>
      <c r="N14" s="410" t="s">
        <v>8184</v>
      </c>
      <c r="O14" s="410" t="s">
        <v>8184</v>
      </c>
    </row>
    <row r="15" spans="1:15" ht="12" customHeight="1">
      <c r="A15" s="410" t="s">
        <v>8074</v>
      </c>
      <c r="B15" s="645">
        <f>SUMIFS(标准!M:M,标准!B:B,A15)</f>
        <v>0</v>
      </c>
      <c r="C15" s="645">
        <f>SUMIFS(标准!N:N,标准!B:B,A15)</f>
        <v>0</v>
      </c>
      <c r="D15" s="645">
        <f>SUMIFS(标准!O:O,标准!B:B,A15)</f>
        <v>0</v>
      </c>
      <c r="E15" s="645">
        <f>SUMIFS(标准!P:P,标准!B:B,A15)</f>
        <v>0</v>
      </c>
      <c r="F15" s="645">
        <f>SUMIFS(标准!Q:Q,标准!B:B,A15)</f>
        <v>0</v>
      </c>
      <c r="G15" s="415"/>
      <c r="H15" s="415"/>
      <c r="I15" s="415"/>
      <c r="J15" s="415"/>
      <c r="K15" s="415"/>
      <c r="L15" s="415"/>
      <c r="M15" s="410" t="s">
        <v>8185</v>
      </c>
      <c r="N15" s="410" t="s">
        <v>8185</v>
      </c>
      <c r="O15" s="410" t="s">
        <v>8185</v>
      </c>
    </row>
    <row r="16" spans="1:15" ht="12" customHeight="1">
      <c r="A16" s="410" t="s">
        <v>7818</v>
      </c>
      <c r="B16" s="645">
        <f>SUMIFS(标准!M:M,标准!B:B,A16)</f>
        <v>0</v>
      </c>
      <c r="C16" s="645">
        <f>SUMIFS(标准!N:N,标准!B:B,A16)</f>
        <v>0</v>
      </c>
      <c r="D16" s="645">
        <f>SUMIFS(标准!O:O,标准!B:B,A16)</f>
        <v>0</v>
      </c>
      <c r="E16" s="645">
        <f>SUMIFS(标准!P:P,标准!B:B,A16)</f>
        <v>0</v>
      </c>
      <c r="F16" s="645">
        <f>SUMIFS(标准!Q:Q,标准!B:B,A16)</f>
        <v>0</v>
      </c>
      <c r="G16" s="415"/>
      <c r="H16" s="415"/>
      <c r="I16" s="415"/>
      <c r="J16" s="415"/>
      <c r="K16" s="415"/>
      <c r="L16" s="415"/>
      <c r="M16" s="410" t="s">
        <v>8186</v>
      </c>
      <c r="N16" s="410" t="s">
        <v>8186</v>
      </c>
      <c r="O16" s="410" t="s">
        <v>8186</v>
      </c>
    </row>
    <row r="17" spans="1:15" ht="12" customHeight="1">
      <c r="A17" s="410" t="s">
        <v>7809</v>
      </c>
      <c r="B17" s="645">
        <f>SUMIFS(标准!M:M,标准!B:B,A17)</f>
        <v>0</v>
      </c>
      <c r="C17" s="645">
        <f>SUMIFS(标准!N:N,标准!B:B,A17)</f>
        <v>0</v>
      </c>
      <c r="D17" s="645">
        <f>SUMIFS(标准!O:O,标准!B:B,A17)</f>
        <v>0</v>
      </c>
      <c r="E17" s="645">
        <f>SUMIFS(标准!P:P,标准!B:B,A17)</f>
        <v>0</v>
      </c>
      <c r="F17" s="645">
        <f>SUMIFS(标准!Q:Q,标准!B:B,A17)</f>
        <v>0</v>
      </c>
      <c r="G17" s="415"/>
      <c r="H17" s="415"/>
      <c r="I17" s="415"/>
      <c r="J17" s="415"/>
      <c r="K17" s="415"/>
      <c r="L17" s="415"/>
      <c r="M17" s="410" t="s">
        <v>8187</v>
      </c>
      <c r="N17" s="410" t="s">
        <v>8187</v>
      </c>
      <c r="O17" s="410" t="s">
        <v>8187</v>
      </c>
    </row>
    <row r="18" spans="1:15" ht="12" customHeight="1">
      <c r="A18" s="410" t="s">
        <v>8116</v>
      </c>
      <c r="B18" s="645">
        <f>SUMIFS(标准!M:M,标准!B:B,A18)</f>
        <v>0</v>
      </c>
      <c r="C18" s="645">
        <f>SUMIFS(标准!N:N,标准!B:B,A18)</f>
        <v>0</v>
      </c>
      <c r="D18" s="645">
        <f>SUMIFS(标准!O:O,标准!B:B,A18)</f>
        <v>0</v>
      </c>
      <c r="E18" s="645">
        <f>SUMIFS(标准!P:P,标准!B:B,A18)</f>
        <v>0</v>
      </c>
      <c r="F18" s="645">
        <f>SUMIFS(标准!Q:Q,标准!B:B,A18)</f>
        <v>0</v>
      </c>
      <c r="G18" s="415"/>
      <c r="H18" s="415"/>
      <c r="I18" s="415"/>
      <c r="J18" s="415"/>
      <c r="K18" s="415"/>
      <c r="L18" s="415"/>
      <c r="M18" s="410" t="s">
        <v>8188</v>
      </c>
      <c r="N18" s="410" t="s">
        <v>8188</v>
      </c>
      <c r="O18" s="410" t="s">
        <v>8188</v>
      </c>
    </row>
    <row r="19" spans="1:15" ht="12" customHeight="1">
      <c r="A19" s="410" t="s">
        <v>284</v>
      </c>
      <c r="B19" s="645">
        <f>SUMIFS(标准!M:M,标准!B:B,A19)</f>
        <v>0</v>
      </c>
      <c r="C19" s="645">
        <f>SUMIFS(标准!N:N,标准!B:B,A19)</f>
        <v>0</v>
      </c>
      <c r="D19" s="645">
        <f>SUMIFS(标准!O:O,标准!B:B,A19)</f>
        <v>0</v>
      </c>
      <c r="E19" s="645">
        <f>SUMIFS(标准!P:P,标准!B:B,A19)</f>
        <v>0</v>
      </c>
      <c r="F19" s="645">
        <f>SUMIFS(标准!Q:Q,标准!B:B,A19)</f>
        <v>0</v>
      </c>
      <c r="G19" s="415"/>
      <c r="H19" s="415"/>
      <c r="I19" s="415"/>
      <c r="J19" s="415"/>
      <c r="K19" s="415"/>
      <c r="L19" s="415"/>
      <c r="M19" s="410" t="s">
        <v>8189</v>
      </c>
      <c r="N19" s="410" t="s">
        <v>8189</v>
      </c>
      <c r="O19" s="410" t="s">
        <v>8189</v>
      </c>
    </row>
    <row r="20" spans="1:15" ht="12" customHeight="1">
      <c r="A20" s="410" t="s">
        <v>7913</v>
      </c>
      <c r="B20" s="434">
        <f>SUMIFS(标准!M:M,标准!B:B,A20)</f>
        <v>0</v>
      </c>
      <c r="C20" s="434">
        <f>SUMIFS(标准!N:N,标准!B:B,A20)</f>
        <v>0</v>
      </c>
      <c r="D20" s="434">
        <f>SUMIFS(标准!O:O,标准!B:B,A20)</f>
        <v>0</v>
      </c>
      <c r="E20" s="434">
        <f>SUMIFS(标准!P:P,标准!B:B,A20)</f>
        <v>0</v>
      </c>
      <c r="F20" s="645">
        <f>SUMIFS(标准!Q:Q,标准!B:B,A20)</f>
        <v>0</v>
      </c>
      <c r="G20" s="415"/>
      <c r="H20" s="415"/>
      <c r="I20" s="415"/>
      <c r="J20" s="415"/>
      <c r="K20" s="415"/>
      <c r="L20" s="415"/>
      <c r="M20" s="410" t="s">
        <v>8190</v>
      </c>
      <c r="N20" s="410" t="s">
        <v>8190</v>
      </c>
      <c r="O20" s="410" t="s">
        <v>8190</v>
      </c>
    </row>
    <row r="21" spans="1:15" ht="12" customHeight="1">
      <c r="A21" s="410" t="s">
        <v>7812</v>
      </c>
      <c r="B21" s="645">
        <f>SUMIFS(标准!M:M,标准!B:B,A21)</f>
        <v>0</v>
      </c>
      <c r="C21" s="434">
        <f>SUMIFS(标准!N:N,标准!B:B,A21)</f>
        <v>1</v>
      </c>
      <c r="D21" s="645">
        <f>SUMIFS(标准!O:O,标准!B:B,A21)</f>
        <v>0</v>
      </c>
      <c r="E21" s="645">
        <f>SUMIFS(标准!P:P,标准!B:B,A21)</f>
        <v>0</v>
      </c>
      <c r="F21" s="645">
        <f>SUMIFS(标准!Q:Q,标准!B:B,A21)</f>
        <v>0</v>
      </c>
      <c r="G21" s="415"/>
      <c r="H21" s="415"/>
      <c r="I21" s="415"/>
      <c r="J21" s="415"/>
      <c r="K21" s="415"/>
      <c r="L21" s="415"/>
      <c r="M21" s="410" t="s">
        <v>8191</v>
      </c>
      <c r="N21" s="410" t="s">
        <v>8191</v>
      </c>
      <c r="O21" s="410" t="s">
        <v>8191</v>
      </c>
    </row>
    <row r="22" spans="1:15" ht="12" customHeight="1">
      <c r="A22" s="695" t="s">
        <v>8194</v>
      </c>
      <c r="B22" s="434">
        <f>SUMIFS(标准!M:M,标准!B:B,A22)</f>
        <v>0</v>
      </c>
      <c r="C22" s="434">
        <f>SUMIFS(标准!N:N,标准!B:B,A22)</f>
        <v>1</v>
      </c>
      <c r="D22" s="434">
        <f>SUMIFS(标准!O:O,标准!B:B,A22)</f>
        <v>1</v>
      </c>
      <c r="E22" s="434">
        <f>SUMIFS(标准!P:P,标准!B:B,A22)</f>
        <v>1</v>
      </c>
      <c r="F22" s="434">
        <f>SUMIFS(标准!Q:Q,标准!B:B,A22)</f>
        <v>1</v>
      </c>
      <c r="G22" s="415"/>
      <c r="H22" s="415"/>
      <c r="I22" s="415"/>
      <c r="J22" s="415"/>
      <c r="K22" s="415"/>
      <c r="L22" s="415"/>
      <c r="M22" s="410" t="s">
        <v>8593</v>
      </c>
      <c r="N22" s="410" t="s">
        <v>8593</v>
      </c>
      <c r="O22" s="695" t="s">
        <v>8597</v>
      </c>
    </row>
    <row r="23" spans="1:15" ht="12" customHeight="1">
      <c r="B23" s="415"/>
      <c r="C23" s="415"/>
      <c r="D23" s="415"/>
      <c r="E23" s="415"/>
      <c r="F23" s="415"/>
      <c r="G23" s="415"/>
      <c r="H23" s="415"/>
      <c r="I23" s="415"/>
      <c r="J23" s="415"/>
      <c r="K23" s="415"/>
      <c r="L23" s="415"/>
      <c r="M23" s="410" t="s">
        <v>6446</v>
      </c>
      <c r="N23" s="410" t="s">
        <v>6446</v>
      </c>
      <c r="O23" s="410" t="s">
        <v>6446</v>
      </c>
    </row>
    <row r="24" spans="1:15" ht="12" customHeight="1">
      <c r="B24" s="415"/>
      <c r="C24" s="415"/>
      <c r="D24" s="415"/>
      <c r="E24" s="415"/>
      <c r="F24" s="415"/>
      <c r="G24" s="415"/>
      <c r="H24" s="415"/>
      <c r="I24" s="415"/>
      <c r="J24" s="415"/>
      <c r="K24" s="415"/>
      <c r="L24" s="415"/>
      <c r="M24" s="410" t="s">
        <v>8594</v>
      </c>
      <c r="N24" s="410" t="s">
        <v>8596</v>
      </c>
      <c r="O24" s="688" t="s">
        <v>8230</v>
      </c>
    </row>
    <row r="25" spans="1:15" ht="12" customHeight="1">
      <c r="B25" s="415"/>
      <c r="C25" s="415"/>
      <c r="D25" s="415"/>
      <c r="E25" s="415"/>
      <c r="F25" s="415"/>
      <c r="G25" s="415"/>
      <c r="H25" s="415"/>
      <c r="I25" s="415"/>
      <c r="J25" s="415"/>
      <c r="K25" s="415"/>
      <c r="L25" s="415"/>
      <c r="M25" s="410" t="s">
        <v>6446</v>
      </c>
      <c r="N25" s="410" t="s">
        <v>6446</v>
      </c>
      <c r="O25" s="410" t="s">
        <v>6446</v>
      </c>
    </row>
    <row r="26" spans="1:15" ht="12" customHeight="1">
      <c r="B26" s="415"/>
      <c r="C26" s="415"/>
      <c r="D26" s="415"/>
      <c r="E26" s="415"/>
      <c r="F26" s="415"/>
      <c r="G26" s="415"/>
      <c r="H26" s="415"/>
      <c r="I26" s="415"/>
      <c r="J26" s="415"/>
      <c r="K26" s="415"/>
      <c r="L26" s="415"/>
      <c r="M26" s="410" t="s">
        <v>6447</v>
      </c>
      <c r="N26" s="410" t="s">
        <v>6447</v>
      </c>
    </row>
    <row r="27" spans="1:15" ht="12" customHeight="1">
      <c r="B27" s="415"/>
      <c r="C27" s="415"/>
      <c r="D27" s="415"/>
      <c r="E27" s="415"/>
      <c r="F27" s="415"/>
      <c r="G27" s="415"/>
      <c r="H27" s="415"/>
      <c r="I27" s="415"/>
      <c r="J27" s="415"/>
      <c r="K27" s="415"/>
      <c r="L27" s="415"/>
    </row>
    <row r="28" spans="1:15" ht="12" customHeight="1">
      <c r="A28" s="410" t="s">
        <v>7205</v>
      </c>
      <c r="B28" s="645">
        <f>SUMIFS(标准!M:M,标准!B:B,A28)</f>
        <v>0</v>
      </c>
      <c r="C28" s="645">
        <f>SUMIFS(标准!N:N,标准!B:B,A28)</f>
        <v>0</v>
      </c>
      <c r="D28" s="645">
        <f>SUMIFS(标准!O:O,标准!B:B,A28)</f>
        <v>0</v>
      </c>
      <c r="E28" s="645">
        <f>SUMIFS(标准!P:P,标准!B:B,A28)</f>
        <v>0</v>
      </c>
      <c r="F28" s="645">
        <f>SUMIFS(标准!Q:Q,标准!B:B,A28)</f>
        <v>0</v>
      </c>
      <c r="G28" s="415"/>
      <c r="H28" s="415"/>
      <c r="I28" s="415"/>
      <c r="J28" s="415"/>
      <c r="K28" s="415"/>
      <c r="L28" s="415"/>
      <c r="O28" s="410" t="s">
        <v>7610</v>
      </c>
    </row>
    <row r="29" spans="1:15" ht="12" customHeight="1">
      <c r="A29" s="410" t="s">
        <v>7283</v>
      </c>
      <c r="B29" s="645">
        <f>SUMIFS(标准!M:M,标准!B:B,A29)</f>
        <v>0</v>
      </c>
      <c r="C29" s="645">
        <f>SUMIFS(标准!N:N,标准!B:B,A29)</f>
        <v>0</v>
      </c>
      <c r="D29" s="645">
        <f>SUMIFS(标准!O:O,标准!B:B,A29)</f>
        <v>0</v>
      </c>
      <c r="E29" s="645">
        <f>SUMIFS(标准!P:P,标准!B:B,A29)</f>
        <v>0</v>
      </c>
      <c r="F29" s="645">
        <f>SUMIFS(标准!Q:Q,标准!B:B,A29)</f>
        <v>0</v>
      </c>
      <c r="G29" s="415"/>
      <c r="H29" s="415"/>
      <c r="I29" s="415"/>
      <c r="J29" s="415"/>
      <c r="K29" s="415"/>
      <c r="L29" s="415"/>
      <c r="N29" s="410" t="s">
        <v>8595</v>
      </c>
      <c r="O29" s="410" t="s">
        <v>8179</v>
      </c>
    </row>
    <row r="30" spans="1:15" ht="12" customHeight="1">
      <c r="A30" s="695" t="s">
        <v>8247</v>
      </c>
      <c r="B30" s="645">
        <f>SUMIFS(标准!M:M,标准!B:B,A30)</f>
        <v>0</v>
      </c>
      <c r="C30" s="645">
        <f>SUMIFS(标准!N:N,标准!B:B,A30)</f>
        <v>0</v>
      </c>
      <c r="D30" s="645">
        <f>SUMIFS(标准!O:O,标准!B:B,A30)</f>
        <v>0</v>
      </c>
      <c r="E30" s="645">
        <f>SUMIFS(标准!P:P,标准!B:B,A30)</f>
        <v>0</v>
      </c>
      <c r="F30" s="645">
        <f>SUMIFS(标准!Q:Q,标准!B:B,A30)</f>
        <v>0</v>
      </c>
      <c r="G30" s="415"/>
      <c r="H30" s="415"/>
      <c r="I30" s="415"/>
      <c r="J30" s="415"/>
      <c r="K30" s="415"/>
      <c r="L30" s="415"/>
      <c r="M30" s="410" t="s">
        <v>7617</v>
      </c>
    </row>
  </sheetData>
  <phoneticPr fontId="134"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dimension ref="A1:U38"/>
  <sheetViews>
    <sheetView workbookViewId="0">
      <selection activeCell="H36" sqref="H36"/>
    </sheetView>
  </sheetViews>
  <sheetFormatPr defaultRowHeight="14"/>
  <cols>
    <col min="2" max="6" width="4" customWidth="1"/>
    <col min="7" max="7" width="22.7265625" customWidth="1"/>
    <col min="8" max="8" width="17.6328125" customWidth="1"/>
    <col min="9" max="9" width="24.36328125" customWidth="1"/>
    <col min="10" max="10" width="17.54296875" customWidth="1"/>
  </cols>
  <sheetData>
    <row r="1" spans="1:21" s="425" customFormat="1" ht="13">
      <c r="A1" s="423"/>
      <c r="B1" s="426" t="s">
        <v>2</v>
      </c>
      <c r="C1" s="426">
        <v>314</v>
      </c>
      <c r="D1" s="426">
        <v>444</v>
      </c>
      <c r="E1" s="426">
        <v>315</v>
      </c>
      <c r="F1" s="426">
        <v>201</v>
      </c>
      <c r="G1" s="426"/>
      <c r="H1" s="426"/>
      <c r="I1" s="426"/>
      <c r="J1" s="426"/>
      <c r="K1" s="693"/>
    </row>
    <row r="2" spans="1:21" s="425" customFormat="1" ht="13">
      <c r="A2" s="423"/>
      <c r="B2" s="426"/>
      <c r="C2" s="426"/>
      <c r="D2" s="426"/>
      <c r="E2" s="426"/>
      <c r="F2" s="426"/>
      <c r="G2" s="426"/>
      <c r="H2" s="426"/>
      <c r="I2" s="426"/>
      <c r="J2" s="426"/>
      <c r="K2" s="693"/>
    </row>
    <row r="3" spans="1:21" s="421" customFormat="1">
      <c r="A3" s="427" t="s">
        <v>1</v>
      </c>
      <c r="B3" s="428"/>
      <c r="C3" s="428"/>
      <c r="D3" s="428"/>
      <c r="E3" s="428"/>
      <c r="F3" s="428"/>
      <c r="G3" s="428" t="s">
        <v>8251</v>
      </c>
      <c r="H3" s="428" t="s">
        <v>8262</v>
      </c>
      <c r="I3" s="428" t="s">
        <v>8229</v>
      </c>
      <c r="J3" s="428" t="s">
        <v>8221</v>
      </c>
      <c r="K3" s="458"/>
      <c r="L3" s="430"/>
      <c r="N3" s="430"/>
      <c r="O3" s="433"/>
      <c r="P3" s="433"/>
      <c r="Q3" s="433"/>
      <c r="T3" s="430"/>
      <c r="U3" s="430"/>
    </row>
    <row r="4" spans="1:21" s="425" customFormat="1" ht="13">
      <c r="A4" s="423"/>
      <c r="B4" s="483">
        <f>SUM(B5:B27)</f>
        <v>0</v>
      </c>
      <c r="C4" s="483">
        <f>SUM(C5:C27)</f>
        <v>2</v>
      </c>
      <c r="D4" s="483">
        <f>SUM(D5:D27)</f>
        <v>1</v>
      </c>
      <c r="E4" s="483">
        <f>SUM(E5:E27)</f>
        <v>0</v>
      </c>
      <c r="F4" s="483">
        <f>SUM(F5:F27)</f>
        <v>1</v>
      </c>
      <c r="G4" s="424" t="s">
        <v>5457</v>
      </c>
      <c r="H4" s="424" t="s">
        <v>5457</v>
      </c>
      <c r="I4" s="424" t="s">
        <v>5457</v>
      </c>
      <c r="J4" s="424" t="s">
        <v>5457</v>
      </c>
    </row>
    <row r="5" spans="1:21" s="425" customFormat="1" ht="13">
      <c r="A5" s="423"/>
      <c r="B5" s="424"/>
      <c r="C5" s="424"/>
      <c r="D5" s="424"/>
      <c r="E5" s="424"/>
      <c r="F5" s="424"/>
      <c r="G5" s="424" t="s">
        <v>3</v>
      </c>
      <c r="H5" s="424" t="s">
        <v>3</v>
      </c>
      <c r="I5" s="424" t="s">
        <v>3</v>
      </c>
      <c r="J5" s="424" t="s">
        <v>3</v>
      </c>
    </row>
    <row r="6" spans="1:21" s="425" customFormat="1" ht="13">
      <c r="A6" s="423"/>
      <c r="B6" s="424"/>
      <c r="C6" s="424"/>
      <c r="D6" s="424"/>
      <c r="E6" s="424"/>
      <c r="F6" s="424"/>
      <c r="G6" s="424" t="s">
        <v>8166</v>
      </c>
      <c r="H6" s="424" t="s">
        <v>8166</v>
      </c>
      <c r="I6" s="424" t="s">
        <v>8166</v>
      </c>
      <c r="J6" s="424" t="s">
        <v>8166</v>
      </c>
    </row>
    <row r="7" spans="1:21" s="425" customFormat="1" ht="13">
      <c r="B7" s="645"/>
      <c r="C7" s="645"/>
      <c r="D7" s="645"/>
      <c r="E7" s="645"/>
      <c r="F7" s="645"/>
      <c r="G7" s="424" t="s">
        <v>0</v>
      </c>
      <c r="H7" s="424" t="s">
        <v>0</v>
      </c>
      <c r="I7" s="424" t="s">
        <v>0</v>
      </c>
      <c r="J7" s="424" t="s">
        <v>0</v>
      </c>
      <c r="K7" s="424"/>
    </row>
    <row r="8" spans="1:21" s="425" customFormat="1" ht="13">
      <c r="A8" s="424" t="s">
        <v>7883</v>
      </c>
      <c r="B8" s="645">
        <f>SUMIFS(标准!M:M,标准!B:B,A8)</f>
        <v>0</v>
      </c>
      <c r="C8" s="645">
        <f>SUMIFS(标准!N:N,标准!B:B,A8)</f>
        <v>0</v>
      </c>
      <c r="D8" s="645">
        <f>SUMIFS(标准!O:O,标准!B:B,A8)</f>
        <v>0</v>
      </c>
      <c r="E8" s="645">
        <f>SUMIFS(标准!P:P,标准!B:B,A8)</f>
        <v>0</v>
      </c>
      <c r="F8" s="645">
        <f>SUMIFS(标准!Q:Q,标准!B:B,A8)</f>
        <v>0</v>
      </c>
      <c r="G8" s="424" t="s">
        <v>8198</v>
      </c>
      <c r="H8" s="424" t="s">
        <v>8198</v>
      </c>
      <c r="I8" s="424" t="s">
        <v>8198</v>
      </c>
      <c r="J8" s="424" t="s">
        <v>8198</v>
      </c>
    </row>
    <row r="9" spans="1:21" s="425" customFormat="1" ht="13">
      <c r="A9" s="424" t="s">
        <v>8097</v>
      </c>
      <c r="B9" s="645">
        <f>SUMIFS(标准!M:M,标准!B:B,A9)</f>
        <v>0</v>
      </c>
      <c r="C9" s="645">
        <f>SUMIFS(标准!N:N,标准!B:B,A9)</f>
        <v>0</v>
      </c>
      <c r="D9" s="645">
        <f>SUMIFS(标准!O:O,标准!B:B,A9)</f>
        <v>0</v>
      </c>
      <c r="E9" s="645">
        <f>SUMIFS(标准!P:P,标准!B:B,A9)</f>
        <v>0</v>
      </c>
      <c r="F9" s="645">
        <f>SUMIFS(标准!Q:Q,标准!B:B,A9)</f>
        <v>0</v>
      </c>
      <c r="G9" s="424" t="s">
        <v>8199</v>
      </c>
      <c r="H9" s="424" t="s">
        <v>8199</v>
      </c>
      <c r="I9" s="424" t="s">
        <v>8199</v>
      </c>
      <c r="J9" s="424" t="s">
        <v>8199</v>
      </c>
    </row>
    <row r="10" spans="1:21" s="425" customFormat="1" ht="13">
      <c r="A10" s="424" t="s">
        <v>5905</v>
      </c>
      <c r="B10" s="645">
        <f>SUMIFS(标准!M:M,标准!B:B,A10)</f>
        <v>0</v>
      </c>
      <c r="C10" s="645">
        <f>SUMIFS(标准!N:N,标准!B:B,A10)</f>
        <v>0</v>
      </c>
      <c r="D10" s="645">
        <f>SUMIFS(标准!O:O,标准!B:B,A10)</f>
        <v>0</v>
      </c>
      <c r="E10" s="645">
        <f>SUMIFS(标准!P:P,标准!B:B,A10)</f>
        <v>0</v>
      </c>
      <c r="F10" s="645">
        <f>SUMIFS(标准!Q:Q,标准!B:B,A10)</f>
        <v>0</v>
      </c>
      <c r="G10" s="424" t="s">
        <v>8200</v>
      </c>
      <c r="H10" s="424" t="s">
        <v>8200</v>
      </c>
      <c r="I10" s="424" t="s">
        <v>8200</v>
      </c>
    </row>
    <row r="11" spans="1:21" s="425" customFormat="1" ht="13">
      <c r="A11" s="424" t="s">
        <v>7446</v>
      </c>
      <c r="B11" s="645">
        <f>SUMIFS(标准!M:M,标准!B:B,A11)</f>
        <v>0</v>
      </c>
      <c r="C11" s="645">
        <f>SUMIFS(标准!N:N,标准!B:B,A11)</f>
        <v>0</v>
      </c>
      <c r="D11" s="645">
        <f>SUMIFS(标准!O:O,标准!B:B,A11)</f>
        <v>0</v>
      </c>
      <c r="E11" s="645">
        <f>SUMIFS(标准!P:P,标准!B:B,A11)</f>
        <v>0</v>
      </c>
      <c r="F11" s="645">
        <f>SUMIFS(标准!Q:Q,标准!B:B,A11)</f>
        <v>0</v>
      </c>
      <c r="G11" s="424" t="s">
        <v>8201</v>
      </c>
      <c r="H11" s="424" t="s">
        <v>8201</v>
      </c>
      <c r="I11" s="424" t="s">
        <v>8201</v>
      </c>
      <c r="J11" s="424" t="s">
        <v>8201</v>
      </c>
    </row>
    <row r="12" spans="1:21" s="425" customFormat="1" ht="13">
      <c r="A12" s="424" t="s">
        <v>7355</v>
      </c>
      <c r="B12" s="645">
        <f>SUMIFS(标准!M:M,标准!B:B,A12)</f>
        <v>0</v>
      </c>
      <c r="C12" s="645">
        <f>SUMIFS(标准!N:N,标准!B:B,A12)</f>
        <v>0</v>
      </c>
      <c r="D12" s="645">
        <f>SUMIFS(标准!O:O,标准!B:B,A12)</f>
        <v>0</v>
      </c>
      <c r="E12" s="645">
        <f>SUMIFS(标准!P:P,标准!B:B,A12)</f>
        <v>0</v>
      </c>
      <c r="F12" s="645">
        <f>SUMIFS(标准!Q:Q,标准!B:B,A12)</f>
        <v>0</v>
      </c>
      <c r="G12" s="424" t="s">
        <v>8203</v>
      </c>
      <c r="H12" s="424" t="s">
        <v>8203</v>
      </c>
      <c r="I12" s="424" t="s">
        <v>8203</v>
      </c>
      <c r="J12" s="424" t="s">
        <v>8203</v>
      </c>
    </row>
    <row r="13" spans="1:21" s="425" customFormat="1" ht="13">
      <c r="A13" s="424" t="s">
        <v>8210</v>
      </c>
      <c r="B13" s="645">
        <f>SUMIFS(标准!M:M,标准!B:B,A13)</f>
        <v>0</v>
      </c>
      <c r="C13" s="645">
        <f>SUMIFS(标准!N:N,标准!B:B,A13)</f>
        <v>0</v>
      </c>
      <c r="D13" s="645">
        <f>SUMIFS(标准!O:O,标准!B:B,A13)</f>
        <v>0</v>
      </c>
      <c r="E13" s="645">
        <f>SUMIFS(标准!P:P,标准!B:B,A13)</f>
        <v>0</v>
      </c>
      <c r="F13" s="645">
        <f>SUMIFS(标准!Q:Q,标准!B:B,A13)</f>
        <v>0</v>
      </c>
      <c r="G13" s="424" t="s">
        <v>8204</v>
      </c>
      <c r="H13" s="424" t="s">
        <v>8204</v>
      </c>
      <c r="I13" s="424" t="s">
        <v>8204</v>
      </c>
      <c r="J13" s="424" t="s">
        <v>8204</v>
      </c>
    </row>
    <row r="14" spans="1:21" s="425" customFormat="1" ht="13">
      <c r="A14" s="424" t="s">
        <v>8211</v>
      </c>
      <c r="B14" s="645">
        <f>SUMIFS(标准!M:M,标准!B:B,A14)</f>
        <v>0</v>
      </c>
      <c r="C14" s="645">
        <f>SUMIFS(标准!N:N,标准!B:B,A14)</f>
        <v>0</v>
      </c>
      <c r="D14" s="645">
        <f>SUMIFS(标准!O:O,标准!B:B,A14)</f>
        <v>0</v>
      </c>
      <c r="E14" s="645">
        <f>SUMIFS(标准!P:P,标准!B:B,A14)</f>
        <v>0</v>
      </c>
      <c r="F14" s="645">
        <f>SUMIFS(标准!Q:Q,标准!B:B,A14)</f>
        <v>0</v>
      </c>
      <c r="G14" s="424" t="s">
        <v>8205</v>
      </c>
      <c r="H14" s="424" t="s">
        <v>8205</v>
      </c>
      <c r="I14" s="424" t="s">
        <v>8205</v>
      </c>
    </row>
    <row r="15" spans="1:21" s="425" customFormat="1" ht="13">
      <c r="A15" s="424" t="s">
        <v>6543</v>
      </c>
      <c r="B15" s="645">
        <f>SUMIFS(标准!M:M,标准!B:B,A15)</f>
        <v>0</v>
      </c>
      <c r="C15" s="645">
        <f>SUMIFS(标准!N:N,标准!B:B,A15)</f>
        <v>0</v>
      </c>
      <c r="D15" s="645">
        <f>SUMIFS(标准!O:O,标准!B:B,A15)</f>
        <v>0</v>
      </c>
      <c r="E15" s="645">
        <f>SUMIFS(标准!P:P,标准!B:B,A15)</f>
        <v>0</v>
      </c>
      <c r="F15" s="645">
        <f>SUMIFS(标准!Q:Q,标准!B:B,A15)</f>
        <v>0</v>
      </c>
      <c r="G15" s="424" t="s">
        <v>8206</v>
      </c>
      <c r="H15" s="424" t="s">
        <v>8206</v>
      </c>
      <c r="I15" s="424" t="s">
        <v>8206</v>
      </c>
    </row>
    <row r="16" spans="1:21" s="425" customFormat="1" ht="13">
      <c r="A16" s="424" t="s">
        <v>7895</v>
      </c>
      <c r="B16" s="645">
        <f>SUMIFS(标准!M:M,标准!B:B,A16)</f>
        <v>0</v>
      </c>
      <c r="C16" s="645">
        <f>SUMIFS(标准!N:N,标准!B:B,A16)</f>
        <v>0</v>
      </c>
      <c r="D16" s="645">
        <f>SUMIFS(标准!O:O,标准!B:B,A16)</f>
        <v>0</v>
      </c>
      <c r="E16" s="645">
        <f>SUMIFS(标准!P:P,标准!B:B,A16)</f>
        <v>0</v>
      </c>
      <c r="F16" s="645">
        <f>SUMIFS(标准!Q:Q,标准!B:B,A16)</f>
        <v>0</v>
      </c>
      <c r="G16" s="424" t="s">
        <v>8170</v>
      </c>
      <c r="H16" s="424" t="s">
        <v>8170</v>
      </c>
      <c r="I16" s="424" t="s">
        <v>8170</v>
      </c>
      <c r="J16" s="424" t="s">
        <v>8170</v>
      </c>
    </row>
    <row r="17" spans="1:10">
      <c r="A17" s="424" t="s">
        <v>7838</v>
      </c>
      <c r="B17" s="645">
        <f>SUMIFS(标准!M:M,标准!B:B,A17)</f>
        <v>0</v>
      </c>
      <c r="C17" s="645">
        <f>SUMIFS(标准!N:N,标准!B:B,A17)</f>
        <v>0</v>
      </c>
      <c r="D17" s="645">
        <f>SUMIFS(标准!O:O,标准!B:B,A17)</f>
        <v>0</v>
      </c>
      <c r="E17" s="645">
        <f>SUMIFS(标准!P:P,标准!B:B,A17)</f>
        <v>0</v>
      </c>
      <c r="F17" s="645">
        <f>SUMIFS(标准!Q:Q,标准!B:B,A17)</f>
        <v>0</v>
      </c>
      <c r="G17" s="424" t="s">
        <v>8207</v>
      </c>
      <c r="H17" t="s">
        <v>8207</v>
      </c>
      <c r="I17" s="424" t="s">
        <v>8207</v>
      </c>
    </row>
    <row r="18" spans="1:10" s="425" customFormat="1" ht="13">
      <c r="A18" s="424" t="s">
        <v>7804</v>
      </c>
      <c r="B18" s="645">
        <f>SUMIFS(标准!M:M,标准!B:B,A18)</f>
        <v>0</v>
      </c>
      <c r="C18" s="645">
        <f>SUMIFS(标准!N:N,标准!B:B,A18)</f>
        <v>0</v>
      </c>
      <c r="D18" s="645">
        <f>SUMIFS(标准!O:O,标准!B:B,A18)</f>
        <v>0</v>
      </c>
      <c r="E18" s="645">
        <f>SUMIFS(标准!P:P,标准!B:B,A18)</f>
        <v>0</v>
      </c>
      <c r="F18" s="645">
        <f>SUMIFS(标准!Q:Q,标准!B:B,A18)</f>
        <v>0</v>
      </c>
      <c r="G18" s="424" t="s">
        <v>8208</v>
      </c>
      <c r="H18" s="424" t="s">
        <v>8208</v>
      </c>
      <c r="I18" s="424" t="s">
        <v>8208</v>
      </c>
    </row>
    <row r="19" spans="1:10">
      <c r="A19" s="424" t="s">
        <v>8255</v>
      </c>
      <c r="B19" s="645">
        <f>SUMIFS(标准!M:M,标准!B:B,A19)</f>
        <v>0</v>
      </c>
      <c r="C19" s="645">
        <f>SUMIFS(标准!N:N,标准!B:B,A19)</f>
        <v>0</v>
      </c>
      <c r="D19" s="645">
        <f>SUMIFS(标准!O:O,标准!B:B,A19)</f>
        <v>0</v>
      </c>
      <c r="E19" s="645">
        <f>SUMIFS(标准!P:P,标准!B:B,A19)</f>
        <v>0</v>
      </c>
      <c r="F19" s="645">
        <f>SUMIFS(标准!Q:Q,标准!B:B,A19)</f>
        <v>0</v>
      </c>
      <c r="G19" s="424" t="s">
        <v>8254</v>
      </c>
      <c r="H19" t="s">
        <v>6952</v>
      </c>
    </row>
    <row r="20" spans="1:10" s="425" customFormat="1" ht="13">
      <c r="A20" s="424" t="s">
        <v>8257</v>
      </c>
      <c r="B20" s="434">
        <f>SUMIFS(标准!M:M,标准!B:B,A20)</f>
        <v>0</v>
      </c>
      <c r="C20" s="434">
        <f>SUMIFS(标准!N:N,标准!B:B,A20)</f>
        <v>1</v>
      </c>
      <c r="D20" s="434">
        <f>SUMIFS(标准!O:O,标准!B:B,A20)</f>
        <v>1</v>
      </c>
      <c r="E20" s="434">
        <f>SUMIFS(标准!P:P,标准!B:B,A20)</f>
        <v>0</v>
      </c>
      <c r="F20" s="434">
        <f>SUMIFS(标准!Q:Q,标准!B:B,A20)</f>
        <v>1</v>
      </c>
      <c r="G20" s="424" t="s">
        <v>8256</v>
      </c>
      <c r="H20" s="424" t="s">
        <v>8252</v>
      </c>
    </row>
    <row r="21" spans="1:10" s="425" customFormat="1" ht="13">
      <c r="A21" s="424" t="s">
        <v>7624</v>
      </c>
      <c r="B21" s="645">
        <f>SUMIFS(标准!M:M,标准!B:B,A21)</f>
        <v>0</v>
      </c>
      <c r="C21" s="645">
        <f>SUMIFS(标准!N:N,标准!B:B,A21)</f>
        <v>0</v>
      </c>
      <c r="D21" s="645">
        <f>SUMIFS(标准!O:O,标准!B:B,A21)</f>
        <v>0</v>
      </c>
      <c r="E21" s="645">
        <f>SUMIFS(标准!P:P,标准!B:B,A21)</f>
        <v>0</v>
      </c>
      <c r="F21" s="434">
        <f>SUMIFS(标准!Q:Q,标准!B:B,A21)</f>
        <v>0</v>
      </c>
      <c r="G21" s="424" t="s">
        <v>7622</v>
      </c>
      <c r="H21" s="424" t="s">
        <v>7622</v>
      </c>
      <c r="I21" s="424" t="s">
        <v>7622</v>
      </c>
      <c r="J21" s="424" t="s">
        <v>7622</v>
      </c>
    </row>
    <row r="22" spans="1:10" s="425" customFormat="1">
      <c r="A22" s="424" t="s">
        <v>8259</v>
      </c>
      <c r="B22" s="645">
        <f>SUMIFS(标准!M:M,标准!B:B,A22)</f>
        <v>0</v>
      </c>
      <c r="C22" s="645">
        <f>SUMIFS(标准!N:N,标准!B:B,A22)</f>
        <v>0</v>
      </c>
      <c r="D22" s="645">
        <f>SUMIFS(标准!O:O,标准!B:B,A22)</f>
        <v>0</v>
      </c>
      <c r="E22" s="645">
        <f>SUMIFS(标准!P:P,标准!B:B,A22)</f>
        <v>0</v>
      </c>
      <c r="F22" s="645">
        <f>SUMIFS(标准!Q:Q,标准!B:B,A22)</f>
        <v>0</v>
      </c>
      <c r="G22" s="424" t="s">
        <v>8258</v>
      </c>
      <c r="H22" t="s">
        <v>8249</v>
      </c>
      <c r="I22"/>
      <c r="J22"/>
    </row>
    <row r="23" spans="1:10">
      <c r="A23" s="424" t="s">
        <v>7877</v>
      </c>
      <c r="B23" s="645">
        <f>SUMIFS(标准!M:M,标准!B:B,A23)</f>
        <v>0</v>
      </c>
      <c r="C23" s="645">
        <f>SUMIFS(标准!N:N,标准!B:B,A23)</f>
        <v>0</v>
      </c>
      <c r="D23" s="645">
        <f>SUMIFS(标准!O:O,标准!B:B,A23)</f>
        <v>0</v>
      </c>
      <c r="E23" s="645">
        <f>SUMIFS(标准!P:P,标准!B:B,A23)</f>
        <v>0</v>
      </c>
      <c r="F23" s="645">
        <f>SUMIFS(标准!Q:Q,标准!B:B,A23)</f>
        <v>0</v>
      </c>
      <c r="G23" s="424" t="s">
        <v>8209</v>
      </c>
      <c r="H23" s="424" t="s">
        <v>8260</v>
      </c>
      <c r="I23" s="424" t="s">
        <v>8209</v>
      </c>
      <c r="J23" s="424" t="s">
        <v>8209</v>
      </c>
    </row>
    <row r="24" spans="1:10" s="425" customFormat="1" ht="13">
      <c r="A24" s="424" t="s">
        <v>8214</v>
      </c>
      <c r="B24" s="434">
        <f>SUMIFS(标准!M:M,标准!B:B,A24)</f>
        <v>0</v>
      </c>
      <c r="C24" s="434">
        <f>SUMIFS(标准!N:N,标准!B:B,A24)</f>
        <v>1</v>
      </c>
      <c r="D24" s="434">
        <f>SUMIFS(标准!O:O,标准!B:B,A24)</f>
        <v>0</v>
      </c>
      <c r="E24" s="434">
        <f>SUMIFS(标准!P:P,标准!B:B,A24)</f>
        <v>0</v>
      </c>
      <c r="F24" s="434">
        <f>SUMIFS(标准!Q:Q,标准!B:B,A24)</f>
        <v>0</v>
      </c>
      <c r="G24" s="424" t="s">
        <v>8250</v>
      </c>
      <c r="H24" s="424" t="s">
        <v>8250</v>
      </c>
      <c r="I24" s="424" t="s">
        <v>8213</v>
      </c>
      <c r="J24" s="424" t="s">
        <v>8213</v>
      </c>
    </row>
    <row r="25" spans="1:10" s="425" customFormat="1" ht="13">
      <c r="A25" s="423"/>
      <c r="B25" s="424"/>
      <c r="C25" s="424"/>
      <c r="D25" s="424"/>
      <c r="E25" s="424"/>
      <c r="F25" s="424"/>
      <c r="G25" s="424" t="s">
        <v>6446</v>
      </c>
      <c r="H25" s="688" t="s">
        <v>6446</v>
      </c>
    </row>
    <row r="26" spans="1:10" s="425" customFormat="1" ht="13">
      <c r="B26" s="645"/>
      <c r="C26" s="645"/>
      <c r="D26" s="645"/>
      <c r="E26" s="645"/>
      <c r="F26" s="645"/>
      <c r="G26" s="424" t="s">
        <v>8253</v>
      </c>
      <c r="H26" s="424" t="s">
        <v>8261</v>
      </c>
      <c r="I26" s="688" t="s">
        <v>8212</v>
      </c>
      <c r="J26" s="688" t="s">
        <v>8222</v>
      </c>
    </row>
    <row r="27" spans="1:10" s="425" customFormat="1" ht="13">
      <c r="A27" s="423"/>
      <c r="B27" s="424"/>
      <c r="C27" s="424"/>
      <c r="D27" s="424"/>
      <c r="E27" s="424"/>
      <c r="F27" s="424"/>
      <c r="G27" s="424" t="s">
        <v>6446</v>
      </c>
      <c r="H27" s="424" t="s">
        <v>6446</v>
      </c>
      <c r="I27" s="424" t="s">
        <v>6447</v>
      </c>
      <c r="J27" s="424" t="s">
        <v>6447</v>
      </c>
    </row>
    <row r="28" spans="1:10" s="425" customFormat="1">
      <c r="A28" s="423"/>
      <c r="B28" s="424"/>
      <c r="C28" s="424"/>
      <c r="D28" s="424"/>
      <c r="E28" s="424"/>
      <c r="F28" s="424"/>
      <c r="G28" t="s">
        <v>6447</v>
      </c>
      <c r="H28" t="s">
        <v>6447</v>
      </c>
      <c r="I28"/>
      <c r="J28"/>
    </row>
    <row r="30" spans="1:10">
      <c r="A30" t="s">
        <v>7205</v>
      </c>
      <c r="B30" s="645">
        <f>SUMIFS(标准!M:M,标准!B:B,A30)</f>
        <v>0</v>
      </c>
      <c r="C30" s="645">
        <f>SUMIFS(标准!N:N,标准!B:B,A30)</f>
        <v>0</v>
      </c>
      <c r="D30" s="645">
        <f>SUMIFS(标准!O:O,标准!B:B,A30)</f>
        <v>0</v>
      </c>
      <c r="E30" s="645">
        <f>SUMIFS(标准!P:P,标准!B:B,A30)</f>
        <v>0</v>
      </c>
      <c r="F30" s="645">
        <f>SUMIFS(标准!Q:Q,标准!B:B,A30)</f>
        <v>0</v>
      </c>
      <c r="J30" s="424" t="s">
        <v>8225</v>
      </c>
    </row>
    <row r="31" spans="1:10">
      <c r="A31" t="s">
        <v>7691</v>
      </c>
      <c r="B31" s="645">
        <f>SUMIFS(标准!M:M,标准!B:B,A31)</f>
        <v>0</v>
      </c>
      <c r="C31" s="645">
        <f>SUMIFS(标准!N:N,标准!B:B,A31)</f>
        <v>0</v>
      </c>
      <c r="D31" s="645">
        <f>SUMIFS(标准!O:O,标准!B:B,A31)</f>
        <v>0</v>
      </c>
      <c r="E31" s="645">
        <f>SUMIFS(标准!P:P,标准!B:B,A31)</f>
        <v>0</v>
      </c>
      <c r="F31" s="645">
        <f>SUMIFS(标准!Q:Q,标准!B:B,A31)</f>
        <v>0</v>
      </c>
      <c r="J31" s="424" t="s">
        <v>8216</v>
      </c>
    </row>
    <row r="32" spans="1:10" s="425" customFormat="1" ht="13">
      <c r="A32" s="424" t="s">
        <v>8215</v>
      </c>
      <c r="B32" s="645">
        <f>SUMIFS(标准!M:M,标准!B:B,A32)</f>
        <v>0</v>
      </c>
      <c r="C32" s="645">
        <f>SUMIFS(标准!N:N,标准!B:B,A32)</f>
        <v>0</v>
      </c>
      <c r="D32" s="645">
        <f>SUMIFS(标准!O:O,标准!B:B,A32)</f>
        <v>0</v>
      </c>
      <c r="E32" s="645">
        <f>SUMIFS(标准!P:P,标准!B:B,A32)</f>
        <v>0</v>
      </c>
      <c r="F32" s="645">
        <f>SUMIFS(标准!Q:Q,标准!B:B,A32)</f>
        <v>0</v>
      </c>
      <c r="H32" s="424"/>
      <c r="I32" s="424" t="s">
        <v>5458</v>
      </c>
      <c r="J32" s="424" t="s">
        <v>5458</v>
      </c>
    </row>
    <row r="33" spans="1:10" s="425" customFormat="1" ht="13">
      <c r="A33" s="424" t="s">
        <v>6519</v>
      </c>
      <c r="B33" s="645">
        <f>SUMIFS(标准!M:M,标准!B:B,A33)</f>
        <v>0</v>
      </c>
      <c r="C33" s="645">
        <f>SUMIFS(标准!N:N,标准!B:B,A33)</f>
        <v>0</v>
      </c>
      <c r="D33" s="645">
        <f>SUMIFS(标准!O:O,标准!B:B,A33)</f>
        <v>0</v>
      </c>
      <c r="E33" s="645">
        <f>SUMIFS(标准!P:P,标准!B:B,A33)</f>
        <v>0</v>
      </c>
      <c r="F33" s="645">
        <f>SUMIFS(标准!Q:Q,标准!B:B,A33)</f>
        <v>0</v>
      </c>
      <c r="H33" s="424"/>
      <c r="I33" s="424" t="s">
        <v>8202</v>
      </c>
    </row>
    <row r="34" spans="1:10">
      <c r="A34" t="s">
        <v>8223</v>
      </c>
      <c r="B34" s="645">
        <f>SUMIFS(标准!M:M,标准!B:B,A34)</f>
        <v>0</v>
      </c>
      <c r="C34" s="645">
        <f>SUMIFS(标准!N:N,标准!B:B,A34)</f>
        <v>0</v>
      </c>
      <c r="D34" s="645">
        <f>SUMIFS(标准!O:O,标准!B:B,A34)</f>
        <v>0</v>
      </c>
      <c r="E34" s="645">
        <f>SUMIFS(标准!P:P,标准!B:B,A34)</f>
        <v>0</v>
      </c>
      <c r="F34" s="645">
        <f>SUMIFS(标准!Q:Q,标准!B:B,A34)</f>
        <v>0</v>
      </c>
      <c r="G34" s="424"/>
      <c r="J34" s="424" t="s">
        <v>8217</v>
      </c>
    </row>
    <row r="35" spans="1:10">
      <c r="H35" s="424" t="s">
        <v>8263</v>
      </c>
    </row>
    <row r="36" spans="1:10">
      <c r="A36" t="s">
        <v>8224</v>
      </c>
      <c r="B36" s="645">
        <f>SUMIFS(标准!M:M,标准!B:B,A36)</f>
        <v>0</v>
      </c>
      <c r="C36" s="645">
        <f>SUMIFS(标准!N:N,标准!B:B,A36)</f>
        <v>0</v>
      </c>
      <c r="D36" s="645">
        <f>SUMIFS(标准!O:O,标准!B:B,A36)</f>
        <v>0</v>
      </c>
      <c r="E36" s="645">
        <f>SUMIFS(标准!P:P,标准!B:B,A36)</f>
        <v>0</v>
      </c>
      <c r="F36" s="645">
        <f>SUMIFS(标准!Q:Q,标准!B:B,A36)</f>
        <v>0</v>
      </c>
      <c r="G36" s="424"/>
      <c r="J36" s="424" t="s">
        <v>8218</v>
      </c>
    </row>
    <row r="37" spans="1:10">
      <c r="A37" t="s">
        <v>7507</v>
      </c>
      <c r="B37" s="645">
        <f>SUMIFS(标准!M:M,标准!B:B,A37)</f>
        <v>0</v>
      </c>
      <c r="C37" s="645">
        <f>SUMIFS(标准!N:N,标准!B:B,A37)</f>
        <v>0</v>
      </c>
      <c r="D37" s="645">
        <f>SUMIFS(标准!O:O,标准!B:B,A37)</f>
        <v>0</v>
      </c>
      <c r="E37" s="645">
        <f>SUMIFS(标准!P:P,标准!B:B,A37)</f>
        <v>0</v>
      </c>
      <c r="F37" s="645">
        <f>SUMIFS(标准!Q:Q,标准!B:B,A37)</f>
        <v>0</v>
      </c>
      <c r="G37" s="424"/>
      <c r="J37" s="424" t="s">
        <v>8219</v>
      </c>
    </row>
    <row r="38" spans="1:10">
      <c r="A38" t="s">
        <v>7334</v>
      </c>
      <c r="B38" s="645">
        <f>SUMIFS(标准!M:M,标准!B:B,A38)</f>
        <v>0</v>
      </c>
      <c r="C38" s="645">
        <f>SUMIFS(标准!N:N,标准!B:B,A38)</f>
        <v>0</v>
      </c>
      <c r="D38" s="645">
        <f>SUMIFS(标准!O:O,标准!B:B,A38)</f>
        <v>0</v>
      </c>
      <c r="E38" s="645">
        <f>SUMIFS(标准!P:P,标准!B:B,A38)</f>
        <v>0</v>
      </c>
      <c r="F38" s="645">
        <f>SUMIFS(标准!Q:Q,标准!B:B,A38)</f>
        <v>0</v>
      </c>
      <c r="G38" s="424"/>
      <c r="J38" s="424" t="s">
        <v>8220</v>
      </c>
    </row>
  </sheetData>
  <phoneticPr fontId="134" type="noConversion"/>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S32"/>
  <sheetViews>
    <sheetView workbookViewId="0">
      <pane ySplit="1" topLeftCell="A2" activePane="bottomLeft" state="frozen"/>
      <selection pane="bottomLeft" activeCell="M26" sqref="M26"/>
    </sheetView>
  </sheetViews>
  <sheetFormatPr defaultColWidth="9" defaultRowHeight="13"/>
  <cols>
    <col min="1" max="1" width="11.26953125" style="423" customWidth="1"/>
    <col min="2" max="2" width="4" style="424" customWidth="1"/>
    <col min="3" max="6" width="3.7265625" style="424" customWidth="1"/>
    <col min="7" max="11" width="3.7265625" style="424" hidden="1" customWidth="1"/>
    <col min="12" max="12" width="24.08984375" style="424" customWidth="1"/>
    <col min="13" max="13" width="19.08984375" style="425" customWidth="1"/>
    <col min="14" max="14" width="18.90625" style="425" customWidth="1"/>
    <col min="15" max="15" width="10.453125" style="425" customWidth="1"/>
    <col min="16" max="16" width="16.453125" style="425" customWidth="1"/>
    <col min="17" max="17" width="13.26953125" style="425" customWidth="1"/>
    <col min="18" max="18" width="13" style="425" customWidth="1"/>
    <col min="19" max="19" width="4.453125" style="425" customWidth="1"/>
    <col min="20" max="16384" width="9" style="425"/>
  </cols>
  <sheetData>
    <row r="1" spans="1:19">
      <c r="B1" s="426" t="s">
        <v>2</v>
      </c>
      <c r="C1" s="426">
        <v>314</v>
      </c>
      <c r="D1" s="426">
        <v>444</v>
      </c>
      <c r="E1" s="426">
        <v>315</v>
      </c>
      <c r="F1" s="426">
        <v>201</v>
      </c>
      <c r="G1" s="426"/>
      <c r="H1" s="426"/>
      <c r="I1" s="426"/>
      <c r="J1" s="426"/>
      <c r="K1" s="426"/>
      <c r="L1" s="426"/>
      <c r="N1" s="693"/>
    </row>
    <row r="2" spans="1:19">
      <c r="B2" s="426"/>
      <c r="C2" s="426"/>
      <c r="D2" s="426"/>
      <c r="E2" s="426"/>
      <c r="F2" s="426"/>
      <c r="G2" s="426"/>
      <c r="H2" s="426"/>
      <c r="I2" s="426"/>
      <c r="J2" s="426"/>
      <c r="K2" s="426"/>
      <c r="L2" s="426" t="s">
        <v>8285</v>
      </c>
      <c r="M2" s="425" t="s">
        <v>8289</v>
      </c>
      <c r="N2" s="693"/>
    </row>
    <row r="3" spans="1:19">
      <c r="B3" s="426"/>
      <c r="C3" s="426"/>
      <c r="D3" s="426"/>
      <c r="E3" s="426"/>
      <c r="F3" s="426"/>
      <c r="G3" s="426"/>
      <c r="H3" s="426"/>
      <c r="I3" s="426"/>
      <c r="J3" s="426"/>
      <c r="K3" s="426"/>
      <c r="L3" s="426" t="s">
        <v>8165</v>
      </c>
      <c r="M3" s="425" t="s">
        <v>8288</v>
      </c>
      <c r="N3" s="693" t="s">
        <v>8165</v>
      </c>
    </row>
    <row r="4" spans="1:19" s="421" customFormat="1" ht="14">
      <c r="A4" s="427" t="s">
        <v>1</v>
      </c>
      <c r="B4" s="428"/>
      <c r="C4" s="428"/>
      <c r="D4" s="428"/>
      <c r="E4" s="428"/>
      <c r="F4" s="428"/>
      <c r="G4" s="428"/>
      <c r="H4" s="428"/>
      <c r="I4" s="428"/>
      <c r="J4" s="428"/>
      <c r="K4" s="428"/>
      <c r="L4" s="428" t="s">
        <v>4021</v>
      </c>
      <c r="M4" s="433" t="s">
        <v>4021</v>
      </c>
      <c r="N4" s="458" t="s">
        <v>4021</v>
      </c>
      <c r="O4" s="433"/>
      <c r="R4" s="430"/>
      <c r="S4" s="430"/>
    </row>
    <row r="5" spans="1:19">
      <c r="B5" s="483">
        <f>SUM(B6:B27)</f>
        <v>1</v>
      </c>
      <c r="C5" s="483">
        <f>SUM(C6:C27)</f>
        <v>0</v>
      </c>
      <c r="D5" s="483">
        <f>SUM(D6:D27)</f>
        <v>1</v>
      </c>
      <c r="E5" s="483">
        <f>SUM(E6:E27)</f>
        <v>1</v>
      </c>
      <c r="F5" s="483">
        <f>SUM(F6:F27)</f>
        <v>0</v>
      </c>
      <c r="L5" s="424" t="s">
        <v>3</v>
      </c>
      <c r="M5" s="425" t="s">
        <v>3</v>
      </c>
      <c r="N5" s="425" t="s">
        <v>3</v>
      </c>
    </row>
    <row r="6" spans="1:19">
      <c r="L6" s="424" t="s">
        <v>8166</v>
      </c>
      <c r="M6" s="425" t="s">
        <v>8166</v>
      </c>
      <c r="N6" s="425" t="s">
        <v>8166</v>
      </c>
    </row>
    <row r="7" spans="1:19">
      <c r="L7" s="424" t="s">
        <v>0</v>
      </c>
      <c r="M7" s="425" t="s">
        <v>0</v>
      </c>
      <c r="N7" s="425" t="s">
        <v>0</v>
      </c>
    </row>
    <row r="8" spans="1:19">
      <c r="A8" s="425" t="s">
        <v>6990</v>
      </c>
      <c r="B8" s="645">
        <f>SUMIFS(标准!M:M,标准!B:B,A8)</f>
        <v>0</v>
      </c>
      <c r="C8" s="645">
        <f>SUMIFS(标准!N:N,标准!B:B,A8)</f>
        <v>0</v>
      </c>
      <c r="D8" s="645">
        <f>SUMIFS(标准!O:O,标准!B:B,A8)</f>
        <v>0</v>
      </c>
      <c r="E8" s="645">
        <f>SUMIFS(标准!P:P,标准!B:B,A8)</f>
        <v>0</v>
      </c>
      <c r="F8" s="645">
        <f>SUMIFS(标准!Q:Q,标准!B:B,A8)</f>
        <v>0</v>
      </c>
      <c r="L8" s="424" t="s">
        <v>6980</v>
      </c>
      <c r="M8" s="425" t="s">
        <v>6980</v>
      </c>
      <c r="N8" s="424" t="s">
        <v>6980</v>
      </c>
    </row>
    <row r="9" spans="1:19">
      <c r="A9" s="425" t="s">
        <v>6754</v>
      </c>
      <c r="B9" s="645">
        <f>SUMIFS(标准!M:M,标准!B:B,A9)</f>
        <v>0</v>
      </c>
      <c r="C9" s="645">
        <f>SUMIFS(标准!N:N,标准!B:B,A9)</f>
        <v>0</v>
      </c>
      <c r="D9" s="645">
        <f>SUMIFS(标准!O:O,标准!B:B,A9)</f>
        <v>0</v>
      </c>
      <c r="E9" s="645">
        <f>SUMIFS(标准!P:P,标准!B:B,A9)</f>
        <v>0</v>
      </c>
      <c r="F9" s="645">
        <f>SUMIFS(标准!Q:Q,标准!B:B,A9)</f>
        <v>0</v>
      </c>
      <c r="L9" s="424" t="s">
        <v>6981</v>
      </c>
      <c r="M9" s="425" t="s">
        <v>8286</v>
      </c>
      <c r="N9" s="424" t="s">
        <v>6981</v>
      </c>
    </row>
    <row r="10" spans="1:19">
      <c r="A10" s="425" t="s">
        <v>8174</v>
      </c>
      <c r="B10" s="645">
        <f>SUMIFS(标准!M:M,标准!B:B,A10)</f>
        <v>0</v>
      </c>
      <c r="C10" s="645">
        <f>SUMIFS(标准!N:N,标准!B:B,A10)</f>
        <v>0</v>
      </c>
      <c r="D10" s="645">
        <f>SUMIFS(标准!O:O,标准!B:B,A10)</f>
        <v>0</v>
      </c>
      <c r="E10" s="645">
        <f>SUMIFS(标准!P:P,标准!B:B,A10)</f>
        <v>0</v>
      </c>
      <c r="F10" s="645">
        <f>SUMIFS(标准!Q:Q,标准!B:B,A10)</f>
        <v>0</v>
      </c>
      <c r="L10" s="424" t="s">
        <v>7592</v>
      </c>
      <c r="M10" s="425" t="s">
        <v>7592</v>
      </c>
      <c r="N10" s="424" t="s">
        <v>7592</v>
      </c>
    </row>
    <row r="11" spans="1:19">
      <c r="A11" s="425" t="s">
        <v>6991</v>
      </c>
      <c r="B11" s="645">
        <f>SUMIFS(标准!M:M,标准!B:B,A11)</f>
        <v>0</v>
      </c>
      <c r="C11" s="645">
        <f>SUMIFS(标准!N:N,标准!B:B,A11)</f>
        <v>0</v>
      </c>
      <c r="D11" s="645">
        <f>SUMIFS(标准!O:O,标准!B:B,A11)</f>
        <v>0</v>
      </c>
      <c r="E11" s="645">
        <f>SUMIFS(标准!P:P,标准!B:B,A11)</f>
        <v>0</v>
      </c>
      <c r="F11" s="645">
        <f>SUMIFS(标准!Q:Q,标准!B:B,A11)</f>
        <v>0</v>
      </c>
      <c r="L11" s="424" t="s">
        <v>6982</v>
      </c>
      <c r="M11" s="425" t="s">
        <v>6982</v>
      </c>
      <c r="N11" s="424" t="s">
        <v>6982</v>
      </c>
    </row>
    <row r="12" spans="1:19">
      <c r="A12" s="425" t="s">
        <v>8138</v>
      </c>
      <c r="B12" s="645">
        <f>SUMIFS(标准!M:M,标准!B:B,A12)</f>
        <v>0</v>
      </c>
      <c r="C12" s="645">
        <f>SUMIFS(标准!N:N,标准!B:B,A12)</f>
        <v>0</v>
      </c>
      <c r="D12" s="645">
        <f>SUMIFS(标准!O:O,标准!B:B,A12)</f>
        <v>0</v>
      </c>
      <c r="E12" s="645">
        <f>SUMIFS(标准!P:P,标准!B:B,A12)</f>
        <v>0</v>
      </c>
      <c r="F12" s="645">
        <f>SUMIFS(标准!Q:Q,标准!B:B,A12)</f>
        <v>0</v>
      </c>
      <c r="L12" s="424" t="s">
        <v>8167</v>
      </c>
      <c r="M12" s="425" t="s">
        <v>8167</v>
      </c>
      <c r="N12" s="424" t="s">
        <v>8167</v>
      </c>
    </row>
    <row r="13" spans="1:19">
      <c r="A13" s="425" t="s">
        <v>8062</v>
      </c>
      <c r="B13" s="645">
        <f>SUMIFS(标准!M:M,标准!B:B,A13)</f>
        <v>0</v>
      </c>
      <c r="C13" s="645">
        <f>SUMIFS(标准!N:N,标准!B:B,A13)</f>
        <v>0</v>
      </c>
      <c r="D13" s="645">
        <f>SUMIFS(标准!O:O,标准!B:B,A13)</f>
        <v>0</v>
      </c>
      <c r="E13" s="645">
        <f>SUMIFS(标准!P:P,标准!B:B,A13)</f>
        <v>0</v>
      </c>
      <c r="F13" s="645">
        <f>SUMIFS(标准!Q:Q,标准!B:B,A13)</f>
        <v>0</v>
      </c>
      <c r="L13" s="424" t="s">
        <v>8168</v>
      </c>
      <c r="M13" s="425" t="s">
        <v>8168</v>
      </c>
      <c r="N13" s="424" t="s">
        <v>8168</v>
      </c>
    </row>
    <row r="14" spans="1:19">
      <c r="A14" s="425" t="s">
        <v>6562</v>
      </c>
      <c r="B14" s="645">
        <f>SUMIFS(标准!M:M,标准!B:B,A14)</f>
        <v>0</v>
      </c>
      <c r="C14" s="645">
        <f>SUMIFS(标准!N:N,标准!B:B,A14)</f>
        <v>0</v>
      </c>
      <c r="D14" s="645">
        <f>SUMIFS(标准!O:O,标准!B:B,A14)</f>
        <v>0</v>
      </c>
      <c r="E14" s="645">
        <f>SUMIFS(标准!P:P,标准!B:B,A14)</f>
        <v>0</v>
      </c>
      <c r="F14" s="645">
        <f>SUMIFS(标准!Q:Q,标准!B:B,A14)</f>
        <v>0</v>
      </c>
      <c r="L14" s="424" t="s">
        <v>6983</v>
      </c>
      <c r="M14" s="425" t="s">
        <v>6983</v>
      </c>
      <c r="N14" s="424" t="s">
        <v>6983</v>
      </c>
    </row>
    <row r="15" spans="1:19">
      <c r="A15" s="425" t="s">
        <v>200</v>
      </c>
      <c r="B15" s="645">
        <f>SUMIFS(标准!M:M,标准!B:B,A15)</f>
        <v>0</v>
      </c>
      <c r="C15" s="645">
        <f>SUMIFS(标准!N:N,标准!B:B,A15)</f>
        <v>0</v>
      </c>
      <c r="D15" s="645">
        <f>SUMIFS(标准!O:O,标准!B:B,A15)</f>
        <v>0</v>
      </c>
      <c r="E15" s="645">
        <f>SUMIFS(标准!P:P,标准!B:B,A15)</f>
        <v>0</v>
      </c>
      <c r="F15" s="645">
        <f>SUMIFS(标准!Q:Q,标准!B:B,A15)</f>
        <v>0</v>
      </c>
      <c r="L15" s="424" t="s">
        <v>6984</v>
      </c>
      <c r="M15" s="425" t="s">
        <v>6984</v>
      </c>
      <c r="N15" s="424" t="s">
        <v>6984</v>
      </c>
    </row>
    <row r="16" spans="1:19">
      <c r="A16" s="425" t="s">
        <v>6992</v>
      </c>
      <c r="B16" s="645">
        <f>SUMIFS(标准!M:M,标准!B:B,A16)</f>
        <v>0</v>
      </c>
      <c r="C16" s="645">
        <f>SUMIFS(标准!N:N,标准!B:B,A16)</f>
        <v>0</v>
      </c>
      <c r="D16" s="645">
        <f>SUMIFS(标准!O:O,标准!B:B,A16)</f>
        <v>0</v>
      </c>
      <c r="E16" s="645">
        <f>SUMIFS(标准!P:P,标准!B:B,A16)</f>
        <v>0</v>
      </c>
      <c r="F16" s="645">
        <f>SUMIFS(标准!Q:Q,标准!B:B,A16)</f>
        <v>0</v>
      </c>
      <c r="L16" s="424" t="s">
        <v>6985</v>
      </c>
      <c r="M16" s="425" t="s">
        <v>6985</v>
      </c>
      <c r="N16" s="424" t="s">
        <v>6985</v>
      </c>
    </row>
    <row r="17" spans="1:19">
      <c r="A17" s="425" t="s">
        <v>7823</v>
      </c>
      <c r="B17" s="645">
        <f>SUMIFS(标准!M:M,标准!B:B,A17)</f>
        <v>0</v>
      </c>
      <c r="C17" s="645">
        <f>SUMIFS(标准!N:N,标准!B:B,A17)</f>
        <v>0</v>
      </c>
      <c r="D17" s="645">
        <f>SUMIFS(标准!O:O,标准!B:B,A17)</f>
        <v>0</v>
      </c>
      <c r="E17" s="645">
        <f>SUMIFS(标准!P:P,标准!B:B,A17)</f>
        <v>0</v>
      </c>
      <c r="F17" s="645">
        <f>SUMIFS(标准!Q:Q,标准!B:B,A17)</f>
        <v>0</v>
      </c>
      <c r="L17" s="424" t="s">
        <v>8169</v>
      </c>
      <c r="M17" s="425" t="s">
        <v>8169</v>
      </c>
      <c r="N17" s="424" t="s">
        <v>8169</v>
      </c>
    </row>
    <row r="18" spans="1:19">
      <c r="A18" s="425" t="s">
        <v>7895</v>
      </c>
      <c r="B18" s="645">
        <f>SUMIFS(标准!M:M,标准!B:B,A18)</f>
        <v>0</v>
      </c>
      <c r="C18" s="645">
        <f>SUMIFS(标准!N:N,标准!B:B,A18)</f>
        <v>0</v>
      </c>
      <c r="D18" s="645">
        <f>SUMIFS(标准!O:O,标准!B:B,A18)</f>
        <v>0</v>
      </c>
      <c r="E18" s="645">
        <f>SUMIFS(标准!P:P,标准!B:B,A18)</f>
        <v>0</v>
      </c>
      <c r="F18" s="645">
        <f>SUMIFS(标准!Q:Q,标准!B:B,A18)</f>
        <v>0</v>
      </c>
      <c r="L18" s="424" t="s">
        <v>8170</v>
      </c>
      <c r="M18" s="425" t="s">
        <v>8170</v>
      </c>
      <c r="N18" s="424" t="s">
        <v>8170</v>
      </c>
    </row>
    <row r="19" spans="1:19">
      <c r="A19" s="425" t="s">
        <v>109</v>
      </c>
      <c r="B19" s="645">
        <f>SUMIFS(标准!M:M,标准!B:B,A19)</f>
        <v>0</v>
      </c>
      <c r="C19" s="645">
        <f>SUMIFS(标准!N:N,标准!B:B,A19)</f>
        <v>0</v>
      </c>
      <c r="D19" s="645">
        <f>SUMIFS(标准!O:O,标准!B:B,A19)</f>
        <v>0</v>
      </c>
      <c r="E19" s="645">
        <f>SUMIFS(标准!P:P,标准!B:B,A19)</f>
        <v>0</v>
      </c>
      <c r="F19" s="645">
        <f>SUMIFS(标准!Q:Q,标准!B:B,A19)</f>
        <v>0</v>
      </c>
      <c r="L19" s="424" t="s">
        <v>6986</v>
      </c>
      <c r="M19" s="425" t="s">
        <v>6986</v>
      </c>
      <c r="N19" s="424" t="s">
        <v>6986</v>
      </c>
    </row>
    <row r="20" spans="1:19">
      <c r="A20" s="425" t="s">
        <v>6595</v>
      </c>
      <c r="B20" s="645">
        <f>SUMIFS(标准!M:M,标准!B:B,A20)</f>
        <v>0</v>
      </c>
      <c r="C20" s="645">
        <f>SUMIFS(标准!N:N,标准!B:B,A20)</f>
        <v>0</v>
      </c>
      <c r="D20" s="645">
        <f>SUMIFS(标准!O:O,标准!B:B,A20)</f>
        <v>0</v>
      </c>
      <c r="E20" s="645">
        <f>SUMIFS(标准!P:P,标准!B:B,A20)</f>
        <v>0</v>
      </c>
      <c r="F20" s="645">
        <f>SUMIFS(标准!Q:Q,标准!B:B,A20)</f>
        <v>0</v>
      </c>
      <c r="L20" s="424" t="s">
        <v>6987</v>
      </c>
      <c r="M20" s="425" t="s">
        <v>6987</v>
      </c>
      <c r="N20" s="424" t="s">
        <v>6987</v>
      </c>
    </row>
    <row r="21" spans="1:19">
      <c r="A21" s="425" t="s">
        <v>6666</v>
      </c>
      <c r="B21" s="645">
        <f>SUMIFS(标准!M:M,标准!B:B,A21)</f>
        <v>0</v>
      </c>
      <c r="C21" s="645">
        <f>SUMIFS(标准!N:N,标准!B:B,A21)</f>
        <v>0</v>
      </c>
      <c r="D21" s="645">
        <f>SUMIFS(标准!O:O,标准!B:B,A21)</f>
        <v>0</v>
      </c>
      <c r="E21" s="645">
        <f>SUMIFS(标准!P:P,标准!B:B,A21)</f>
        <v>0</v>
      </c>
      <c r="F21" s="645">
        <f>SUMIFS(标准!Q:Q,标准!B:B,A21)</f>
        <v>0</v>
      </c>
      <c r="L21" s="424" t="s">
        <v>6988</v>
      </c>
      <c r="M21" s="425" t="s">
        <v>8287</v>
      </c>
      <c r="N21" s="424" t="s">
        <v>6988</v>
      </c>
    </row>
    <row r="22" spans="1:19">
      <c r="A22" s="425" t="s">
        <v>7111</v>
      </c>
      <c r="B22" s="645">
        <f>SUMIFS(标准!M:M,标准!B:B,A22)</f>
        <v>0</v>
      </c>
      <c r="C22" s="645">
        <f>SUMIFS(标准!N:N,标准!B:B,A22)</f>
        <v>0</v>
      </c>
      <c r="D22" s="645">
        <f>SUMIFS(标准!O:O,标准!B:B,A22)</f>
        <v>0</v>
      </c>
      <c r="E22" s="645">
        <f>SUMIFS(标准!P:P,标准!B:B,A22)</f>
        <v>0</v>
      </c>
      <c r="F22" s="645">
        <f>SUMIFS(标准!Q:Q,标准!B:B,A22)</f>
        <v>0</v>
      </c>
      <c r="L22" s="424" t="s">
        <v>7158</v>
      </c>
      <c r="M22" s="425" t="s">
        <v>7158</v>
      </c>
      <c r="N22" s="424" t="s">
        <v>7158</v>
      </c>
    </row>
    <row r="23" spans="1:19">
      <c r="A23" s="425" t="s">
        <v>7060</v>
      </c>
      <c r="B23" s="645">
        <f>SUMIFS(标准!M:M,标准!B:B,A23)</f>
        <v>0</v>
      </c>
      <c r="C23" s="645">
        <f>SUMIFS(标准!N:N,标准!B:B,A23)</f>
        <v>0</v>
      </c>
      <c r="D23" s="645">
        <f>SUMIFS(标准!O:O,标准!B:B,A23)</f>
        <v>0</v>
      </c>
      <c r="E23" s="645">
        <f>SUMIFS(标准!P:P,标准!B:B,A23)</f>
        <v>0</v>
      </c>
      <c r="F23" s="645">
        <f>SUMIFS(标准!Q:Q,标准!B:B,A23)</f>
        <v>0</v>
      </c>
      <c r="L23" s="424" t="s">
        <v>7159</v>
      </c>
      <c r="M23" s="425" t="s">
        <v>7159</v>
      </c>
      <c r="N23" s="424" t="s">
        <v>7159</v>
      </c>
    </row>
    <row r="24" spans="1:19">
      <c r="A24" s="425" t="s">
        <v>8100</v>
      </c>
      <c r="B24" s="434">
        <f>SUMIFS(标准!M:M,标准!B:B,A24)</f>
        <v>1</v>
      </c>
      <c r="C24" s="434">
        <f>SUMIFS(标准!N:N,标准!B:B,A24)</f>
        <v>0</v>
      </c>
      <c r="D24" s="434">
        <f>SUMIFS(标准!O:O,标准!B:B,A24)</f>
        <v>1</v>
      </c>
      <c r="E24" s="434">
        <f>SUMIFS(标准!P:P,标准!B:B,A24)</f>
        <v>1</v>
      </c>
      <c r="F24" s="434">
        <f>SUMIFS(标准!Q:Q,标准!B:B,A24)</f>
        <v>0</v>
      </c>
      <c r="L24" s="424" t="s">
        <v>8173</v>
      </c>
      <c r="M24" s="424" t="s">
        <v>8173</v>
      </c>
    </row>
    <row r="25" spans="1:19">
      <c r="L25" s="424" t="s">
        <v>6446</v>
      </c>
      <c r="M25" s="425" t="s">
        <v>6446</v>
      </c>
      <c r="N25" s="425" t="s">
        <v>6446</v>
      </c>
    </row>
    <row r="26" spans="1:19">
      <c r="A26" s="425"/>
      <c r="B26" s="645"/>
      <c r="C26" s="645"/>
      <c r="D26" s="645"/>
      <c r="E26" s="645"/>
      <c r="F26" s="645"/>
      <c r="L26" s="688" t="s">
        <v>8175</v>
      </c>
      <c r="M26" s="702" t="s">
        <v>8292</v>
      </c>
      <c r="N26" s="425" t="s">
        <v>8171</v>
      </c>
    </row>
    <row r="27" spans="1:19">
      <c r="L27" s="424" t="s">
        <v>6446</v>
      </c>
      <c r="M27" s="425" t="s">
        <v>6446</v>
      </c>
      <c r="N27" s="425" t="s">
        <v>6446</v>
      </c>
    </row>
    <row r="28" spans="1:19">
      <c r="M28" s="425" t="s">
        <v>6447</v>
      </c>
      <c r="N28" s="425" t="s">
        <v>6447</v>
      </c>
    </row>
    <row r="29" spans="1:19">
      <c r="M29" s="422"/>
    </row>
    <row r="30" spans="1:19">
      <c r="A30" s="423" t="s">
        <v>8291</v>
      </c>
      <c r="B30" s="645">
        <f>SUMIFS(标准!M:M,标准!B:B,A30)</f>
        <v>0</v>
      </c>
      <c r="C30" s="645">
        <f>SUMIFS(标准!N:N,标准!B:B,A30)</f>
        <v>0</v>
      </c>
      <c r="D30" s="645">
        <f>SUMIFS(标准!O:O,标准!B:B,A30)</f>
        <v>0</v>
      </c>
      <c r="E30" s="645">
        <f>SUMIFS(标准!P:P,标准!B:B,A30)</f>
        <v>0</v>
      </c>
      <c r="F30" s="645">
        <f>SUMIFS(标准!Q:Q,标准!B:B,A30)</f>
        <v>0</v>
      </c>
      <c r="M30" s="425" t="s">
        <v>8290</v>
      </c>
    </row>
    <row r="31" spans="1:19" ht="14.5" customHeight="1">
      <c r="A31" s="423" t="s">
        <v>8243</v>
      </c>
      <c r="B31" s="434">
        <f>SUMIFS(标准!M:M,标准!B:B,A31)</f>
        <v>0</v>
      </c>
      <c r="C31" s="434">
        <f>SUMIFS(标准!N:N,标准!B:B,A31)</f>
        <v>0</v>
      </c>
      <c r="D31" s="434">
        <f>SUMIFS(标准!O:O,标准!B:B,A31)</f>
        <v>0</v>
      </c>
      <c r="E31" s="434">
        <f>SUMIFS(标准!P:P,标准!B:B,A31)</f>
        <v>0</v>
      </c>
      <c r="F31" s="434">
        <f>SUMIFS(标准!Q:Q,标准!B:B,A31)</f>
        <v>0</v>
      </c>
      <c r="N31" s="424" t="s">
        <v>8242</v>
      </c>
      <c r="O31" s="422"/>
      <c r="R31" s="431"/>
      <c r="S31" s="431"/>
    </row>
    <row r="32" spans="1:19" ht="13.5" customHeight="1">
      <c r="M32" s="422"/>
      <c r="O32" s="422"/>
    </row>
  </sheetData>
  <phoneticPr fontId="134" type="noConversion"/>
  <pageMargins left="0.69930555555555596" right="0.69930555555555596" top="0.75" bottom="0.75" header="0.3" footer="0.3"/>
  <pageSetup paperSize="9" orientation="portrait"/>
  <legacyDrawing r:id="rId1"/>
</worksheet>
</file>

<file path=xl/worksheets/sheet12.xml><?xml version="1.0" encoding="utf-8"?>
<worksheet xmlns="http://schemas.openxmlformats.org/spreadsheetml/2006/main" xmlns:r="http://schemas.openxmlformats.org/officeDocument/2006/relationships">
  <dimension ref="A1:BB2764"/>
  <sheetViews>
    <sheetView workbookViewId="0">
      <selection activeCell="N1925" sqref="N1925"/>
    </sheetView>
  </sheetViews>
  <sheetFormatPr defaultColWidth="9" defaultRowHeight="14"/>
  <cols>
    <col min="2" max="2" width="14.453125" customWidth="1"/>
  </cols>
  <sheetData>
    <row r="1" spans="1:41">
      <c r="X1" s="407"/>
      <c r="Y1" s="407"/>
      <c r="Z1" s="407"/>
      <c r="AA1" s="407"/>
      <c r="AB1" s="407"/>
      <c r="AC1" s="409"/>
      <c r="AD1" s="18"/>
      <c r="AE1" s="18"/>
      <c r="AF1" s="18"/>
      <c r="AG1" s="18"/>
      <c r="AH1" s="18"/>
      <c r="AI1" s="18"/>
      <c r="AJ1" s="18"/>
      <c r="AK1" s="18"/>
      <c r="AL1" s="18"/>
      <c r="AM1" s="18"/>
      <c r="AN1" s="18"/>
      <c r="AO1" s="18"/>
    </row>
    <row r="2" spans="1:41">
      <c r="X2" s="18"/>
      <c r="Y2" s="18"/>
      <c r="Z2" s="18"/>
      <c r="AA2" s="18"/>
      <c r="AB2" s="18"/>
      <c r="AC2" s="409"/>
      <c r="AD2" s="409" t="s">
        <v>1562</v>
      </c>
      <c r="AE2" s="409" t="s">
        <v>1563</v>
      </c>
      <c r="AF2" s="192"/>
      <c r="AG2" s="192"/>
      <c r="AH2" s="192"/>
      <c r="AI2" s="192"/>
      <c r="AJ2" s="18"/>
      <c r="AK2" s="18"/>
      <c r="AL2" s="18"/>
      <c r="AM2" s="18"/>
      <c r="AN2" s="18"/>
      <c r="AO2" s="18"/>
    </row>
    <row r="3" spans="1:41">
      <c r="X3" s="18">
        <v>103</v>
      </c>
      <c r="Y3" s="18">
        <v>72</v>
      </c>
      <c r="Z3" s="18">
        <v>83</v>
      </c>
      <c r="AA3" s="18">
        <v>124</v>
      </c>
      <c r="AB3" s="18">
        <v>71</v>
      </c>
      <c r="AC3" s="491" t="s">
        <v>3183</v>
      </c>
      <c r="AD3" s="18">
        <v>97</v>
      </c>
      <c r="AE3" s="18">
        <v>60</v>
      </c>
      <c r="AF3" s="18">
        <v>72</v>
      </c>
      <c r="AG3" s="18">
        <v>73</v>
      </c>
      <c r="AH3" s="18">
        <v>68</v>
      </c>
      <c r="AI3" s="491" t="s">
        <v>3184</v>
      </c>
      <c r="AJ3" s="18">
        <v>131</v>
      </c>
      <c r="AK3" s="18">
        <v>110</v>
      </c>
      <c r="AL3" s="18">
        <v>106</v>
      </c>
      <c r="AM3" s="18">
        <v>100</v>
      </c>
      <c r="AN3" s="18">
        <v>108</v>
      </c>
      <c r="AO3" s="491" t="s">
        <v>3189</v>
      </c>
    </row>
    <row r="4" spans="1:41">
      <c r="X4" s="192">
        <f>SUMIFS(标准!M$1:M$976,标准!K$1:K$976,"传说",标准!L$1:L$976,"M.狗头人与地下世界")</f>
        <v>0</v>
      </c>
      <c r="Y4" s="192">
        <f>SUMIFS(标准!N$1:N$976,标准!K$1:K$976,"传说",标准!L$1:L$976,"M.狗头人与地下世界")</f>
        <v>0</v>
      </c>
      <c r="Z4" s="192">
        <f>SUMIFS(标准!O$1:O$976,标准!K$1:K$976,"传说",标准!L$1:L$976,"M.狗头人与地下世界")</f>
        <v>0</v>
      </c>
      <c r="AA4" s="192">
        <f>SUMIFS(标准!P$1:P$976,标准!K$1:K$976,"传说",标准!L$1:L$976,"M.狗头人与地下世界")</f>
        <v>0</v>
      </c>
      <c r="AB4" s="192">
        <f>SUMIFS(标准!Q$1:Q$976,标准!K$1:K$976,"传说",标准!L$1:L$976,"M.狗头人与地下世界")</f>
        <v>0</v>
      </c>
      <c r="AC4" s="192"/>
      <c r="AD4" s="192">
        <f>SUMIFS(标准!M$1:M$976,标准!K$1:K$976,"传说",标准!L$1:L$976,"K.JUG")</f>
        <v>0</v>
      </c>
      <c r="AE4" s="192">
        <f>SUMIFS(标准!N$1:N$976,标准!K$1:K$976,"传说",标准!L$1:L$976,"K.JUG")</f>
        <v>0</v>
      </c>
      <c r="AF4" s="192">
        <f>SUMIFS(标准!O$1:O$976,标准!K$1:K$976,"传说",标准!L$1:L$976,"K.JUG")</f>
        <v>0</v>
      </c>
      <c r="AG4" s="192">
        <f>SUMIFS(标准!P$1:P$976,标准!K$1:K$976,"传说",标准!L$1:L$976,"K.JUG")</f>
        <v>0</v>
      </c>
      <c r="AH4" s="192">
        <f>SUMIFS(标准!Q$1:Q$976,标准!K$1:K$976,"传说",标准!L$1:L$976,"K.JUG")</f>
        <v>0</v>
      </c>
      <c r="AI4" s="192">
        <f>SUBTOTAL(9,AD4:AH4)</f>
        <v>0</v>
      </c>
      <c r="AJ4" s="192">
        <f>SUMIFS(标准!M$1:M$976,标准!K$1:K$976,"传说",标准!L$1:L$976,"L.冰封王座的骑士")</f>
        <v>0</v>
      </c>
      <c r="AK4" s="192">
        <f>SUMIFS(标准!N$1:N$976,标准!K$1:K$976,"传说",标准!L$1:L$976,"L.冰封王座的骑士")</f>
        <v>0</v>
      </c>
      <c r="AL4" s="192">
        <f>SUMIFS(标准!O$1:O$976,标准!K$1:K$976,"传说",标准!L$1:L$976,"L.冰封王座的骑士")</f>
        <v>0</v>
      </c>
      <c r="AM4" s="192">
        <f>SUMIFS(标准!P$1:P$976,标准!K$1:K$976,"传说",标准!L$1:L$976,"L.冰封王座的骑士")</f>
        <v>0</v>
      </c>
      <c r="AN4" s="192">
        <f>SUMIFS(标准!Q$1:Q$976,标准!K$1:K$976,"传说",标准!L$1:L$976,"L.冰封王座的骑士")</f>
        <v>0</v>
      </c>
      <c r="AO4" s="192">
        <f>SUBTOTAL(9,AJ4:AN4)</f>
        <v>0</v>
      </c>
    </row>
    <row r="5" spans="1:41">
      <c r="X5" s="192">
        <f>SUMIFS(标准!M$1:M$976,标准!K$1:K$976,"史诗",标准!L$1:L$976,"M.狗头人与地下世界")</f>
        <v>0</v>
      </c>
      <c r="Y5" s="192">
        <f>SUMIFS(标准!N$1:N$976,标准!K$1:K$976,"史诗",标准!L$1:L$976,"M.狗头人与地下世界")</f>
        <v>0</v>
      </c>
      <c r="Z5" s="192">
        <f>SUMIFS(标准!O$1:O$976,标准!K$1:K$976,"史诗",标准!L$1:L$976,"M.狗头人与地下世界")</f>
        <v>0</v>
      </c>
      <c r="AA5" s="192">
        <f>SUMIFS(标准!P$1:P$976,标准!K$1:K$976,"史诗",标准!L$1:L$976,"M.狗头人与地下世界")</f>
        <v>0</v>
      </c>
      <c r="AB5" s="192">
        <f>SUMIFS(标准!Q$1:Q$976,标准!K$1:K$976,"史诗",标准!L$1:L$976,"M.狗头人与地下世界")</f>
        <v>0</v>
      </c>
      <c r="AC5" s="192"/>
      <c r="AD5" s="192">
        <f>SUMIFS(标准!M$1:M$976,标准!K$1:K$976,"史诗",标准!L$1:L$976,"K.JUG")</f>
        <v>0</v>
      </c>
      <c r="AE5" s="192">
        <f>SUMIFS(标准!N$1:N$976,标准!K$1:K$976,"史诗",标准!L$1:L$976,"K.JUG")</f>
        <v>0</v>
      </c>
      <c r="AF5" s="192">
        <f>SUMIFS(标准!O$1:O$976,标准!K$1:K$976,"史诗",标准!L$1:L$976,"K.JUG")</f>
        <v>0</v>
      </c>
      <c r="AG5" s="192">
        <f>SUMIFS(标准!P$1:P$976,标准!K$1:K$976,"史诗",标准!L$1:L$976,"K.JUG")</f>
        <v>0</v>
      </c>
      <c r="AH5" s="192">
        <f>SUMIFS(标准!Q$1:Q$976,标准!K$1:K$976,"史诗",标准!L$1:L$976,"K.JUG")</f>
        <v>0</v>
      </c>
      <c r="AI5" s="192">
        <f>SUBTOTAL(9,AD5:AH5)</f>
        <v>0</v>
      </c>
      <c r="AJ5" s="192">
        <f>SUMIFS(标准!M$1:M$976,标准!K$1:K$976,"史诗",标准!L$1:L$976,"L.冰封王座的骑士")</f>
        <v>0</v>
      </c>
      <c r="AK5" s="192">
        <f>SUMIFS(标准!N$1:N$976,标准!K$1:K$976,"史诗",标准!L$1:L$976,"L.冰封王座的骑士")</f>
        <v>0</v>
      </c>
      <c r="AL5" s="192">
        <f>SUMIFS(标准!O$1:O$976,标准!K$1:K$976,"史诗",标准!L$1:L$976,"L.冰封王座的骑士")</f>
        <v>0</v>
      </c>
      <c r="AM5" s="192">
        <f>SUMIFS(标准!P$1:P$976,标准!K$1:K$976,"史诗",标准!L$1:L$976,"L.冰封王座的骑士")</f>
        <v>0</v>
      </c>
      <c r="AN5" s="192">
        <f>SUMIFS(标准!Q$1:Q$976,标准!K$1:K$976,"史诗",标准!L$1:L$976,"L.冰封王座的骑士")</f>
        <v>0</v>
      </c>
      <c r="AO5" s="192">
        <f>SUBTOTAL(9,AJ5:AN5)</f>
        <v>0</v>
      </c>
    </row>
    <row r="6" spans="1:41">
      <c r="X6" s="192">
        <f>SUMIFS(标准!M$1:M$976,标准!K$1:K$976,"稀有",标准!L$1:L$976,"M.狗头人与地下世界")</f>
        <v>0</v>
      </c>
      <c r="Y6" s="192">
        <f>SUMIFS(标准!N$1:N$976,标准!K$1:K$976,"稀有",标准!L$1:L$976,"M.狗头人与地下世界")</f>
        <v>0</v>
      </c>
      <c r="Z6" s="192">
        <f>SUMIFS(标准!O$1:O$976,标准!K$1:K$976,"稀有",标准!L$1:L$976,"M.狗头人与地下世界")</f>
        <v>0</v>
      </c>
      <c r="AA6" s="192">
        <f>SUMIFS(标准!P$1:P$976,标准!K$1:K$976,"稀有",标准!L$1:L$976,"M.狗头人与地下世界")</f>
        <v>0</v>
      </c>
      <c r="AB6" s="192">
        <f>SUMIFS(标准!Q$1:Q$976,标准!K$1:K$976,"稀有",标准!L$1:L$976,"M.狗头人与地下世界")</f>
        <v>0</v>
      </c>
      <c r="AC6" s="192"/>
      <c r="AD6" s="192">
        <f>SUMIFS(标准!M$1:M$976,标准!K$1:K$976,"稀有",标准!L$1:L$976,"K.JUG")</f>
        <v>0</v>
      </c>
      <c r="AE6" s="192">
        <f>SUMIFS(标准!N$1:N$976,标准!K$1:K$976,"稀有",标准!L$1:L$976,"K.JUG")</f>
        <v>0</v>
      </c>
      <c r="AF6" s="192">
        <f>SUMIFS(标准!O$1:O$976,标准!K$1:K$976,"稀有",标准!L$1:L$976,"K.JUG")</f>
        <v>0</v>
      </c>
      <c r="AG6" s="192">
        <f>SUMIFS(标准!P$1:P$976,标准!K$1:K$976,"稀有",标准!L$1:L$976,"K.JUG")</f>
        <v>0</v>
      </c>
      <c r="AH6" s="192">
        <f>SUMIFS(标准!Q$1:Q$976,标准!K$1:K$976,"稀有",标准!L$1:L$976,"K.JUG")</f>
        <v>0</v>
      </c>
      <c r="AI6" s="192">
        <f>SUBTOTAL(9,AD6:AH6)</f>
        <v>0</v>
      </c>
      <c r="AJ6" s="192">
        <f>SUMIFS(标准!M$1:M$976,标准!K$1:K$976,"稀有",标准!L$1:L$976,"L.冰封王座的骑士")</f>
        <v>0</v>
      </c>
      <c r="AK6" s="192">
        <f>SUMIFS(标准!N$1:N$976,标准!K$1:K$976,"稀有",标准!L$1:L$976,"L.冰封王座的骑士")</f>
        <v>0</v>
      </c>
      <c r="AL6" s="192">
        <f>SUMIFS(标准!O$1:O$976,标准!K$1:K$976,"稀有",标准!L$1:L$976,"L.冰封王座的骑士")</f>
        <v>0</v>
      </c>
      <c r="AM6" s="192">
        <f>SUMIFS(标准!P$1:P$976,标准!K$1:K$976,"稀有",标准!L$1:L$976,"L.冰封王座的骑士")</f>
        <v>0</v>
      </c>
      <c r="AN6" s="192">
        <f>SUMIFS(标准!Q$1:Q$976,标准!K$1:K$976,"稀有",标准!L$1:L$976,"L.冰封王座的骑士")</f>
        <v>0</v>
      </c>
      <c r="AO6" s="192">
        <f>SUBTOTAL(9,AJ6:AN6)</f>
        <v>0</v>
      </c>
    </row>
    <row r="7" spans="1:41">
      <c r="X7" s="192">
        <f>SUMIFS(标准!M$1:M$976,标准!K$1:K$976,"普通",标准!L$1:L$976,"M.狗头人与地下世界")</f>
        <v>0</v>
      </c>
      <c r="Y7" s="192">
        <f>SUMIFS(标准!N$1:N$976,标准!K$1:K$976,"普通",标准!L$1:L$976,"M.狗头人与地下世界")</f>
        <v>0</v>
      </c>
      <c r="Z7" s="192">
        <f>SUMIFS(标准!O$1:O$976,标准!K$1:K$976,"普通",标准!L$1:L$976,"M.狗头人与地下世界")</f>
        <v>0</v>
      </c>
      <c r="AA7" s="192">
        <f>SUMIFS(标准!P$1:P$976,标准!K$1:K$976,"普通",标准!L$1:L$976,"M.狗头人与地下世界")</f>
        <v>0</v>
      </c>
      <c r="AB7" s="192">
        <f>SUMIFS(标准!Q$1:Q$976,标准!K$1:K$976,"普通",标准!L$1:L$976,"M.狗头人与地下世界")</f>
        <v>0</v>
      </c>
      <c r="AC7" s="192"/>
      <c r="AD7" s="192">
        <f>SUMIFS(标准!M$1:M$976,标准!K$1:K$976,"普通",标准!L$1:L$976,"K.JUG")</f>
        <v>0</v>
      </c>
      <c r="AE7" s="192">
        <f>SUMIFS(标准!N$1:N$976,标准!K$1:K$976,"普通",标准!L$1:L$976,"K.JUG")</f>
        <v>0</v>
      </c>
      <c r="AF7" s="192">
        <f>SUMIFS(标准!O$1:O$976,标准!K$1:K$976,"普通",标准!L$1:L$976,"K.JUG")</f>
        <v>0</v>
      </c>
      <c r="AG7" s="192">
        <f>SUMIFS(标准!P$1:P$976,标准!K$1:K$976,"普通",标准!L$1:L$976,"K.JUG")</f>
        <v>0</v>
      </c>
      <c r="AH7" s="192">
        <f>SUMIFS(标准!Q$1:Q$976,标准!K$1:K$976,"普通",标准!L$1:L$976,"K.JUG")</f>
        <v>0</v>
      </c>
      <c r="AI7" s="192">
        <f>SUBTOTAL(9,AD7:AH7)</f>
        <v>0</v>
      </c>
      <c r="AJ7" s="192">
        <f>SUMIFS(标准!M$1:M$976,标准!K$1:K$976,"普通",标准!L$1:L$976,"L.冰封王座的骑士")</f>
        <v>0</v>
      </c>
      <c r="AK7" s="192">
        <f>SUMIFS(标准!N$1:N$976,标准!K$1:K$976,"普通",标准!L$1:L$976,"L.冰封王座的骑士")</f>
        <v>0</v>
      </c>
      <c r="AL7" s="192">
        <f>SUMIFS(标准!O$1:O$976,标准!K$1:K$976,"普通",标准!L$1:L$976,"L.冰封王座的骑士")</f>
        <v>0</v>
      </c>
      <c r="AM7" s="192">
        <f>SUMIFS(标准!P$1:P$976,标准!K$1:K$976,"普通",标准!L$1:L$976,"L.冰封王座的骑士")</f>
        <v>0</v>
      </c>
      <c r="AN7" s="192">
        <f>SUMIFS(标准!Q$1:Q$976,标准!K$1:K$976,"普通",标准!L$1:L$976,"L.冰封王座的骑士")</f>
        <v>0</v>
      </c>
      <c r="AO7" s="192">
        <f>SUBTOTAL(9,AJ7:AN7)</f>
        <v>0</v>
      </c>
    </row>
    <row r="13" spans="1:41" s="18" customFormat="1" ht="15" customHeight="1">
      <c r="A13" s="21">
        <v>1614</v>
      </c>
      <c r="B13" s="22" t="s">
        <v>1564</v>
      </c>
      <c r="H13" s="23" t="s">
        <v>1560</v>
      </c>
      <c r="I13" s="46">
        <v>2</v>
      </c>
      <c r="J13" s="47" t="s">
        <v>451</v>
      </c>
      <c r="K13" s="18" t="s">
        <v>1565</v>
      </c>
      <c r="L13" s="25">
        <v>0</v>
      </c>
      <c r="M13" s="25">
        <v>0</v>
      </c>
      <c r="N13" s="25">
        <v>0</v>
      </c>
      <c r="O13" s="25">
        <v>0</v>
      </c>
      <c r="P13" s="25">
        <v>0</v>
      </c>
      <c r="Q13" s="78">
        <v>0</v>
      </c>
      <c r="R13" s="23" t="s">
        <v>1566</v>
      </c>
      <c r="S13" s="46"/>
      <c r="T13" s="23" t="s">
        <v>1567</v>
      </c>
      <c r="U13" s="46">
        <v>3</v>
      </c>
      <c r="V13" s="46">
        <v>2</v>
      </c>
    </row>
    <row r="14" spans="1:41" s="18" customFormat="1" ht="15" customHeight="1">
      <c r="A14" s="21">
        <v>1618</v>
      </c>
      <c r="B14" s="22" t="s">
        <v>1568</v>
      </c>
      <c r="H14" s="23" t="s">
        <v>1560</v>
      </c>
      <c r="I14" s="46">
        <v>2</v>
      </c>
      <c r="J14" s="48" t="s">
        <v>470</v>
      </c>
      <c r="K14" s="18" t="s">
        <v>1565</v>
      </c>
      <c r="L14" s="25">
        <v>0</v>
      </c>
      <c r="M14" s="25">
        <v>0</v>
      </c>
      <c r="N14" s="25">
        <v>0</v>
      </c>
      <c r="O14" s="25">
        <v>0</v>
      </c>
      <c r="P14" s="30">
        <v>1</v>
      </c>
      <c r="Q14" s="78">
        <v>1</v>
      </c>
      <c r="R14" s="23" t="s">
        <v>1569</v>
      </c>
      <c r="S14" s="46"/>
      <c r="T14" s="23" t="s">
        <v>1567</v>
      </c>
      <c r="U14" s="46">
        <v>4</v>
      </c>
      <c r="V14" s="46">
        <v>1</v>
      </c>
    </row>
    <row r="15" spans="1:41" s="18" customFormat="1" ht="15" customHeight="1">
      <c r="A15" s="21">
        <v>1634</v>
      </c>
      <c r="B15" s="22" t="s">
        <v>1570</v>
      </c>
      <c r="H15" s="23" t="s">
        <v>1560</v>
      </c>
      <c r="I15" s="49">
        <v>3</v>
      </c>
      <c r="J15" s="48" t="s">
        <v>470</v>
      </c>
      <c r="K15" s="18" t="s">
        <v>1565</v>
      </c>
      <c r="L15" s="25">
        <v>0</v>
      </c>
      <c r="M15" s="25">
        <v>0</v>
      </c>
      <c r="N15" s="30">
        <v>1</v>
      </c>
      <c r="O15" s="30">
        <v>1</v>
      </c>
      <c r="P15" s="25">
        <v>0</v>
      </c>
      <c r="Q15" s="78">
        <v>2</v>
      </c>
      <c r="R15" s="24" t="s">
        <v>1571</v>
      </c>
      <c r="S15" s="46"/>
      <c r="T15" s="24" t="s">
        <v>1567</v>
      </c>
      <c r="U15" s="49">
        <v>2</v>
      </c>
      <c r="V15" s="49">
        <v>2</v>
      </c>
    </row>
    <row r="16" spans="1:41" s="18" customFormat="1" ht="15" customHeight="1">
      <c r="A16" s="21">
        <v>1635</v>
      </c>
      <c r="B16" s="22" t="s">
        <v>1572</v>
      </c>
      <c r="H16" s="23" t="s">
        <v>1560</v>
      </c>
      <c r="I16" s="46">
        <v>3</v>
      </c>
      <c r="J16" s="50" t="s">
        <v>487</v>
      </c>
      <c r="K16" s="18" t="s">
        <v>1565</v>
      </c>
      <c r="L16" s="30">
        <v>1</v>
      </c>
      <c r="M16" s="30">
        <v>1</v>
      </c>
      <c r="N16" s="30">
        <v>0</v>
      </c>
      <c r="O16" s="30">
        <v>1</v>
      </c>
      <c r="P16" s="30">
        <v>0</v>
      </c>
      <c r="Q16" s="78">
        <v>3</v>
      </c>
      <c r="R16" s="23" t="s">
        <v>1573</v>
      </c>
      <c r="S16" s="46"/>
      <c r="T16" s="23" t="s">
        <v>329</v>
      </c>
      <c r="U16" s="46">
        <v>1</v>
      </c>
      <c r="V16" s="46">
        <v>3</v>
      </c>
    </row>
    <row r="17" spans="1:22" s="18" customFormat="1" ht="15" customHeight="1">
      <c r="A17" s="21">
        <v>1639</v>
      </c>
      <c r="B17" s="22" t="s">
        <v>1574</v>
      </c>
      <c r="H17" s="23" t="s">
        <v>1560</v>
      </c>
      <c r="I17" s="49">
        <v>4</v>
      </c>
      <c r="J17" s="47" t="s">
        <v>451</v>
      </c>
      <c r="K17" s="18" t="s">
        <v>1565</v>
      </c>
      <c r="L17" s="25">
        <v>0</v>
      </c>
      <c r="M17" s="25">
        <v>0</v>
      </c>
      <c r="N17" s="25">
        <v>0</v>
      </c>
      <c r="O17" s="51">
        <v>0</v>
      </c>
      <c r="P17" s="30">
        <v>1</v>
      </c>
      <c r="Q17" s="78">
        <v>1</v>
      </c>
      <c r="R17" s="23" t="s">
        <v>1575</v>
      </c>
      <c r="S17" s="46"/>
      <c r="T17" s="24" t="s">
        <v>247</v>
      </c>
      <c r="U17" s="49">
        <v>0</v>
      </c>
      <c r="V17" s="49">
        <v>0</v>
      </c>
    </row>
    <row r="18" spans="1:22" s="18" customFormat="1" ht="15" customHeight="1">
      <c r="A18" s="21">
        <v>1640</v>
      </c>
      <c r="B18" s="22" t="s">
        <v>1576</v>
      </c>
      <c r="H18" s="23" t="s">
        <v>1560</v>
      </c>
      <c r="I18" s="49">
        <v>4</v>
      </c>
      <c r="J18" s="50" t="s">
        <v>487</v>
      </c>
      <c r="K18" s="18" t="s">
        <v>1565</v>
      </c>
      <c r="L18" s="30">
        <v>2</v>
      </c>
      <c r="M18" s="30">
        <v>2</v>
      </c>
      <c r="N18" s="30">
        <v>2</v>
      </c>
      <c r="O18" s="30">
        <v>2</v>
      </c>
      <c r="P18" s="30">
        <v>2</v>
      </c>
      <c r="Q18" s="78">
        <v>10</v>
      </c>
      <c r="R18" s="24" t="s">
        <v>1577</v>
      </c>
      <c r="S18" s="46"/>
      <c r="T18" s="24" t="s">
        <v>247</v>
      </c>
      <c r="U18" s="49">
        <v>0</v>
      </c>
      <c r="V18" s="49">
        <v>0</v>
      </c>
    </row>
    <row r="19" spans="1:22" s="18" customFormat="1" ht="15" customHeight="1">
      <c r="A19" s="21">
        <v>1649</v>
      </c>
      <c r="B19" s="22" t="s">
        <v>1578</v>
      </c>
      <c r="H19" s="23" t="s">
        <v>1560</v>
      </c>
      <c r="I19" s="49">
        <v>5</v>
      </c>
      <c r="J19" s="48" t="s">
        <v>470</v>
      </c>
      <c r="K19" s="18" t="s">
        <v>1565</v>
      </c>
      <c r="L19" s="25">
        <v>0</v>
      </c>
      <c r="M19" s="25">
        <v>0</v>
      </c>
      <c r="N19" s="25">
        <v>0</v>
      </c>
      <c r="O19" s="30">
        <v>1</v>
      </c>
      <c r="P19" s="30">
        <v>1</v>
      </c>
      <c r="Q19" s="78">
        <v>2</v>
      </c>
      <c r="R19" s="23" t="s">
        <v>1579</v>
      </c>
      <c r="S19" s="46"/>
      <c r="T19" s="24" t="s">
        <v>1567</v>
      </c>
      <c r="U19" s="49">
        <v>6</v>
      </c>
      <c r="V19" s="49">
        <v>6</v>
      </c>
    </row>
    <row r="20" spans="1:22" s="18" customFormat="1" ht="15" customHeight="1">
      <c r="A20" s="21">
        <v>1653</v>
      </c>
      <c r="B20" s="22" t="s">
        <v>1580</v>
      </c>
      <c r="H20" s="24" t="s">
        <v>1560</v>
      </c>
      <c r="I20" s="46">
        <v>6</v>
      </c>
      <c r="J20" s="52" t="s">
        <v>493</v>
      </c>
      <c r="K20" s="18" t="s">
        <v>1565</v>
      </c>
      <c r="L20" s="30">
        <v>1</v>
      </c>
      <c r="M20" s="30">
        <v>1</v>
      </c>
      <c r="N20" s="30">
        <v>1</v>
      </c>
      <c r="O20" s="30">
        <v>1</v>
      </c>
      <c r="P20" s="30">
        <v>1</v>
      </c>
      <c r="Q20" s="78">
        <v>5</v>
      </c>
      <c r="R20" s="24" t="s">
        <v>1581</v>
      </c>
      <c r="S20" s="49"/>
      <c r="T20" s="24" t="s">
        <v>1567</v>
      </c>
      <c r="U20" s="49">
        <v>5</v>
      </c>
      <c r="V20" s="49">
        <v>8</v>
      </c>
    </row>
    <row r="21" spans="1:22" s="18" customFormat="1" ht="15" customHeight="1">
      <c r="A21" s="25">
        <v>1113</v>
      </c>
      <c r="B21" s="26" t="s">
        <v>1582</v>
      </c>
      <c r="H21" s="27" t="s">
        <v>248</v>
      </c>
      <c r="I21" s="53">
        <v>2</v>
      </c>
      <c r="J21" s="47" t="s">
        <v>451</v>
      </c>
      <c r="K21" s="54" t="s">
        <v>1565</v>
      </c>
      <c r="L21" s="25">
        <v>2</v>
      </c>
      <c r="M21" s="25">
        <v>2</v>
      </c>
      <c r="N21" s="30">
        <v>1</v>
      </c>
      <c r="O21" s="25">
        <v>2</v>
      </c>
      <c r="P21" s="30">
        <v>1</v>
      </c>
      <c r="Q21" s="78">
        <v>8</v>
      </c>
      <c r="R21" s="23" t="s">
        <v>1583</v>
      </c>
      <c r="S21" s="53"/>
      <c r="T21" s="27" t="s">
        <v>1567</v>
      </c>
      <c r="U21" s="53">
        <v>2</v>
      </c>
      <c r="V21" s="53">
        <v>2</v>
      </c>
    </row>
    <row r="22" spans="1:22" s="18" customFormat="1" ht="15" customHeight="1">
      <c r="A22" s="25">
        <v>1118</v>
      </c>
      <c r="B22" s="26" t="s">
        <v>1584</v>
      </c>
      <c r="H22" s="28" t="s">
        <v>248</v>
      </c>
      <c r="I22" s="55">
        <v>3</v>
      </c>
      <c r="J22" s="48" t="s">
        <v>470</v>
      </c>
      <c r="K22" s="54" t="s">
        <v>1565</v>
      </c>
      <c r="L22" s="25">
        <v>2</v>
      </c>
      <c r="M22" s="25">
        <v>2</v>
      </c>
      <c r="N22" s="25">
        <v>2</v>
      </c>
      <c r="O22" s="25">
        <v>2</v>
      </c>
      <c r="P22" s="56">
        <v>2</v>
      </c>
      <c r="Q22" s="78">
        <v>10</v>
      </c>
      <c r="R22" s="23" t="s">
        <v>1585</v>
      </c>
      <c r="S22" s="53"/>
      <c r="T22" s="27" t="s">
        <v>1567</v>
      </c>
      <c r="U22" s="53">
        <v>2</v>
      </c>
      <c r="V22" s="53">
        <v>4</v>
      </c>
    </row>
    <row r="23" spans="1:22" s="18" customFormat="1" ht="15" customHeight="1">
      <c r="A23" s="25">
        <v>1140</v>
      </c>
      <c r="B23" s="26" t="s">
        <v>1586</v>
      </c>
      <c r="H23" s="27" t="s">
        <v>248</v>
      </c>
      <c r="I23" s="53">
        <v>5</v>
      </c>
      <c r="J23" s="47" t="s">
        <v>451</v>
      </c>
      <c r="K23" s="54" t="s">
        <v>1565</v>
      </c>
      <c r="L23" s="25">
        <v>2</v>
      </c>
      <c r="M23" s="25">
        <v>2</v>
      </c>
      <c r="N23" s="25">
        <v>2</v>
      </c>
      <c r="O23" s="25">
        <v>2</v>
      </c>
      <c r="P23" s="25">
        <v>1</v>
      </c>
      <c r="Q23" s="78">
        <v>9</v>
      </c>
      <c r="R23" s="23" t="s">
        <v>1587</v>
      </c>
      <c r="S23" s="53"/>
      <c r="T23" s="27" t="s">
        <v>1567</v>
      </c>
      <c r="U23" s="53">
        <v>4</v>
      </c>
      <c r="V23" s="53">
        <v>4</v>
      </c>
    </row>
    <row r="24" spans="1:22" s="18" customFormat="1" ht="15" customHeight="1">
      <c r="A24" s="25">
        <v>1144</v>
      </c>
      <c r="B24" s="29" t="s">
        <v>1588</v>
      </c>
      <c r="H24" s="27" t="s">
        <v>248</v>
      </c>
      <c r="I24" s="57">
        <v>6</v>
      </c>
      <c r="J24" s="48" t="s">
        <v>470</v>
      </c>
      <c r="K24" s="54" t="s">
        <v>1565</v>
      </c>
      <c r="L24" s="25">
        <v>2</v>
      </c>
      <c r="M24" s="25">
        <v>2</v>
      </c>
      <c r="N24" s="25">
        <v>2</v>
      </c>
      <c r="O24" s="25">
        <v>2</v>
      </c>
      <c r="P24" s="56">
        <v>1</v>
      </c>
      <c r="Q24" s="78">
        <v>9</v>
      </c>
      <c r="R24" s="24" t="s">
        <v>1589</v>
      </c>
      <c r="S24" s="53"/>
      <c r="T24" s="33" t="s">
        <v>247</v>
      </c>
      <c r="U24" s="57"/>
      <c r="V24" s="57"/>
    </row>
    <row r="25" spans="1:22" s="18" customFormat="1" ht="15" customHeight="1">
      <c r="A25" s="25">
        <v>1146</v>
      </c>
      <c r="B25" s="26" t="s">
        <v>1590</v>
      </c>
      <c r="H25" s="27" t="s">
        <v>248</v>
      </c>
      <c r="I25" s="57">
        <v>6</v>
      </c>
      <c r="J25" s="48" t="s">
        <v>470</v>
      </c>
      <c r="K25" s="54" t="s">
        <v>1565</v>
      </c>
      <c r="L25" s="25">
        <v>0</v>
      </c>
      <c r="M25" s="25">
        <v>1</v>
      </c>
      <c r="N25" s="25">
        <v>1</v>
      </c>
      <c r="O25" s="25">
        <v>0</v>
      </c>
      <c r="P25" s="25">
        <v>2</v>
      </c>
      <c r="Q25" s="78">
        <v>4</v>
      </c>
      <c r="R25" s="23" t="s">
        <v>1591</v>
      </c>
      <c r="S25" s="53"/>
      <c r="T25" s="33" t="s">
        <v>1567</v>
      </c>
      <c r="U25" s="57">
        <v>7</v>
      </c>
      <c r="V25" s="57">
        <v>6</v>
      </c>
    </row>
    <row r="26" spans="1:22" s="18" customFormat="1" ht="15" customHeight="1">
      <c r="A26" s="25">
        <v>1147</v>
      </c>
      <c r="B26" s="26" t="s">
        <v>1592</v>
      </c>
      <c r="H26" s="27" t="s">
        <v>248</v>
      </c>
      <c r="I26" s="53">
        <v>6</v>
      </c>
      <c r="J26" s="50" t="s">
        <v>487</v>
      </c>
      <c r="K26" s="54" t="s">
        <v>1565</v>
      </c>
      <c r="L26" s="25">
        <v>1</v>
      </c>
      <c r="M26" s="25">
        <v>0</v>
      </c>
      <c r="N26" s="25">
        <v>1</v>
      </c>
      <c r="O26" s="25">
        <v>2</v>
      </c>
      <c r="P26" s="56">
        <v>1</v>
      </c>
      <c r="Q26" s="78">
        <v>5</v>
      </c>
      <c r="R26" s="23" t="s">
        <v>1593</v>
      </c>
      <c r="S26" s="53"/>
      <c r="T26" s="27" t="s">
        <v>247</v>
      </c>
      <c r="U26" s="53"/>
      <c r="V26" s="53"/>
    </row>
    <row r="27" spans="1:22" s="18" customFormat="1" ht="15" customHeight="1">
      <c r="A27" s="25">
        <v>1153</v>
      </c>
      <c r="B27" s="26" t="s">
        <v>1594</v>
      </c>
      <c r="H27" s="27" t="s">
        <v>248</v>
      </c>
      <c r="I27" s="57">
        <v>7</v>
      </c>
      <c r="J27" s="58" t="s">
        <v>493</v>
      </c>
      <c r="K27" s="54" t="s">
        <v>1565</v>
      </c>
      <c r="L27" s="59">
        <v>1</v>
      </c>
      <c r="M27" s="59">
        <v>1</v>
      </c>
      <c r="N27" s="59">
        <v>1</v>
      </c>
      <c r="O27" s="59">
        <v>1</v>
      </c>
      <c r="P27" s="59">
        <v>1</v>
      </c>
      <c r="Q27" s="78">
        <v>5</v>
      </c>
      <c r="R27" s="24" t="s">
        <v>1595</v>
      </c>
      <c r="S27" s="53"/>
      <c r="T27" s="33" t="s">
        <v>1567</v>
      </c>
      <c r="U27" s="57">
        <v>9</v>
      </c>
      <c r="V27" s="57">
        <v>7</v>
      </c>
    </row>
    <row r="28" spans="1:22" s="18" customFormat="1" ht="15" customHeight="1">
      <c r="A28" s="25">
        <v>1159</v>
      </c>
      <c r="B28" s="29" t="s">
        <v>1596</v>
      </c>
      <c r="H28" s="27" t="s">
        <v>248</v>
      </c>
      <c r="I28" s="57">
        <v>9</v>
      </c>
      <c r="J28" s="50" t="s">
        <v>487</v>
      </c>
      <c r="K28" s="54" t="s">
        <v>1565</v>
      </c>
      <c r="L28" s="60">
        <v>1</v>
      </c>
      <c r="M28" s="30">
        <v>2</v>
      </c>
      <c r="N28" s="30">
        <v>1</v>
      </c>
      <c r="O28" s="25">
        <v>2</v>
      </c>
      <c r="P28" s="25">
        <v>2</v>
      </c>
      <c r="Q28" s="78">
        <v>8</v>
      </c>
      <c r="R28" s="23" t="s">
        <v>1597</v>
      </c>
      <c r="S28" s="57"/>
      <c r="T28" s="33" t="s">
        <v>247</v>
      </c>
      <c r="U28" s="57"/>
      <c r="V28" s="57"/>
    </row>
    <row r="29" spans="1:22" s="18" customFormat="1" ht="15" customHeight="1">
      <c r="A29" s="30">
        <v>1308</v>
      </c>
      <c r="B29" s="26" t="s">
        <v>1598</v>
      </c>
      <c r="H29" s="27" t="s">
        <v>269</v>
      </c>
      <c r="I29" s="53">
        <v>2</v>
      </c>
      <c r="J29" s="48" t="s">
        <v>470</v>
      </c>
      <c r="K29" s="54" t="s">
        <v>1565</v>
      </c>
      <c r="L29" s="25">
        <v>0</v>
      </c>
      <c r="M29" s="25">
        <v>0</v>
      </c>
      <c r="N29" s="30">
        <v>2</v>
      </c>
      <c r="O29" s="25">
        <v>0</v>
      </c>
      <c r="P29" s="30">
        <v>2</v>
      </c>
      <c r="Q29" s="78">
        <v>4</v>
      </c>
      <c r="R29" s="23" t="s">
        <v>1599</v>
      </c>
      <c r="S29" s="53"/>
      <c r="T29" s="27" t="s">
        <v>247</v>
      </c>
      <c r="U29" s="53"/>
      <c r="V29" s="53"/>
    </row>
    <row r="30" spans="1:22" s="18" customFormat="1" ht="15" customHeight="1">
      <c r="A30" s="30">
        <v>1311</v>
      </c>
      <c r="B30" s="26" t="s">
        <v>1600</v>
      </c>
      <c r="H30" s="27" t="s">
        <v>269</v>
      </c>
      <c r="I30" s="53">
        <v>2</v>
      </c>
      <c r="J30" s="47" t="s">
        <v>451</v>
      </c>
      <c r="K30" s="54" t="s">
        <v>1565</v>
      </c>
      <c r="L30" s="25">
        <v>2</v>
      </c>
      <c r="M30" s="25">
        <v>42402</v>
      </c>
      <c r="N30" s="51">
        <v>42402</v>
      </c>
      <c r="O30" s="25">
        <v>2</v>
      </c>
      <c r="P30" s="25">
        <v>42402</v>
      </c>
      <c r="Q30" s="78">
        <v>127210</v>
      </c>
      <c r="R30" s="23" t="s">
        <v>1601</v>
      </c>
      <c r="S30" s="53"/>
      <c r="T30" s="27" t="s">
        <v>247</v>
      </c>
      <c r="U30" s="53"/>
      <c r="V30" s="53"/>
    </row>
    <row r="31" spans="1:22" s="18" customFormat="1" ht="15" customHeight="1">
      <c r="A31" s="30">
        <v>1312</v>
      </c>
      <c r="B31" s="26" t="s">
        <v>1602</v>
      </c>
      <c r="H31" s="27" t="s">
        <v>269</v>
      </c>
      <c r="I31" s="53">
        <v>2</v>
      </c>
      <c r="J31" s="47" t="s">
        <v>451</v>
      </c>
      <c r="K31" s="54" t="s">
        <v>1565</v>
      </c>
      <c r="L31" s="25">
        <v>0</v>
      </c>
      <c r="M31" s="25">
        <v>0</v>
      </c>
      <c r="N31" s="25">
        <v>0</v>
      </c>
      <c r="O31" s="51">
        <v>0</v>
      </c>
      <c r="P31" s="25">
        <v>0</v>
      </c>
      <c r="Q31" s="78">
        <v>0</v>
      </c>
      <c r="R31" s="23" t="s">
        <v>1603</v>
      </c>
      <c r="S31" s="53"/>
      <c r="T31" s="27" t="s">
        <v>1567</v>
      </c>
      <c r="U31" s="53">
        <v>2</v>
      </c>
      <c r="V31" s="53">
        <v>3</v>
      </c>
    </row>
    <row r="32" spans="1:22" s="18" customFormat="1" ht="15" customHeight="1">
      <c r="A32" s="30">
        <v>1327</v>
      </c>
      <c r="B32" s="26" t="s">
        <v>1604</v>
      </c>
      <c r="H32" s="27" t="s">
        <v>269</v>
      </c>
      <c r="I32" s="53">
        <v>3</v>
      </c>
      <c r="J32" s="48" t="s">
        <v>470</v>
      </c>
      <c r="K32" s="54" t="s">
        <v>1565</v>
      </c>
      <c r="L32" s="25">
        <v>0</v>
      </c>
      <c r="M32" s="25">
        <v>0</v>
      </c>
      <c r="N32" s="25">
        <v>0</v>
      </c>
      <c r="O32" s="51">
        <v>0</v>
      </c>
      <c r="P32" s="30">
        <v>2</v>
      </c>
      <c r="Q32" s="78">
        <v>2</v>
      </c>
      <c r="R32" s="23" t="s">
        <v>417</v>
      </c>
      <c r="S32" s="53"/>
      <c r="T32" s="27" t="s">
        <v>1567</v>
      </c>
      <c r="U32" s="53">
        <v>3</v>
      </c>
      <c r="V32" s="53">
        <v>3</v>
      </c>
    </row>
    <row r="33" spans="1:22" s="18" customFormat="1" ht="15" customHeight="1">
      <c r="A33" s="30">
        <v>1337</v>
      </c>
      <c r="B33" s="26" t="s">
        <v>1605</v>
      </c>
      <c r="H33" s="27" t="s">
        <v>269</v>
      </c>
      <c r="I33" s="57">
        <v>4</v>
      </c>
      <c r="J33" s="48" t="s">
        <v>470</v>
      </c>
      <c r="K33" s="54" t="s">
        <v>1565</v>
      </c>
      <c r="L33" s="25">
        <v>0</v>
      </c>
      <c r="M33" s="25">
        <v>0</v>
      </c>
      <c r="N33" s="25">
        <v>0</v>
      </c>
      <c r="O33" s="51">
        <v>0</v>
      </c>
      <c r="P33" s="30">
        <v>2</v>
      </c>
      <c r="Q33" s="78">
        <v>2</v>
      </c>
      <c r="R33" s="23" t="s">
        <v>1606</v>
      </c>
      <c r="S33" s="53"/>
      <c r="T33" s="33" t="s">
        <v>1567</v>
      </c>
      <c r="U33" s="57">
        <v>5</v>
      </c>
      <c r="V33" s="57">
        <v>4</v>
      </c>
    </row>
    <row r="34" spans="1:22" s="18" customFormat="1" ht="15" customHeight="1">
      <c r="A34" s="30">
        <v>1339</v>
      </c>
      <c r="B34" s="26" t="s">
        <v>1607</v>
      </c>
      <c r="H34" s="27" t="s">
        <v>269</v>
      </c>
      <c r="I34" s="53">
        <v>4</v>
      </c>
      <c r="J34" s="50" t="s">
        <v>487</v>
      </c>
      <c r="K34" s="54" t="s">
        <v>1565</v>
      </c>
      <c r="L34" s="25">
        <v>0</v>
      </c>
      <c r="M34" s="30">
        <v>2</v>
      </c>
      <c r="N34" s="30">
        <v>2</v>
      </c>
      <c r="O34" s="30">
        <v>2</v>
      </c>
      <c r="P34" s="30">
        <v>2</v>
      </c>
      <c r="Q34" s="78">
        <v>8</v>
      </c>
      <c r="R34" s="23" t="s">
        <v>1608</v>
      </c>
      <c r="S34" s="53"/>
      <c r="T34" s="27" t="s">
        <v>1567</v>
      </c>
      <c r="U34" s="53">
        <v>2</v>
      </c>
      <c r="V34" s="53">
        <v>5</v>
      </c>
    </row>
    <row r="35" spans="1:22" s="18" customFormat="1" ht="15" customHeight="1">
      <c r="A35" s="30">
        <v>1344</v>
      </c>
      <c r="B35" s="26" t="s">
        <v>1609</v>
      </c>
      <c r="H35" s="27" t="s">
        <v>269</v>
      </c>
      <c r="I35" s="53">
        <v>4</v>
      </c>
      <c r="J35" s="50" t="s">
        <v>487</v>
      </c>
      <c r="K35" s="54" t="s">
        <v>1565</v>
      </c>
      <c r="L35" s="30">
        <v>2</v>
      </c>
      <c r="M35" s="30">
        <v>1</v>
      </c>
      <c r="N35" s="30">
        <v>2</v>
      </c>
      <c r="O35" s="30">
        <v>2</v>
      </c>
      <c r="P35" s="30">
        <v>2</v>
      </c>
      <c r="Q35" s="78">
        <v>9</v>
      </c>
      <c r="R35" s="24" t="s">
        <v>1610</v>
      </c>
      <c r="S35" s="53"/>
      <c r="T35" s="27" t="s">
        <v>247</v>
      </c>
      <c r="U35" s="53"/>
      <c r="V35" s="53"/>
    </row>
    <row r="36" spans="1:22" s="18" customFormat="1" ht="15" customHeight="1">
      <c r="A36" s="30">
        <v>1355</v>
      </c>
      <c r="B36" s="31" t="s">
        <v>1611</v>
      </c>
      <c r="H36" s="32" t="s">
        <v>269</v>
      </c>
      <c r="I36" s="53">
        <v>7</v>
      </c>
      <c r="J36" s="61" t="s">
        <v>493</v>
      </c>
      <c r="K36" s="62" t="s">
        <v>1565</v>
      </c>
      <c r="L36" s="30">
        <v>1</v>
      </c>
      <c r="M36" s="30">
        <v>1</v>
      </c>
      <c r="N36" s="30">
        <v>1</v>
      </c>
      <c r="O36" s="25">
        <v>0</v>
      </c>
      <c r="P36" s="30">
        <v>1</v>
      </c>
      <c r="Q36" s="78">
        <v>4</v>
      </c>
      <c r="R36" s="79" t="s">
        <v>1612</v>
      </c>
      <c r="S36" s="53"/>
      <c r="T36" s="32" t="s">
        <v>1567</v>
      </c>
      <c r="U36" s="53">
        <v>7</v>
      </c>
      <c r="V36" s="53">
        <v>7</v>
      </c>
    </row>
    <row r="37" spans="1:22" s="18" customFormat="1" ht="15" customHeight="1">
      <c r="A37" s="25">
        <v>1210</v>
      </c>
      <c r="B37" s="22" t="s">
        <v>1613</v>
      </c>
      <c r="H37" s="27" t="s">
        <v>290</v>
      </c>
      <c r="I37" s="57">
        <v>2</v>
      </c>
      <c r="J37" s="47" t="s">
        <v>451</v>
      </c>
      <c r="K37" s="54" t="s">
        <v>1565</v>
      </c>
      <c r="L37" s="25">
        <v>0</v>
      </c>
      <c r="M37" s="25">
        <v>0</v>
      </c>
      <c r="N37" s="63">
        <v>1</v>
      </c>
      <c r="O37" s="25">
        <v>0</v>
      </c>
      <c r="P37" s="25">
        <v>0</v>
      </c>
      <c r="Q37" s="78">
        <v>1</v>
      </c>
      <c r="R37" s="24" t="s">
        <v>1614</v>
      </c>
      <c r="S37" s="57"/>
      <c r="T37" s="33" t="s">
        <v>533</v>
      </c>
      <c r="U37" s="57">
        <v>2</v>
      </c>
      <c r="V37" s="57"/>
    </row>
    <row r="38" spans="1:22" s="18" customFormat="1" ht="15" customHeight="1">
      <c r="A38" s="25">
        <v>1211</v>
      </c>
      <c r="B38" s="22" t="s">
        <v>1615</v>
      </c>
      <c r="H38" s="27" t="s">
        <v>290</v>
      </c>
      <c r="I38" s="53">
        <v>2</v>
      </c>
      <c r="J38" s="50" t="s">
        <v>487</v>
      </c>
      <c r="K38" s="54" t="s">
        <v>1565</v>
      </c>
      <c r="L38" s="63">
        <v>1</v>
      </c>
      <c r="M38" s="63">
        <v>1</v>
      </c>
      <c r="N38" s="63">
        <v>1</v>
      </c>
      <c r="O38" s="63">
        <v>1</v>
      </c>
      <c r="P38" s="63">
        <v>2</v>
      </c>
      <c r="Q38" s="78">
        <v>6</v>
      </c>
      <c r="R38" s="23" t="s">
        <v>1616</v>
      </c>
      <c r="S38" s="57"/>
      <c r="T38" s="33" t="s">
        <v>247</v>
      </c>
      <c r="U38" s="57"/>
      <c r="V38" s="57"/>
    </row>
    <row r="39" spans="1:22" s="18" customFormat="1" ht="15" customHeight="1">
      <c r="A39" s="25">
        <v>1213</v>
      </c>
      <c r="B39" s="22" t="s">
        <v>1617</v>
      </c>
      <c r="H39" s="27" t="s">
        <v>290</v>
      </c>
      <c r="I39" s="57">
        <v>2</v>
      </c>
      <c r="J39" s="48" t="s">
        <v>470</v>
      </c>
      <c r="K39" s="54" t="s">
        <v>1565</v>
      </c>
      <c r="L39" s="25">
        <v>0</v>
      </c>
      <c r="M39" s="25">
        <v>0</v>
      </c>
      <c r="N39" s="51">
        <v>0</v>
      </c>
      <c r="O39" s="25">
        <v>0</v>
      </c>
      <c r="P39" s="63">
        <v>2</v>
      </c>
      <c r="Q39" s="78">
        <v>2</v>
      </c>
      <c r="R39" s="23" t="s">
        <v>1618</v>
      </c>
      <c r="S39" s="53"/>
      <c r="T39" s="27" t="s">
        <v>247</v>
      </c>
      <c r="U39" s="57"/>
      <c r="V39" s="57"/>
    </row>
    <row r="40" spans="1:22" s="18" customFormat="1" ht="15" customHeight="1">
      <c r="A40" s="25">
        <v>1224</v>
      </c>
      <c r="B40" s="22" t="s">
        <v>1619</v>
      </c>
      <c r="H40" s="28" t="s">
        <v>290</v>
      </c>
      <c r="I40" s="64">
        <v>2</v>
      </c>
      <c r="J40" s="50" t="s">
        <v>487</v>
      </c>
      <c r="K40" s="54" t="s">
        <v>1565</v>
      </c>
      <c r="L40" s="63">
        <v>2</v>
      </c>
      <c r="M40" s="63">
        <v>2</v>
      </c>
      <c r="N40" s="63">
        <v>1</v>
      </c>
      <c r="O40" s="63">
        <v>2</v>
      </c>
      <c r="P40" s="21"/>
      <c r="Q40" s="78">
        <v>7</v>
      </c>
      <c r="R40" s="36" t="s">
        <v>1620</v>
      </c>
      <c r="S40" s="53"/>
      <c r="T40" s="28" t="s">
        <v>1567</v>
      </c>
      <c r="U40" s="64">
        <v>2</v>
      </c>
      <c r="V40" s="64">
        <v>3</v>
      </c>
    </row>
    <row r="41" spans="1:22" s="18" customFormat="1" ht="15" customHeight="1">
      <c r="A41" s="25">
        <v>1238</v>
      </c>
      <c r="B41" s="22" t="s">
        <v>1621</v>
      </c>
      <c r="H41" s="33" t="s">
        <v>290</v>
      </c>
      <c r="I41" s="53">
        <v>3</v>
      </c>
      <c r="J41" s="48" t="s">
        <v>470</v>
      </c>
      <c r="K41" s="54" t="s">
        <v>1565</v>
      </c>
      <c r="L41" s="25">
        <v>0</v>
      </c>
      <c r="M41" s="25">
        <v>0</v>
      </c>
      <c r="N41" s="63">
        <v>2</v>
      </c>
      <c r="O41" s="25">
        <v>0</v>
      </c>
      <c r="P41" s="63">
        <v>2</v>
      </c>
      <c r="Q41" s="78">
        <v>4</v>
      </c>
      <c r="R41" s="24" t="s">
        <v>1622</v>
      </c>
      <c r="S41" s="53"/>
      <c r="T41" s="27" t="s">
        <v>1567</v>
      </c>
      <c r="U41" s="53">
        <v>3</v>
      </c>
      <c r="V41" s="53">
        <v>3</v>
      </c>
    </row>
    <row r="42" spans="1:22" s="18" customFormat="1" ht="15" customHeight="1">
      <c r="A42" s="25">
        <v>1248</v>
      </c>
      <c r="B42" s="22" t="s">
        <v>1623</v>
      </c>
      <c r="H42" s="27" t="s">
        <v>290</v>
      </c>
      <c r="I42" s="57">
        <v>5</v>
      </c>
      <c r="J42" s="47" t="s">
        <v>451</v>
      </c>
      <c r="K42" s="54" t="s">
        <v>1565</v>
      </c>
      <c r="L42" s="25">
        <v>0</v>
      </c>
      <c r="M42" s="25">
        <v>0</v>
      </c>
      <c r="N42" s="51">
        <v>0</v>
      </c>
      <c r="O42" s="25">
        <v>0</v>
      </c>
      <c r="P42" s="63">
        <v>1</v>
      </c>
      <c r="Q42" s="78">
        <v>1</v>
      </c>
      <c r="R42" s="24" t="s">
        <v>1624</v>
      </c>
      <c r="S42" s="53"/>
      <c r="T42" s="33" t="s">
        <v>247</v>
      </c>
      <c r="U42" s="57"/>
      <c r="V42" s="57"/>
    </row>
    <row r="43" spans="1:22" s="18" customFormat="1" ht="15" customHeight="1">
      <c r="A43" s="25">
        <v>1250</v>
      </c>
      <c r="B43" s="22" t="s">
        <v>1625</v>
      </c>
      <c r="H43" s="28" t="s">
        <v>290</v>
      </c>
      <c r="I43" s="55">
        <v>5</v>
      </c>
      <c r="J43" s="48" t="s">
        <v>470</v>
      </c>
      <c r="K43" s="54" t="s">
        <v>1565</v>
      </c>
      <c r="L43" s="25">
        <v>0</v>
      </c>
      <c r="M43" s="63">
        <v>2</v>
      </c>
      <c r="N43" s="25">
        <v>0</v>
      </c>
      <c r="O43" s="25">
        <v>0</v>
      </c>
      <c r="P43" s="63">
        <v>2</v>
      </c>
      <c r="Q43" s="78">
        <v>4</v>
      </c>
      <c r="R43" s="36" t="s">
        <v>1626</v>
      </c>
      <c r="S43" s="53"/>
      <c r="T43" s="27" t="s">
        <v>1567</v>
      </c>
      <c r="U43" s="57">
        <v>2</v>
      </c>
      <c r="V43" s="57">
        <v>6</v>
      </c>
    </row>
    <row r="44" spans="1:22" s="18" customFormat="1" ht="15" customHeight="1">
      <c r="A44" s="25">
        <v>1257</v>
      </c>
      <c r="B44" s="22" t="s">
        <v>1627</v>
      </c>
      <c r="H44" s="27" t="s">
        <v>290</v>
      </c>
      <c r="I44" s="53">
        <v>7</v>
      </c>
      <c r="J44" s="58" t="s">
        <v>493</v>
      </c>
      <c r="K44" s="54" t="s">
        <v>1565</v>
      </c>
      <c r="L44" s="63">
        <v>1</v>
      </c>
      <c r="M44" s="25">
        <v>0</v>
      </c>
      <c r="N44" s="63">
        <v>1</v>
      </c>
      <c r="O44" s="25">
        <v>0</v>
      </c>
      <c r="P44" s="63">
        <v>1</v>
      </c>
      <c r="Q44" s="78">
        <v>3</v>
      </c>
      <c r="R44" s="24" t="s">
        <v>1628</v>
      </c>
      <c r="S44" s="53"/>
      <c r="T44" s="27" t="s">
        <v>1567</v>
      </c>
      <c r="U44" s="53">
        <v>6</v>
      </c>
      <c r="V44" s="53">
        <v>9</v>
      </c>
    </row>
    <row r="45" spans="1:22" s="18" customFormat="1" ht="15" customHeight="1">
      <c r="A45" s="25">
        <v>1508</v>
      </c>
      <c r="B45" s="34" t="s">
        <v>1629</v>
      </c>
      <c r="H45" s="28" t="s">
        <v>305</v>
      </c>
      <c r="I45" s="64">
        <v>1</v>
      </c>
      <c r="J45" s="50" t="s">
        <v>487</v>
      </c>
      <c r="K45" s="54" t="s">
        <v>1565</v>
      </c>
      <c r="L45" s="30">
        <v>1</v>
      </c>
      <c r="M45" s="30">
        <v>1</v>
      </c>
      <c r="N45" s="30">
        <v>0</v>
      </c>
      <c r="O45" s="30">
        <v>1</v>
      </c>
      <c r="P45" s="30">
        <v>0</v>
      </c>
      <c r="Q45" s="78">
        <v>3</v>
      </c>
      <c r="R45" s="36" t="s">
        <v>1630</v>
      </c>
      <c r="S45" s="53"/>
      <c r="T45" s="28" t="s">
        <v>1567</v>
      </c>
      <c r="U45" s="64">
        <v>2</v>
      </c>
      <c r="V45" s="64">
        <v>1</v>
      </c>
    </row>
    <row r="46" spans="1:22" s="18" customFormat="1" ht="15" customHeight="1">
      <c r="A46" s="25">
        <v>1513</v>
      </c>
      <c r="B46" s="34" t="s">
        <v>1631</v>
      </c>
      <c r="H46" s="28" t="s">
        <v>305</v>
      </c>
      <c r="I46" s="64">
        <v>1</v>
      </c>
      <c r="J46" s="48" t="s">
        <v>470</v>
      </c>
      <c r="K46" s="54" t="s">
        <v>1565</v>
      </c>
      <c r="L46" s="25">
        <v>0</v>
      </c>
      <c r="M46" s="25">
        <v>0</v>
      </c>
      <c r="N46" s="30">
        <v>1</v>
      </c>
      <c r="O46" s="30">
        <v>1</v>
      </c>
      <c r="P46" s="30">
        <v>0</v>
      </c>
      <c r="Q46" s="78">
        <v>2</v>
      </c>
      <c r="R46" s="36" t="s">
        <v>1632</v>
      </c>
      <c r="S46" s="53"/>
      <c r="T46" s="28" t="s">
        <v>247</v>
      </c>
      <c r="U46" s="64"/>
      <c r="V46" s="64"/>
    </row>
    <row r="47" spans="1:22" s="18" customFormat="1" ht="15" customHeight="1">
      <c r="A47" s="25">
        <v>1519</v>
      </c>
      <c r="B47" s="34" t="s">
        <v>1633</v>
      </c>
      <c r="H47" s="28" t="s">
        <v>305</v>
      </c>
      <c r="I47" s="55">
        <v>2</v>
      </c>
      <c r="J47" s="48" t="s">
        <v>470</v>
      </c>
      <c r="K47" s="54" t="s">
        <v>1565</v>
      </c>
      <c r="L47" s="63">
        <v>2</v>
      </c>
      <c r="M47" s="63">
        <v>2</v>
      </c>
      <c r="N47" s="63">
        <v>2</v>
      </c>
      <c r="O47" s="63">
        <v>2</v>
      </c>
      <c r="P47" s="63">
        <v>2</v>
      </c>
      <c r="Q47" s="78">
        <v>2</v>
      </c>
      <c r="R47" s="24" t="s">
        <v>1634</v>
      </c>
      <c r="S47" s="53"/>
      <c r="T47" s="27" t="s">
        <v>1567</v>
      </c>
      <c r="U47" s="53">
        <v>2</v>
      </c>
      <c r="V47" s="53">
        <v>3</v>
      </c>
    </row>
    <row r="48" spans="1:22" s="18" customFormat="1" ht="15" customHeight="1">
      <c r="A48" s="25">
        <v>1523</v>
      </c>
      <c r="B48" s="34" t="s">
        <v>1635</v>
      </c>
      <c r="H48" s="28" t="s">
        <v>305</v>
      </c>
      <c r="I48" s="64">
        <v>2</v>
      </c>
      <c r="J48" s="47" t="s">
        <v>451</v>
      </c>
      <c r="K48" s="54" t="s">
        <v>1565</v>
      </c>
      <c r="L48" s="25">
        <v>0</v>
      </c>
      <c r="M48" s="25">
        <v>0</v>
      </c>
      <c r="N48" s="51">
        <v>0</v>
      </c>
      <c r="O48" s="25">
        <v>0</v>
      </c>
      <c r="P48" s="25">
        <v>0</v>
      </c>
      <c r="Q48" s="78">
        <v>0</v>
      </c>
      <c r="R48" s="36" t="s">
        <v>1636</v>
      </c>
      <c r="S48" s="53"/>
      <c r="T48" s="28" t="s">
        <v>1567</v>
      </c>
      <c r="U48" s="64">
        <v>3</v>
      </c>
      <c r="V48" s="64">
        <v>2</v>
      </c>
    </row>
    <row r="49" spans="1:22" s="18" customFormat="1" ht="15" customHeight="1">
      <c r="A49" s="25">
        <v>1532</v>
      </c>
      <c r="B49" s="34" t="s">
        <v>1637</v>
      </c>
      <c r="H49" s="28" t="s">
        <v>305</v>
      </c>
      <c r="I49" s="55">
        <v>3</v>
      </c>
      <c r="J49" s="65" t="s">
        <v>451</v>
      </c>
      <c r="K49" s="54" t="s">
        <v>1565</v>
      </c>
      <c r="L49" s="25">
        <v>0</v>
      </c>
      <c r="M49" s="25">
        <v>0</v>
      </c>
      <c r="N49" s="25">
        <v>0</v>
      </c>
      <c r="O49" s="25">
        <v>0</v>
      </c>
      <c r="P49" s="30">
        <v>1</v>
      </c>
      <c r="Q49" s="78">
        <v>1</v>
      </c>
      <c r="R49" s="24" t="s">
        <v>1638</v>
      </c>
      <c r="S49" s="53"/>
      <c r="T49" s="27" t="s">
        <v>247</v>
      </c>
      <c r="U49" s="53"/>
      <c r="V49" s="53"/>
    </row>
    <row r="50" spans="1:22" s="18" customFormat="1" ht="15" customHeight="1">
      <c r="A50" s="25">
        <v>1546</v>
      </c>
      <c r="B50" s="34" t="s">
        <v>1639</v>
      </c>
      <c r="H50" s="28" t="s">
        <v>305</v>
      </c>
      <c r="I50" s="64">
        <v>5</v>
      </c>
      <c r="J50" s="52" t="s">
        <v>493</v>
      </c>
      <c r="K50" s="54" t="s">
        <v>1565</v>
      </c>
      <c r="L50" s="30">
        <v>1</v>
      </c>
      <c r="M50" s="30">
        <v>1</v>
      </c>
      <c r="N50" s="30">
        <v>1</v>
      </c>
      <c r="O50" s="30">
        <v>1</v>
      </c>
      <c r="P50" s="30">
        <v>1</v>
      </c>
      <c r="Q50" s="78">
        <v>5</v>
      </c>
      <c r="R50" s="36" t="s">
        <v>1640</v>
      </c>
      <c r="S50" s="53"/>
      <c r="T50" s="28" t="s">
        <v>1567</v>
      </c>
      <c r="U50" s="64">
        <v>6</v>
      </c>
      <c r="V50" s="64">
        <v>2</v>
      </c>
    </row>
    <row r="51" spans="1:22" s="18" customFormat="1" ht="15" customHeight="1">
      <c r="A51" s="25">
        <v>1548</v>
      </c>
      <c r="B51" s="34" t="s">
        <v>1641</v>
      </c>
      <c r="H51" s="33" t="s">
        <v>305</v>
      </c>
      <c r="I51" s="53">
        <v>5</v>
      </c>
      <c r="J51" s="48" t="s">
        <v>470</v>
      </c>
      <c r="K51" s="54" t="s">
        <v>1565</v>
      </c>
      <c r="L51" s="25">
        <v>0</v>
      </c>
      <c r="M51" s="25">
        <v>0</v>
      </c>
      <c r="N51" s="30">
        <v>1</v>
      </c>
      <c r="O51" s="25">
        <v>0</v>
      </c>
      <c r="P51" s="30">
        <v>1</v>
      </c>
      <c r="Q51" s="78">
        <v>2</v>
      </c>
      <c r="R51" s="23" t="s">
        <v>1642</v>
      </c>
      <c r="S51" s="53"/>
      <c r="T51" s="33" t="s">
        <v>1567</v>
      </c>
      <c r="U51" s="53">
        <v>5</v>
      </c>
      <c r="V51" s="53">
        <v>5</v>
      </c>
    </row>
    <row r="52" spans="1:22" s="18" customFormat="1" ht="15" customHeight="1">
      <c r="A52" s="25">
        <v>1553</v>
      </c>
      <c r="B52" s="34" t="s">
        <v>1643</v>
      </c>
      <c r="H52" s="28" t="s">
        <v>305</v>
      </c>
      <c r="I52" s="64">
        <v>6</v>
      </c>
      <c r="J52" s="50" t="s">
        <v>487</v>
      </c>
      <c r="K52" s="54" t="s">
        <v>1565</v>
      </c>
      <c r="L52" s="30">
        <v>1</v>
      </c>
      <c r="M52" s="25">
        <v>0</v>
      </c>
      <c r="N52" s="30">
        <v>0</v>
      </c>
      <c r="O52" s="30">
        <v>1</v>
      </c>
      <c r="P52" s="30">
        <v>0</v>
      </c>
      <c r="Q52" s="78">
        <v>2</v>
      </c>
      <c r="R52" s="36" t="s">
        <v>1644</v>
      </c>
      <c r="S52" s="53"/>
      <c r="T52" s="28" t="s">
        <v>247</v>
      </c>
      <c r="U52" s="64"/>
      <c r="V52" s="64"/>
    </row>
    <row r="53" spans="1:22" s="18" customFormat="1" ht="15" customHeight="1">
      <c r="A53" s="35">
        <v>1716</v>
      </c>
      <c r="B53" s="22" t="s">
        <v>1645</v>
      </c>
      <c r="H53" s="23" t="s">
        <v>338</v>
      </c>
      <c r="I53" s="46">
        <v>2</v>
      </c>
      <c r="J53" s="48" t="s">
        <v>470</v>
      </c>
      <c r="K53" s="18" t="s">
        <v>1565</v>
      </c>
      <c r="L53" s="35">
        <v>0</v>
      </c>
      <c r="M53" s="35">
        <v>0</v>
      </c>
      <c r="N53" s="21">
        <v>2</v>
      </c>
      <c r="O53" s="35">
        <v>0</v>
      </c>
      <c r="P53" s="21">
        <v>1</v>
      </c>
      <c r="Q53" s="78">
        <v>3</v>
      </c>
      <c r="R53" s="23" t="s">
        <v>1646</v>
      </c>
      <c r="S53" s="46"/>
      <c r="T53" s="23" t="s">
        <v>1567</v>
      </c>
      <c r="U53" s="49">
        <v>0</v>
      </c>
      <c r="V53" s="49">
        <v>3</v>
      </c>
    </row>
    <row r="54" spans="1:22" s="18" customFormat="1" ht="15" customHeight="1">
      <c r="A54" s="35">
        <v>1719</v>
      </c>
      <c r="B54" s="22" t="s">
        <v>1647</v>
      </c>
      <c r="H54" s="23" t="s">
        <v>338</v>
      </c>
      <c r="I54" s="49">
        <v>2</v>
      </c>
      <c r="J54" s="47" t="s">
        <v>451</v>
      </c>
      <c r="K54" s="18" t="s">
        <v>1565</v>
      </c>
      <c r="L54" s="35">
        <v>0</v>
      </c>
      <c r="M54" s="35">
        <v>0</v>
      </c>
      <c r="N54" s="51">
        <v>0</v>
      </c>
      <c r="O54" s="35">
        <v>0</v>
      </c>
      <c r="P54" s="21">
        <v>2</v>
      </c>
      <c r="Q54" s="78">
        <v>2</v>
      </c>
      <c r="R54" s="24" t="s">
        <v>346</v>
      </c>
      <c r="S54" s="46"/>
      <c r="T54" s="24" t="s">
        <v>1567</v>
      </c>
      <c r="U54" s="49">
        <v>3</v>
      </c>
      <c r="V54" s="49">
        <v>2</v>
      </c>
    </row>
    <row r="55" spans="1:22" s="18" customFormat="1" ht="15" customHeight="1">
      <c r="A55" s="35">
        <v>1721</v>
      </c>
      <c r="B55" s="22" t="s">
        <v>1648</v>
      </c>
      <c r="H55" s="36" t="s">
        <v>338</v>
      </c>
      <c r="I55" s="66">
        <v>2</v>
      </c>
      <c r="J55" s="47" t="s">
        <v>451</v>
      </c>
      <c r="K55" s="18" t="s">
        <v>1565</v>
      </c>
      <c r="L55" s="35">
        <v>0</v>
      </c>
      <c r="M55" s="35">
        <v>0</v>
      </c>
      <c r="N55" s="51">
        <v>0</v>
      </c>
      <c r="O55" s="35">
        <v>0</v>
      </c>
      <c r="P55" s="35">
        <v>0</v>
      </c>
      <c r="Q55" s="78">
        <v>0</v>
      </c>
      <c r="R55" s="36" t="s">
        <v>1649</v>
      </c>
      <c r="S55" s="46"/>
      <c r="T55" s="36" t="s">
        <v>247</v>
      </c>
      <c r="U55" s="66">
        <v>0</v>
      </c>
      <c r="V55" s="66">
        <v>0</v>
      </c>
    </row>
    <row r="56" spans="1:22" s="18" customFormat="1" ht="15" customHeight="1">
      <c r="A56" s="35">
        <v>1728</v>
      </c>
      <c r="B56" s="22" t="s">
        <v>1650</v>
      </c>
      <c r="H56" s="36" t="s">
        <v>338</v>
      </c>
      <c r="I56" s="66">
        <v>3</v>
      </c>
      <c r="J56" s="48" t="s">
        <v>470</v>
      </c>
      <c r="K56" s="18" t="s">
        <v>1565</v>
      </c>
      <c r="L56" s="35">
        <v>0</v>
      </c>
      <c r="M56" s="35">
        <v>0</v>
      </c>
      <c r="N56" s="21">
        <v>1</v>
      </c>
      <c r="O56" s="35">
        <v>0</v>
      </c>
      <c r="P56" s="21">
        <v>1</v>
      </c>
      <c r="Q56" s="78">
        <v>2</v>
      </c>
      <c r="R56" s="36" t="s">
        <v>1651</v>
      </c>
      <c r="S56" s="46"/>
      <c r="T56" s="36" t="s">
        <v>329</v>
      </c>
      <c r="U56" s="66">
        <v>3</v>
      </c>
      <c r="V56" s="66">
        <v>2</v>
      </c>
    </row>
    <row r="57" spans="1:22" s="18" customFormat="1" ht="15" customHeight="1">
      <c r="A57" s="35">
        <v>1738</v>
      </c>
      <c r="B57" s="22" t="s">
        <v>1652</v>
      </c>
      <c r="H57" s="36" t="s">
        <v>338</v>
      </c>
      <c r="I57" s="66">
        <v>4</v>
      </c>
      <c r="J57" s="50" t="s">
        <v>487</v>
      </c>
      <c r="K57" s="18" t="s">
        <v>1565</v>
      </c>
      <c r="L57" s="21">
        <v>2</v>
      </c>
      <c r="M57" s="35">
        <v>0</v>
      </c>
      <c r="N57" s="21">
        <v>2</v>
      </c>
      <c r="O57" s="21">
        <v>2</v>
      </c>
      <c r="P57" s="21">
        <v>1</v>
      </c>
      <c r="Q57" s="78">
        <v>7</v>
      </c>
      <c r="R57" s="36" t="s">
        <v>1653</v>
      </c>
      <c r="S57" s="46"/>
      <c r="T57" s="36" t="s">
        <v>247</v>
      </c>
      <c r="U57" s="66">
        <v>0</v>
      </c>
      <c r="V57" s="66">
        <v>0</v>
      </c>
    </row>
    <row r="58" spans="1:22" s="18" customFormat="1" ht="15" customHeight="1">
      <c r="A58" s="35">
        <v>1740</v>
      </c>
      <c r="B58" s="22" t="s">
        <v>1654</v>
      </c>
      <c r="H58" s="36" t="s">
        <v>338</v>
      </c>
      <c r="I58" s="66">
        <v>4</v>
      </c>
      <c r="J58" s="50" t="s">
        <v>487</v>
      </c>
      <c r="K58" s="18" t="s">
        <v>1565</v>
      </c>
      <c r="L58" s="21">
        <v>0</v>
      </c>
      <c r="M58" s="21">
        <v>1</v>
      </c>
      <c r="N58" s="21">
        <v>2</v>
      </c>
      <c r="O58" s="35">
        <v>0</v>
      </c>
      <c r="P58" s="21">
        <v>1</v>
      </c>
      <c r="Q58" s="78">
        <v>4</v>
      </c>
      <c r="R58" s="36" t="s">
        <v>1655</v>
      </c>
      <c r="S58" s="46"/>
      <c r="T58" s="36" t="s">
        <v>1567</v>
      </c>
      <c r="U58" s="66">
        <v>2</v>
      </c>
      <c r="V58" s="66">
        <v>5</v>
      </c>
    </row>
    <row r="59" spans="1:22" s="18" customFormat="1" ht="15" customHeight="1">
      <c r="A59" s="35">
        <v>1743</v>
      </c>
      <c r="B59" s="37" t="s">
        <v>1656</v>
      </c>
      <c r="H59" s="36" t="s">
        <v>338</v>
      </c>
      <c r="I59" s="66">
        <v>4</v>
      </c>
      <c r="J59" s="48" t="s">
        <v>470</v>
      </c>
      <c r="K59" s="18" t="s">
        <v>1565</v>
      </c>
      <c r="L59" s="21">
        <v>1</v>
      </c>
      <c r="M59" s="35">
        <v>0</v>
      </c>
      <c r="N59" s="35">
        <v>0</v>
      </c>
      <c r="O59" s="21">
        <v>1</v>
      </c>
      <c r="P59" s="21">
        <v>2</v>
      </c>
      <c r="Q59" s="78">
        <v>4</v>
      </c>
      <c r="R59" s="36" t="s">
        <v>1657</v>
      </c>
      <c r="S59" s="46"/>
      <c r="T59" s="36" t="s">
        <v>1567</v>
      </c>
      <c r="U59" s="66">
        <v>5</v>
      </c>
      <c r="V59" s="66">
        <v>4</v>
      </c>
    </row>
    <row r="60" spans="1:22" s="18" customFormat="1" ht="15" customHeight="1">
      <c r="A60" s="35">
        <v>1758</v>
      </c>
      <c r="B60" s="22" t="s">
        <v>1658</v>
      </c>
      <c r="H60" s="36" t="s">
        <v>338</v>
      </c>
      <c r="I60" s="67">
        <v>7</v>
      </c>
      <c r="J60" s="52" t="s">
        <v>493</v>
      </c>
      <c r="K60" s="18" t="s">
        <v>1565</v>
      </c>
      <c r="L60" s="21">
        <v>1</v>
      </c>
      <c r="M60" s="21">
        <v>1</v>
      </c>
      <c r="N60" s="21">
        <v>1</v>
      </c>
      <c r="O60" s="35">
        <v>0</v>
      </c>
      <c r="P60" s="21">
        <v>1</v>
      </c>
      <c r="Q60" s="78">
        <v>4</v>
      </c>
      <c r="R60" s="36" t="s">
        <v>1659</v>
      </c>
      <c r="S60" s="46"/>
      <c r="T60" s="23" t="s">
        <v>1567</v>
      </c>
      <c r="U60" s="46">
        <v>7</v>
      </c>
      <c r="V60" s="46">
        <v>7</v>
      </c>
    </row>
    <row r="61" spans="1:22" s="18" customFormat="1" ht="15" customHeight="1">
      <c r="A61" s="38">
        <v>1418</v>
      </c>
      <c r="B61" s="39" t="s">
        <v>1660</v>
      </c>
      <c r="H61" s="40" t="s">
        <v>357</v>
      </c>
      <c r="I61" s="67">
        <v>2</v>
      </c>
      <c r="J61" s="68" t="s">
        <v>451</v>
      </c>
      <c r="K61" s="69" t="s">
        <v>1565</v>
      </c>
      <c r="L61" s="25">
        <v>0</v>
      </c>
      <c r="M61" s="25">
        <v>0</v>
      </c>
      <c r="N61" s="25">
        <v>0</v>
      </c>
      <c r="O61" s="25">
        <v>0</v>
      </c>
      <c r="P61" s="21">
        <v>2</v>
      </c>
      <c r="Q61" s="78">
        <v>2</v>
      </c>
      <c r="R61" s="80" t="s">
        <v>1661</v>
      </c>
      <c r="S61" s="46"/>
      <c r="T61" s="80" t="s">
        <v>247</v>
      </c>
      <c r="U61" s="49">
        <v>0</v>
      </c>
      <c r="V61" s="49">
        <v>0</v>
      </c>
    </row>
    <row r="62" spans="1:22" s="18" customFormat="1" ht="15" customHeight="1">
      <c r="A62" s="38">
        <v>1420</v>
      </c>
      <c r="B62" s="39" t="s">
        <v>1662</v>
      </c>
      <c r="H62" s="40" t="s">
        <v>357</v>
      </c>
      <c r="I62" s="66">
        <v>2</v>
      </c>
      <c r="J62" s="68" t="s">
        <v>451</v>
      </c>
      <c r="K62" s="70" t="s">
        <v>1565</v>
      </c>
      <c r="L62" s="35">
        <v>0</v>
      </c>
      <c r="M62" s="35">
        <v>0</v>
      </c>
      <c r="N62" s="35">
        <v>0</v>
      </c>
      <c r="O62" s="25">
        <v>0</v>
      </c>
      <c r="P62" s="25">
        <v>0</v>
      </c>
      <c r="Q62" s="78">
        <v>0</v>
      </c>
      <c r="R62" s="40" t="s">
        <v>712</v>
      </c>
      <c r="S62" s="46"/>
      <c r="T62" s="40" t="s">
        <v>1567</v>
      </c>
      <c r="U62" s="66">
        <v>2</v>
      </c>
      <c r="V62" s="66">
        <v>2</v>
      </c>
    </row>
    <row r="63" spans="1:22" s="18" customFormat="1" ht="15" customHeight="1">
      <c r="A63" s="38">
        <v>1425</v>
      </c>
      <c r="B63" s="39" t="s">
        <v>1663</v>
      </c>
      <c r="H63" s="40" t="s">
        <v>357</v>
      </c>
      <c r="I63" s="66">
        <v>3</v>
      </c>
      <c r="J63" s="71" t="s">
        <v>470</v>
      </c>
      <c r="K63" s="69" t="s">
        <v>1565</v>
      </c>
      <c r="L63" s="35">
        <v>0</v>
      </c>
      <c r="M63" s="35">
        <v>0</v>
      </c>
      <c r="N63" s="35">
        <v>0</v>
      </c>
      <c r="O63" s="35">
        <v>0</v>
      </c>
      <c r="P63" s="21">
        <v>1</v>
      </c>
      <c r="Q63" s="78">
        <v>1</v>
      </c>
      <c r="R63" s="40" t="s">
        <v>1664</v>
      </c>
      <c r="S63" s="66"/>
      <c r="T63" s="40" t="s">
        <v>247</v>
      </c>
      <c r="U63" s="66">
        <v>0</v>
      </c>
      <c r="V63" s="66">
        <v>0</v>
      </c>
    </row>
    <row r="64" spans="1:22" s="18" customFormat="1" ht="15" customHeight="1">
      <c r="A64" s="38">
        <v>1431</v>
      </c>
      <c r="B64" s="39" t="s">
        <v>1665</v>
      </c>
      <c r="H64" s="40" t="s">
        <v>357</v>
      </c>
      <c r="I64" s="66">
        <v>3</v>
      </c>
      <c r="J64" s="72" t="s">
        <v>470</v>
      </c>
      <c r="K64" s="69" t="s">
        <v>1565</v>
      </c>
      <c r="L64" s="25">
        <v>0</v>
      </c>
      <c r="M64" s="25">
        <v>0</v>
      </c>
      <c r="N64" s="21">
        <v>1</v>
      </c>
      <c r="O64" s="21">
        <v>1</v>
      </c>
      <c r="P64" s="30">
        <v>1</v>
      </c>
      <c r="Q64" s="78">
        <v>3</v>
      </c>
      <c r="R64" s="40" t="s">
        <v>1666</v>
      </c>
      <c r="S64" s="46"/>
      <c r="T64" s="40" t="s">
        <v>1567</v>
      </c>
      <c r="U64" s="66">
        <v>4</v>
      </c>
      <c r="V64" s="66">
        <v>3</v>
      </c>
    </row>
    <row r="65" spans="1:22" s="18" customFormat="1" ht="15" customHeight="1">
      <c r="A65" s="38">
        <v>1432</v>
      </c>
      <c r="B65" s="39" t="s">
        <v>1667</v>
      </c>
      <c r="H65" s="40" t="s">
        <v>357</v>
      </c>
      <c r="I65" s="66">
        <v>3</v>
      </c>
      <c r="J65" s="73" t="s">
        <v>487</v>
      </c>
      <c r="K65" s="69" t="s">
        <v>1565</v>
      </c>
      <c r="L65" s="21">
        <v>1</v>
      </c>
      <c r="M65" s="25">
        <v>0</v>
      </c>
      <c r="N65" s="21">
        <v>1</v>
      </c>
      <c r="O65" s="21">
        <v>2</v>
      </c>
      <c r="P65" s="21">
        <v>2</v>
      </c>
      <c r="Q65" s="78">
        <v>6</v>
      </c>
      <c r="R65" s="40" t="s">
        <v>1668</v>
      </c>
      <c r="S65" s="46"/>
      <c r="T65" s="40" t="s">
        <v>329</v>
      </c>
      <c r="U65" s="66">
        <v>2</v>
      </c>
      <c r="V65" s="66">
        <v>3</v>
      </c>
    </row>
    <row r="66" spans="1:22" s="18" customFormat="1" ht="15" customHeight="1">
      <c r="A66" s="38">
        <v>1444</v>
      </c>
      <c r="B66" s="39" t="s">
        <v>1669</v>
      </c>
      <c r="H66" s="40" t="s">
        <v>357</v>
      </c>
      <c r="I66" s="66">
        <v>5</v>
      </c>
      <c r="J66" s="61" t="s">
        <v>493</v>
      </c>
      <c r="K66" s="69" t="s">
        <v>1565</v>
      </c>
      <c r="L66" s="21">
        <v>1</v>
      </c>
      <c r="M66" s="21">
        <v>1</v>
      </c>
      <c r="N66" s="21">
        <v>1</v>
      </c>
      <c r="O66" s="21">
        <v>1</v>
      </c>
      <c r="P66" s="21">
        <v>1</v>
      </c>
      <c r="Q66" s="78">
        <v>5</v>
      </c>
      <c r="R66" s="40" t="s">
        <v>1670</v>
      </c>
      <c r="S66" s="46"/>
      <c r="T66" s="40" t="s">
        <v>1567</v>
      </c>
      <c r="U66" s="66">
        <v>1</v>
      </c>
      <c r="V66" s="66">
        <v>7</v>
      </c>
    </row>
    <row r="67" spans="1:22" s="18" customFormat="1" ht="15" customHeight="1">
      <c r="A67" s="38">
        <v>1445</v>
      </c>
      <c r="B67" s="39" t="s">
        <v>1671</v>
      </c>
      <c r="H67" s="40" t="s">
        <v>357</v>
      </c>
      <c r="I67" s="66">
        <v>5</v>
      </c>
      <c r="J67" s="74" t="s">
        <v>487</v>
      </c>
      <c r="K67" s="69" t="s">
        <v>1565</v>
      </c>
      <c r="L67" s="21">
        <v>2</v>
      </c>
      <c r="M67" s="21">
        <v>2</v>
      </c>
      <c r="N67" s="21">
        <v>2</v>
      </c>
      <c r="O67" s="21">
        <v>1</v>
      </c>
      <c r="P67" s="21">
        <v>2</v>
      </c>
      <c r="Q67" s="78">
        <v>9</v>
      </c>
      <c r="R67" s="40" t="s">
        <v>1672</v>
      </c>
      <c r="S67" s="66"/>
      <c r="T67" s="40" t="s">
        <v>1567</v>
      </c>
      <c r="U67" s="66">
        <v>2</v>
      </c>
      <c r="V67" s="66">
        <v>5</v>
      </c>
    </row>
    <row r="68" spans="1:22" s="18" customFormat="1" ht="15" customHeight="1">
      <c r="A68" s="38">
        <v>1449</v>
      </c>
      <c r="B68" s="39" t="s">
        <v>1673</v>
      </c>
      <c r="H68" s="40" t="s">
        <v>357</v>
      </c>
      <c r="I68" s="66">
        <v>5</v>
      </c>
      <c r="J68" s="72" t="s">
        <v>470</v>
      </c>
      <c r="K68" s="69" t="s">
        <v>1565</v>
      </c>
      <c r="L68" s="21">
        <v>1</v>
      </c>
      <c r="M68" s="25">
        <v>0</v>
      </c>
      <c r="N68" s="35">
        <v>0</v>
      </c>
      <c r="O68" s="25">
        <v>0</v>
      </c>
      <c r="P68" s="25">
        <v>0</v>
      </c>
      <c r="Q68" s="78">
        <v>1</v>
      </c>
      <c r="R68" s="40" t="s">
        <v>1674</v>
      </c>
      <c r="S68" s="46"/>
      <c r="T68" s="40" t="s">
        <v>1567</v>
      </c>
      <c r="U68" s="66">
        <v>6</v>
      </c>
      <c r="V68" s="66">
        <v>3</v>
      </c>
    </row>
    <row r="69" spans="1:22" s="18" customFormat="1" ht="15" customHeight="1">
      <c r="A69" s="35">
        <v>1817</v>
      </c>
      <c r="B69" s="22" t="s">
        <v>1675</v>
      </c>
      <c r="H69" s="36" t="s">
        <v>375</v>
      </c>
      <c r="I69" s="66">
        <v>2</v>
      </c>
      <c r="J69" s="47" t="s">
        <v>451</v>
      </c>
      <c r="K69" s="18" t="s">
        <v>1565</v>
      </c>
      <c r="L69" s="35">
        <v>0</v>
      </c>
      <c r="M69" s="35">
        <v>0</v>
      </c>
      <c r="N69" s="35">
        <v>0</v>
      </c>
      <c r="O69" s="35">
        <v>0</v>
      </c>
      <c r="P69" s="30">
        <v>1</v>
      </c>
      <c r="Q69" s="78">
        <v>1</v>
      </c>
      <c r="R69" s="36" t="s">
        <v>1676</v>
      </c>
      <c r="S69" s="46"/>
      <c r="T69" s="36" t="s">
        <v>247</v>
      </c>
      <c r="U69" s="66">
        <v>0</v>
      </c>
      <c r="V69" s="66">
        <v>0</v>
      </c>
    </row>
    <row r="70" spans="1:22" s="18" customFormat="1" ht="15" customHeight="1">
      <c r="A70" s="35">
        <v>1818</v>
      </c>
      <c r="B70" s="41" t="s">
        <v>1677</v>
      </c>
      <c r="H70" s="42" t="s">
        <v>375</v>
      </c>
      <c r="I70" s="75">
        <v>2</v>
      </c>
      <c r="J70" s="76" t="s">
        <v>470</v>
      </c>
      <c r="K70" s="19" t="s">
        <v>1565</v>
      </c>
      <c r="L70" s="35">
        <v>0</v>
      </c>
      <c r="M70" s="35">
        <v>0</v>
      </c>
      <c r="N70" s="35">
        <v>0</v>
      </c>
      <c r="O70" s="35">
        <v>0</v>
      </c>
      <c r="P70" s="35">
        <v>0</v>
      </c>
      <c r="Q70" s="78">
        <v>0</v>
      </c>
      <c r="R70" s="42" t="s">
        <v>1678</v>
      </c>
      <c r="S70" s="75"/>
      <c r="T70" s="42" t="s">
        <v>1567</v>
      </c>
      <c r="U70" s="75">
        <v>1</v>
      </c>
      <c r="V70" s="75">
        <v>4</v>
      </c>
    </row>
    <row r="71" spans="1:22" s="18" customFormat="1" ht="15" customHeight="1">
      <c r="A71" s="35">
        <v>1836</v>
      </c>
      <c r="B71" s="22" t="s">
        <v>1679</v>
      </c>
      <c r="H71" s="36" t="s">
        <v>375</v>
      </c>
      <c r="I71" s="46">
        <v>4</v>
      </c>
      <c r="J71" s="48" t="s">
        <v>470</v>
      </c>
      <c r="K71" s="18" t="s">
        <v>1565</v>
      </c>
      <c r="L71" s="35">
        <v>0</v>
      </c>
      <c r="M71" s="35">
        <v>0</v>
      </c>
      <c r="N71" s="35">
        <v>0</v>
      </c>
      <c r="O71" s="35">
        <v>0</v>
      </c>
      <c r="P71" s="30">
        <v>2</v>
      </c>
      <c r="Q71" s="78">
        <v>2</v>
      </c>
      <c r="R71" s="24" t="s">
        <v>1680</v>
      </c>
      <c r="S71" s="46"/>
      <c r="T71" s="23" t="s">
        <v>247</v>
      </c>
      <c r="U71" s="46">
        <v>0</v>
      </c>
      <c r="V71" s="46">
        <v>0</v>
      </c>
    </row>
    <row r="72" spans="1:22" s="18" customFormat="1" ht="15" customHeight="1">
      <c r="A72" s="35">
        <v>1840</v>
      </c>
      <c r="B72" s="41" t="s">
        <v>1681</v>
      </c>
      <c r="H72" s="42" t="s">
        <v>375</v>
      </c>
      <c r="I72" s="77">
        <v>4</v>
      </c>
      <c r="J72" s="47" t="s">
        <v>451</v>
      </c>
      <c r="K72" s="19" t="s">
        <v>1565</v>
      </c>
      <c r="L72" s="35">
        <v>0</v>
      </c>
      <c r="M72" s="35">
        <v>0</v>
      </c>
      <c r="N72" s="35">
        <v>0</v>
      </c>
      <c r="O72" s="35">
        <v>0</v>
      </c>
      <c r="P72" s="35">
        <v>0</v>
      </c>
      <c r="Q72" s="78">
        <v>0</v>
      </c>
      <c r="R72" s="45" t="s">
        <v>1682</v>
      </c>
      <c r="S72" s="77"/>
      <c r="T72" s="45" t="s">
        <v>1567</v>
      </c>
      <c r="U72" s="77">
        <v>3</v>
      </c>
      <c r="V72" s="77">
        <v>4</v>
      </c>
    </row>
    <row r="73" spans="1:22" s="18" customFormat="1" ht="15" customHeight="1">
      <c r="A73" s="35">
        <v>1841</v>
      </c>
      <c r="B73" s="22" t="s">
        <v>1683</v>
      </c>
      <c r="H73" s="36" t="s">
        <v>375</v>
      </c>
      <c r="I73" s="46">
        <v>4</v>
      </c>
      <c r="J73" s="48" t="s">
        <v>470</v>
      </c>
      <c r="K73" s="18" t="s">
        <v>1565</v>
      </c>
      <c r="L73" s="35">
        <v>0</v>
      </c>
      <c r="M73" s="35">
        <v>0</v>
      </c>
      <c r="N73" s="30">
        <v>1</v>
      </c>
      <c r="O73" s="35">
        <v>0</v>
      </c>
      <c r="P73" s="30">
        <v>1</v>
      </c>
      <c r="Q73" s="78">
        <v>2</v>
      </c>
      <c r="R73" s="23" t="s">
        <v>1684</v>
      </c>
      <c r="S73" s="46"/>
      <c r="T73" s="23" t="s">
        <v>1567</v>
      </c>
      <c r="U73" s="46">
        <v>3</v>
      </c>
      <c r="V73" s="46">
        <v>5</v>
      </c>
    </row>
    <row r="74" spans="1:22" s="18" customFormat="1" ht="15" customHeight="1">
      <c r="A74" s="35">
        <v>1842</v>
      </c>
      <c r="B74" s="43" t="s">
        <v>1685</v>
      </c>
      <c r="H74" s="24" t="s">
        <v>375</v>
      </c>
      <c r="I74" s="49">
        <v>5</v>
      </c>
      <c r="J74" s="50" t="s">
        <v>487</v>
      </c>
      <c r="K74" s="18" t="s">
        <v>1565</v>
      </c>
      <c r="L74" s="30">
        <v>2</v>
      </c>
      <c r="M74" s="30">
        <v>2</v>
      </c>
      <c r="N74" s="30">
        <v>1</v>
      </c>
      <c r="O74" s="30">
        <v>2</v>
      </c>
      <c r="P74" s="30">
        <v>1</v>
      </c>
      <c r="Q74" s="78">
        <v>8</v>
      </c>
      <c r="R74" s="24" t="s">
        <v>1686</v>
      </c>
      <c r="S74" s="46"/>
      <c r="T74" s="24" t="s">
        <v>247</v>
      </c>
      <c r="U74" s="49">
        <v>0</v>
      </c>
      <c r="V74" s="49">
        <v>0</v>
      </c>
    </row>
    <row r="75" spans="1:22" s="18" customFormat="1" ht="15" customHeight="1">
      <c r="A75" s="35">
        <v>1845</v>
      </c>
      <c r="B75" s="44" t="s">
        <v>1687</v>
      </c>
      <c r="H75" s="45" t="s">
        <v>375</v>
      </c>
      <c r="I75" s="77">
        <v>5</v>
      </c>
      <c r="J75" s="47" t="s">
        <v>451</v>
      </c>
      <c r="K75" s="19" t="s">
        <v>1565</v>
      </c>
      <c r="L75" s="35">
        <v>0</v>
      </c>
      <c r="M75" s="35">
        <v>0</v>
      </c>
      <c r="N75" s="35">
        <v>0</v>
      </c>
      <c r="O75" s="35">
        <v>0</v>
      </c>
      <c r="P75" s="35">
        <v>0</v>
      </c>
      <c r="Q75" s="78">
        <v>0</v>
      </c>
      <c r="R75" s="45" t="s">
        <v>1688</v>
      </c>
      <c r="S75" s="77"/>
      <c r="T75" s="45" t="s">
        <v>1567</v>
      </c>
      <c r="U75" s="77">
        <v>4</v>
      </c>
      <c r="V75" s="77">
        <v>4</v>
      </c>
    </row>
    <row r="76" spans="1:22" s="18" customFormat="1" ht="15" customHeight="1">
      <c r="A76" s="35">
        <v>1849</v>
      </c>
      <c r="B76" s="43" t="s">
        <v>1689</v>
      </c>
      <c r="H76" s="24" t="s">
        <v>375</v>
      </c>
      <c r="I76" s="49">
        <v>6</v>
      </c>
      <c r="J76" s="50" t="s">
        <v>487</v>
      </c>
      <c r="K76" s="18" t="s">
        <v>1565</v>
      </c>
      <c r="L76" s="30">
        <v>2</v>
      </c>
      <c r="M76" s="35">
        <v>0</v>
      </c>
      <c r="N76" s="30">
        <v>1</v>
      </c>
      <c r="O76" s="30">
        <v>1</v>
      </c>
      <c r="P76" s="30">
        <v>2</v>
      </c>
      <c r="Q76" s="78">
        <v>6</v>
      </c>
      <c r="R76" s="24" t="s">
        <v>1690</v>
      </c>
      <c r="S76" s="46"/>
      <c r="T76" s="23" t="s">
        <v>1567</v>
      </c>
      <c r="U76" s="49">
        <v>9</v>
      </c>
      <c r="V76" s="49">
        <v>9</v>
      </c>
    </row>
    <row r="77" spans="1:22" s="18" customFormat="1" ht="15" customHeight="1">
      <c r="A77" s="35">
        <v>1858</v>
      </c>
      <c r="B77" s="43" t="s">
        <v>1691</v>
      </c>
      <c r="H77" s="23" t="s">
        <v>375</v>
      </c>
      <c r="I77" s="49">
        <v>9</v>
      </c>
      <c r="J77" s="52" t="s">
        <v>493</v>
      </c>
      <c r="K77" s="18" t="s">
        <v>1565</v>
      </c>
      <c r="L77" s="35">
        <v>0</v>
      </c>
      <c r="M77" s="35">
        <v>0</v>
      </c>
      <c r="N77" s="30">
        <v>1</v>
      </c>
      <c r="O77" s="35">
        <v>0</v>
      </c>
      <c r="P77" s="30">
        <v>1</v>
      </c>
      <c r="Q77" s="78">
        <v>2</v>
      </c>
      <c r="R77" s="24" t="s">
        <v>1692</v>
      </c>
      <c r="S77" s="49"/>
      <c r="T77" s="24" t="s">
        <v>1567</v>
      </c>
      <c r="U77" s="49">
        <v>9</v>
      </c>
      <c r="V77" s="49">
        <v>7</v>
      </c>
    </row>
    <row r="78" spans="1:22" s="18" customFormat="1" ht="15" customHeight="1">
      <c r="A78" s="21">
        <v>1906</v>
      </c>
      <c r="B78" s="43" t="s">
        <v>1693</v>
      </c>
      <c r="H78" s="23" t="s">
        <v>392</v>
      </c>
      <c r="I78" s="49">
        <v>1</v>
      </c>
      <c r="J78" s="47" t="s">
        <v>451</v>
      </c>
      <c r="K78" s="18" t="s">
        <v>1565</v>
      </c>
      <c r="L78" s="25">
        <v>0</v>
      </c>
      <c r="M78" s="25">
        <v>0</v>
      </c>
      <c r="N78" s="25">
        <v>0</v>
      </c>
      <c r="O78" s="25">
        <v>0</v>
      </c>
      <c r="P78" s="25">
        <v>0</v>
      </c>
      <c r="Q78" s="78">
        <v>0</v>
      </c>
      <c r="R78" s="23" t="s">
        <v>1694</v>
      </c>
      <c r="S78" s="46"/>
      <c r="T78" s="24" t="s">
        <v>1567</v>
      </c>
      <c r="U78" s="49">
        <v>1</v>
      </c>
      <c r="V78" s="49">
        <v>3</v>
      </c>
    </row>
    <row r="79" spans="1:22" s="18" customFormat="1" ht="15" customHeight="1">
      <c r="A79" s="21">
        <v>1930</v>
      </c>
      <c r="B79" s="43" t="s">
        <v>1695</v>
      </c>
      <c r="H79" s="23" t="s">
        <v>392</v>
      </c>
      <c r="I79" s="49">
        <v>3</v>
      </c>
      <c r="J79" s="47" t="s">
        <v>451</v>
      </c>
      <c r="K79" s="18" t="s">
        <v>1565</v>
      </c>
      <c r="L79" s="25">
        <v>0</v>
      </c>
      <c r="M79" s="25">
        <v>0</v>
      </c>
      <c r="N79" s="25">
        <v>0</v>
      </c>
      <c r="O79" s="25">
        <v>0</v>
      </c>
      <c r="P79" s="21">
        <v>1</v>
      </c>
      <c r="Q79" s="78">
        <v>1</v>
      </c>
      <c r="R79" s="24" t="s">
        <v>1696</v>
      </c>
      <c r="S79" s="46"/>
      <c r="T79" s="24" t="s">
        <v>329</v>
      </c>
      <c r="U79" s="49">
        <v>4</v>
      </c>
      <c r="V79" s="49">
        <v>2</v>
      </c>
    </row>
    <row r="80" spans="1:22" s="18" customFormat="1" ht="15" customHeight="1">
      <c r="A80" s="21">
        <v>1933</v>
      </c>
      <c r="B80" s="43" t="s">
        <v>1697</v>
      </c>
      <c r="H80" s="23" t="s">
        <v>392</v>
      </c>
      <c r="I80" s="46">
        <v>3</v>
      </c>
      <c r="J80" s="50" t="s">
        <v>487</v>
      </c>
      <c r="K80" s="18" t="s">
        <v>1565</v>
      </c>
      <c r="L80" s="21">
        <v>2</v>
      </c>
      <c r="M80" s="21">
        <v>1</v>
      </c>
      <c r="N80" s="21">
        <v>2</v>
      </c>
      <c r="O80" s="25">
        <v>0</v>
      </c>
      <c r="P80" s="21">
        <v>2</v>
      </c>
      <c r="Q80" s="78">
        <v>7</v>
      </c>
      <c r="R80" s="23" t="s">
        <v>1698</v>
      </c>
      <c r="S80" s="46"/>
      <c r="T80" s="23" t="s">
        <v>247</v>
      </c>
      <c r="U80" s="46">
        <v>0</v>
      </c>
      <c r="V80" s="46">
        <v>0</v>
      </c>
    </row>
    <row r="81" spans="1:22" s="18" customFormat="1" ht="15" customHeight="1">
      <c r="A81" s="21">
        <v>1942</v>
      </c>
      <c r="B81" s="43" t="s">
        <v>1699</v>
      </c>
      <c r="H81" s="24" t="s">
        <v>392</v>
      </c>
      <c r="I81" s="46">
        <v>4</v>
      </c>
      <c r="J81" s="48" t="s">
        <v>470</v>
      </c>
      <c r="K81" s="18" t="s">
        <v>1565</v>
      </c>
      <c r="L81" s="25">
        <v>0</v>
      </c>
      <c r="M81" s="25">
        <v>0</v>
      </c>
      <c r="N81" s="21">
        <v>2</v>
      </c>
      <c r="O81" s="25">
        <v>0</v>
      </c>
      <c r="P81" s="21">
        <v>1</v>
      </c>
      <c r="Q81" s="78">
        <v>3</v>
      </c>
      <c r="R81" s="24" t="s">
        <v>1700</v>
      </c>
      <c r="S81" s="46"/>
      <c r="T81" s="23" t="s">
        <v>1567</v>
      </c>
      <c r="U81" s="46">
        <v>2</v>
      </c>
      <c r="V81" s="46">
        <v>5</v>
      </c>
    </row>
    <row r="82" spans="1:22" s="18" customFormat="1" ht="15" customHeight="1">
      <c r="A82" s="21">
        <v>1947</v>
      </c>
      <c r="B82" s="43" t="s">
        <v>1701</v>
      </c>
      <c r="H82" s="24" t="s">
        <v>392</v>
      </c>
      <c r="I82" s="49">
        <v>5</v>
      </c>
      <c r="J82" s="48" t="s">
        <v>470</v>
      </c>
      <c r="K82" s="18" t="s">
        <v>1565</v>
      </c>
      <c r="L82" s="21">
        <v>1</v>
      </c>
      <c r="M82" s="25">
        <v>0</v>
      </c>
      <c r="N82" s="25">
        <v>0</v>
      </c>
      <c r="O82" s="25">
        <v>0</v>
      </c>
      <c r="P82" s="21">
        <v>1</v>
      </c>
      <c r="Q82" s="78">
        <v>2</v>
      </c>
      <c r="R82" s="36" t="s">
        <v>1702</v>
      </c>
      <c r="S82" s="46"/>
      <c r="T82" s="24" t="s">
        <v>1567</v>
      </c>
      <c r="U82" s="49">
        <v>5</v>
      </c>
      <c r="V82" s="49">
        <v>5</v>
      </c>
    </row>
    <row r="83" spans="1:22" s="18" customFormat="1" ht="15" customHeight="1">
      <c r="A83" s="21">
        <v>1952</v>
      </c>
      <c r="B83" s="43" t="s">
        <v>1703</v>
      </c>
      <c r="H83" s="23" t="s">
        <v>392</v>
      </c>
      <c r="I83" s="49">
        <v>6</v>
      </c>
      <c r="J83" s="48" t="s">
        <v>470</v>
      </c>
      <c r="K83" s="18" t="s">
        <v>1565</v>
      </c>
      <c r="L83" s="25">
        <v>0</v>
      </c>
      <c r="M83" s="25">
        <v>0</v>
      </c>
      <c r="N83" s="25">
        <v>0</v>
      </c>
      <c r="O83" s="25">
        <v>0</v>
      </c>
      <c r="P83" s="21">
        <v>2</v>
      </c>
      <c r="Q83" s="78">
        <v>2</v>
      </c>
      <c r="R83" s="24" t="s">
        <v>1704</v>
      </c>
      <c r="S83" s="49"/>
      <c r="T83" s="24" t="s">
        <v>1567</v>
      </c>
      <c r="U83" s="49">
        <v>5</v>
      </c>
      <c r="V83" s="49">
        <v>5</v>
      </c>
    </row>
    <row r="84" spans="1:22" s="18" customFormat="1" ht="15" customHeight="1">
      <c r="A84" s="21">
        <v>1954</v>
      </c>
      <c r="B84" s="43" t="s">
        <v>1705</v>
      </c>
      <c r="H84" s="23" t="s">
        <v>392</v>
      </c>
      <c r="I84" s="49">
        <v>6</v>
      </c>
      <c r="J84" s="52" t="s">
        <v>493</v>
      </c>
      <c r="K84" s="18" t="s">
        <v>1565</v>
      </c>
      <c r="L84" s="21">
        <v>1</v>
      </c>
      <c r="M84" s="21">
        <v>1</v>
      </c>
      <c r="N84" s="21">
        <v>1</v>
      </c>
      <c r="O84" s="21">
        <v>1</v>
      </c>
      <c r="P84" s="21">
        <v>1</v>
      </c>
      <c r="Q84" s="78">
        <v>5</v>
      </c>
      <c r="R84" s="24" t="s">
        <v>1706</v>
      </c>
      <c r="S84" s="49"/>
      <c r="T84" s="24" t="s">
        <v>1567</v>
      </c>
      <c r="U84" s="49">
        <v>6</v>
      </c>
      <c r="V84" s="49">
        <v>5</v>
      </c>
    </row>
    <row r="85" spans="1:22" s="18" customFormat="1" ht="15" customHeight="1">
      <c r="A85" s="21">
        <v>1956</v>
      </c>
      <c r="B85" s="43" t="s">
        <v>1707</v>
      </c>
      <c r="H85" s="23" t="s">
        <v>392</v>
      </c>
      <c r="I85" s="49">
        <v>7</v>
      </c>
      <c r="J85" s="50" t="s">
        <v>487</v>
      </c>
      <c r="K85" s="18" t="s">
        <v>1565</v>
      </c>
      <c r="L85" s="21">
        <v>2</v>
      </c>
      <c r="M85" s="21">
        <v>1</v>
      </c>
      <c r="N85" s="84">
        <v>2</v>
      </c>
      <c r="O85" s="84">
        <v>1</v>
      </c>
      <c r="P85" s="21">
        <v>2</v>
      </c>
      <c r="Q85" s="78">
        <v>8</v>
      </c>
      <c r="R85" s="24" t="s">
        <v>1708</v>
      </c>
      <c r="S85" s="49"/>
      <c r="T85" s="24" t="s">
        <v>247</v>
      </c>
      <c r="U85" s="66">
        <v>0</v>
      </c>
      <c r="V85" s="66">
        <v>0</v>
      </c>
    </row>
    <row r="86" spans="1:22" s="18" customFormat="1" ht="15" customHeight="1">
      <c r="A86" s="21"/>
      <c r="B86" s="22" t="s">
        <v>1709</v>
      </c>
      <c r="H86" s="23" t="s">
        <v>404</v>
      </c>
      <c r="I86" s="46">
        <v>0</v>
      </c>
      <c r="J86" s="48" t="s">
        <v>470</v>
      </c>
      <c r="K86" s="54" t="s">
        <v>1565</v>
      </c>
      <c r="L86" s="85">
        <v>2</v>
      </c>
      <c r="M86" s="86">
        <v>0</v>
      </c>
      <c r="N86" s="86">
        <v>0</v>
      </c>
      <c r="O86" s="86">
        <v>0</v>
      </c>
      <c r="P86" s="21">
        <v>1</v>
      </c>
      <c r="Q86" s="78">
        <v>3</v>
      </c>
      <c r="R86" s="79" t="s">
        <v>265</v>
      </c>
      <c r="S86" s="46"/>
      <c r="T86" s="23" t="s">
        <v>1567</v>
      </c>
      <c r="U86" s="46">
        <v>0</v>
      </c>
      <c r="V86" s="46">
        <v>2</v>
      </c>
    </row>
    <row r="87" spans="1:22" s="18" customFormat="1" ht="15" customHeight="1">
      <c r="A87" s="21"/>
      <c r="B87" s="43" t="s">
        <v>1710</v>
      </c>
      <c r="H87" s="23" t="s">
        <v>404</v>
      </c>
      <c r="I87" s="49">
        <v>1</v>
      </c>
      <c r="J87" s="47" t="s">
        <v>451</v>
      </c>
      <c r="K87" s="54" t="s">
        <v>1565</v>
      </c>
      <c r="L87" s="86">
        <v>0</v>
      </c>
      <c r="M87" s="86">
        <v>0</v>
      </c>
      <c r="N87" s="86">
        <v>0</v>
      </c>
      <c r="O87" s="86">
        <v>0</v>
      </c>
      <c r="P87" s="21">
        <v>2</v>
      </c>
      <c r="Q87" s="78">
        <v>2</v>
      </c>
      <c r="R87" s="40" t="s">
        <v>1711</v>
      </c>
      <c r="S87" s="46"/>
      <c r="T87" s="24" t="s">
        <v>1567</v>
      </c>
      <c r="U87" s="49">
        <v>2</v>
      </c>
      <c r="V87" s="49">
        <v>1</v>
      </c>
    </row>
    <row r="88" spans="1:22" s="18" customFormat="1" ht="15" customHeight="1">
      <c r="A88" s="21"/>
      <c r="B88" s="43" t="s">
        <v>1712</v>
      </c>
      <c r="H88" s="36" t="s">
        <v>404</v>
      </c>
      <c r="I88" s="66">
        <v>1</v>
      </c>
      <c r="J88" s="47" t="s">
        <v>451</v>
      </c>
      <c r="K88" s="54" t="s">
        <v>1565</v>
      </c>
      <c r="L88" s="86">
        <v>0</v>
      </c>
      <c r="M88" s="86">
        <v>0</v>
      </c>
      <c r="N88" s="86">
        <v>0</v>
      </c>
      <c r="O88" s="21">
        <v>1</v>
      </c>
      <c r="P88" s="86">
        <v>0</v>
      </c>
      <c r="Q88" s="78">
        <v>1</v>
      </c>
      <c r="R88" s="40" t="s">
        <v>1713</v>
      </c>
      <c r="S88" s="46"/>
      <c r="T88" s="24" t="s">
        <v>1567</v>
      </c>
      <c r="U88" s="66">
        <v>1</v>
      </c>
      <c r="V88" s="66">
        <v>2</v>
      </c>
    </row>
    <row r="89" spans="1:22" s="18" customFormat="1" ht="15" customHeight="1">
      <c r="A89" s="21"/>
      <c r="B89" s="43" t="s">
        <v>1714</v>
      </c>
      <c r="H89" s="23" t="s">
        <v>404</v>
      </c>
      <c r="I89" s="46">
        <v>2</v>
      </c>
      <c r="J89" s="50" t="s">
        <v>487</v>
      </c>
      <c r="K89" s="54" t="s">
        <v>1565</v>
      </c>
      <c r="L89" s="21">
        <v>1</v>
      </c>
      <c r="M89" s="21">
        <v>2</v>
      </c>
      <c r="N89" s="21">
        <v>2</v>
      </c>
      <c r="O89" s="21">
        <v>2</v>
      </c>
      <c r="P89" s="21">
        <v>2</v>
      </c>
      <c r="Q89" s="78">
        <v>9</v>
      </c>
      <c r="R89" s="79" t="s">
        <v>1715</v>
      </c>
      <c r="S89" s="46"/>
      <c r="T89" s="23" t="s">
        <v>1567</v>
      </c>
      <c r="U89" s="46">
        <v>3</v>
      </c>
      <c r="V89" s="46">
        <v>2</v>
      </c>
    </row>
    <row r="90" spans="1:22" s="18" customFormat="1" ht="15" customHeight="1">
      <c r="B90" s="43" t="s">
        <v>1716</v>
      </c>
      <c r="H90" s="36" t="s">
        <v>404</v>
      </c>
      <c r="I90" s="66">
        <v>2</v>
      </c>
      <c r="J90" s="47" t="s">
        <v>451</v>
      </c>
      <c r="K90" s="54" t="s">
        <v>1565</v>
      </c>
      <c r="L90" s="86">
        <v>0</v>
      </c>
      <c r="M90" s="86">
        <v>0</v>
      </c>
      <c r="N90" s="86">
        <v>0</v>
      </c>
      <c r="O90" s="86">
        <v>0</v>
      </c>
      <c r="P90" s="86">
        <v>0</v>
      </c>
      <c r="Q90" s="78">
        <v>0</v>
      </c>
      <c r="R90" s="40" t="s">
        <v>1147</v>
      </c>
      <c r="S90" s="92"/>
      <c r="T90" s="23" t="s">
        <v>1567</v>
      </c>
      <c r="U90" s="66">
        <v>1</v>
      </c>
      <c r="V90" s="93">
        <v>2</v>
      </c>
    </row>
    <row r="91" spans="1:22" s="18" customFormat="1" ht="15" customHeight="1">
      <c r="A91" s="21"/>
      <c r="B91" s="43" t="s">
        <v>1717</v>
      </c>
      <c r="H91" s="23" t="s">
        <v>404</v>
      </c>
      <c r="I91" s="46">
        <v>2</v>
      </c>
      <c r="J91" s="47" t="s">
        <v>451</v>
      </c>
      <c r="K91" s="54" t="s">
        <v>1565</v>
      </c>
      <c r="L91" s="86">
        <v>0</v>
      </c>
      <c r="M91" s="86">
        <v>0</v>
      </c>
      <c r="N91" s="86">
        <v>0</v>
      </c>
      <c r="O91" s="86">
        <v>0</v>
      </c>
      <c r="P91" s="21">
        <v>2</v>
      </c>
      <c r="Q91" s="78">
        <v>2</v>
      </c>
      <c r="R91" s="79" t="s">
        <v>1718</v>
      </c>
      <c r="S91" s="46"/>
      <c r="T91" s="23" t="s">
        <v>1567</v>
      </c>
      <c r="U91" s="46">
        <v>1</v>
      </c>
      <c r="V91" s="46">
        <v>2</v>
      </c>
    </row>
    <row r="92" spans="1:22" s="18" customFormat="1" ht="15" customHeight="1">
      <c r="B92" s="43" t="s">
        <v>1719</v>
      </c>
      <c r="H92" s="23" t="s">
        <v>404</v>
      </c>
      <c r="I92" s="46">
        <v>2</v>
      </c>
      <c r="J92" s="47" t="s">
        <v>451</v>
      </c>
      <c r="K92" s="54" t="s">
        <v>1565</v>
      </c>
      <c r="L92" s="86">
        <v>0</v>
      </c>
      <c r="M92" s="86">
        <v>0</v>
      </c>
      <c r="N92" s="86">
        <v>0</v>
      </c>
      <c r="O92" s="86">
        <v>0</v>
      </c>
      <c r="P92" s="21">
        <v>1</v>
      </c>
      <c r="Q92" s="78">
        <v>1</v>
      </c>
      <c r="R92" s="79" t="s">
        <v>1720</v>
      </c>
      <c r="S92" s="46"/>
      <c r="T92" s="23" t="s">
        <v>1567</v>
      </c>
      <c r="U92" s="46">
        <v>2</v>
      </c>
      <c r="V92" s="46">
        <v>3</v>
      </c>
    </row>
    <row r="93" spans="1:22" s="18" customFormat="1" ht="15" customHeight="1">
      <c r="A93" s="21"/>
      <c r="B93" s="43" t="s">
        <v>1721</v>
      </c>
      <c r="H93" s="23" t="s">
        <v>404</v>
      </c>
      <c r="I93" s="46">
        <v>2</v>
      </c>
      <c r="J93" s="47" t="s">
        <v>451</v>
      </c>
      <c r="K93" s="54" t="s">
        <v>1565</v>
      </c>
      <c r="L93" s="86">
        <v>0</v>
      </c>
      <c r="M93" s="86">
        <v>0</v>
      </c>
      <c r="N93" s="86">
        <v>0</v>
      </c>
      <c r="O93" s="86">
        <v>0</v>
      </c>
      <c r="P93" s="86">
        <v>0</v>
      </c>
      <c r="Q93" s="78">
        <v>0</v>
      </c>
      <c r="R93" s="79" t="s">
        <v>710</v>
      </c>
      <c r="S93" s="46"/>
      <c r="T93" s="23" t="s">
        <v>1567</v>
      </c>
      <c r="U93" s="46">
        <v>2</v>
      </c>
      <c r="V93" s="46">
        <v>3</v>
      </c>
    </row>
    <row r="94" spans="1:22" s="18" customFormat="1" ht="15" customHeight="1">
      <c r="B94" s="43" t="s">
        <v>1722</v>
      </c>
      <c r="H94" s="23" t="s">
        <v>404</v>
      </c>
      <c r="I94" s="46">
        <v>2</v>
      </c>
      <c r="J94" s="47" t="s">
        <v>451</v>
      </c>
      <c r="K94" s="54" t="s">
        <v>1565</v>
      </c>
      <c r="L94" s="86">
        <v>0</v>
      </c>
      <c r="M94" s="86">
        <v>0</v>
      </c>
      <c r="N94" s="86">
        <v>0</v>
      </c>
      <c r="O94" s="86">
        <v>0</v>
      </c>
      <c r="P94" s="21">
        <v>1</v>
      </c>
      <c r="Q94" s="78">
        <v>1</v>
      </c>
      <c r="R94" s="80"/>
      <c r="S94" s="46"/>
      <c r="T94" s="23" t="s">
        <v>1567</v>
      </c>
      <c r="U94" s="46">
        <v>3</v>
      </c>
      <c r="V94" s="46">
        <v>2</v>
      </c>
    </row>
    <row r="95" spans="1:22" s="18" customFormat="1" ht="15" customHeight="1">
      <c r="B95" s="43" t="s">
        <v>1723</v>
      </c>
      <c r="H95" s="24" t="s">
        <v>404</v>
      </c>
      <c r="I95" s="46">
        <v>2</v>
      </c>
      <c r="J95" s="47" t="s">
        <v>451</v>
      </c>
      <c r="K95" s="54" t="s">
        <v>1565</v>
      </c>
      <c r="L95" s="86">
        <v>0</v>
      </c>
      <c r="M95" s="86">
        <v>0</v>
      </c>
      <c r="N95" s="86">
        <v>0</v>
      </c>
      <c r="O95" s="86">
        <v>0</v>
      </c>
      <c r="P95" s="21">
        <v>1</v>
      </c>
      <c r="Q95" s="78">
        <v>1</v>
      </c>
      <c r="R95" s="79" t="s">
        <v>1724</v>
      </c>
      <c r="S95" s="46"/>
      <c r="T95" s="23" t="s">
        <v>1567</v>
      </c>
      <c r="U95" s="46">
        <v>2</v>
      </c>
      <c r="V95" s="46">
        <v>3</v>
      </c>
    </row>
    <row r="96" spans="1:22" s="18" customFormat="1" ht="15" customHeight="1">
      <c r="A96" s="21"/>
      <c r="B96" s="43" t="s">
        <v>1725</v>
      </c>
      <c r="H96" s="23" t="s">
        <v>404</v>
      </c>
      <c r="I96" s="46">
        <v>2</v>
      </c>
      <c r="J96" s="47" t="s">
        <v>451</v>
      </c>
      <c r="K96" s="54" t="s">
        <v>1565</v>
      </c>
      <c r="L96" s="86">
        <v>0</v>
      </c>
      <c r="M96" s="86">
        <v>0</v>
      </c>
      <c r="N96" s="86">
        <v>0</v>
      </c>
      <c r="O96" s="86">
        <v>0</v>
      </c>
      <c r="P96" s="21">
        <v>1</v>
      </c>
      <c r="Q96" s="78">
        <v>1</v>
      </c>
      <c r="R96" s="79" t="s">
        <v>1726</v>
      </c>
      <c r="S96" s="46"/>
      <c r="T96" s="23" t="s">
        <v>1567</v>
      </c>
      <c r="U96" s="46">
        <v>1</v>
      </c>
      <c r="V96" s="46">
        <v>1</v>
      </c>
    </row>
    <row r="97" spans="1:22" s="18" customFormat="1" ht="15" customHeight="1">
      <c r="B97" s="43" t="s">
        <v>1727</v>
      </c>
      <c r="H97" s="23" t="s">
        <v>404</v>
      </c>
      <c r="I97" s="49">
        <v>2</v>
      </c>
      <c r="J97" s="47" t="s">
        <v>451</v>
      </c>
      <c r="K97" s="54" t="s">
        <v>1565</v>
      </c>
      <c r="L97" s="86">
        <v>0</v>
      </c>
      <c r="M97" s="86">
        <v>0</v>
      </c>
      <c r="N97" s="86">
        <v>0</v>
      </c>
      <c r="O97" s="86">
        <v>0</v>
      </c>
      <c r="P97" s="21">
        <v>1</v>
      </c>
      <c r="Q97" s="78">
        <v>1</v>
      </c>
      <c r="R97" s="80" t="s">
        <v>1728</v>
      </c>
      <c r="S97" s="46"/>
      <c r="T97" s="24" t="s">
        <v>1567</v>
      </c>
      <c r="U97" s="49">
        <v>2</v>
      </c>
      <c r="V97" s="49">
        <v>3</v>
      </c>
    </row>
    <row r="98" spans="1:22" s="18" customFormat="1" ht="15" customHeight="1">
      <c r="A98" s="21"/>
      <c r="B98" s="43" t="s">
        <v>1729</v>
      </c>
      <c r="H98" s="36" t="s">
        <v>404</v>
      </c>
      <c r="I98" s="66">
        <v>3</v>
      </c>
      <c r="J98" s="48" t="s">
        <v>470</v>
      </c>
      <c r="K98" s="54" t="s">
        <v>1565</v>
      </c>
      <c r="L98" s="86">
        <v>0</v>
      </c>
      <c r="M98" s="86">
        <v>0</v>
      </c>
      <c r="N98" s="21">
        <v>2</v>
      </c>
      <c r="O98" s="21">
        <v>1</v>
      </c>
      <c r="P98" s="21">
        <v>2</v>
      </c>
      <c r="Q98" s="78">
        <v>5</v>
      </c>
      <c r="R98" s="40" t="s">
        <v>1730</v>
      </c>
      <c r="S98" s="46"/>
      <c r="T98" s="36" t="s">
        <v>1567</v>
      </c>
      <c r="U98" s="66">
        <v>3</v>
      </c>
      <c r="V98" s="66">
        <v>2</v>
      </c>
    </row>
    <row r="99" spans="1:22" s="18" customFormat="1" ht="15" customHeight="1">
      <c r="B99" s="43" t="s">
        <v>1731</v>
      </c>
      <c r="H99" s="36" t="s">
        <v>404</v>
      </c>
      <c r="I99" s="66">
        <v>3</v>
      </c>
      <c r="J99" s="48" t="s">
        <v>470</v>
      </c>
      <c r="K99" s="54" t="s">
        <v>1565</v>
      </c>
      <c r="L99" s="21">
        <v>1</v>
      </c>
      <c r="M99" s="86">
        <v>0</v>
      </c>
      <c r="N99" s="21">
        <v>1</v>
      </c>
      <c r="O99" s="21">
        <v>1</v>
      </c>
      <c r="P99" s="86">
        <v>0</v>
      </c>
      <c r="Q99" s="78">
        <v>3</v>
      </c>
      <c r="R99" s="40" t="s">
        <v>1732</v>
      </c>
      <c r="S99" s="46"/>
      <c r="T99" s="36" t="s">
        <v>1567</v>
      </c>
      <c r="U99" s="66">
        <v>2</v>
      </c>
      <c r="V99" s="66">
        <v>4</v>
      </c>
    </row>
    <row r="100" spans="1:22" s="18" customFormat="1" ht="15" customHeight="1">
      <c r="A100" s="21"/>
      <c r="B100" s="43" t="s">
        <v>1733</v>
      </c>
      <c r="H100" s="36" t="s">
        <v>404</v>
      </c>
      <c r="I100" s="66">
        <v>3</v>
      </c>
      <c r="J100" s="50" t="s">
        <v>487</v>
      </c>
      <c r="K100" s="54" t="s">
        <v>1565</v>
      </c>
      <c r="L100" s="21">
        <v>2</v>
      </c>
      <c r="M100" s="86">
        <v>0</v>
      </c>
      <c r="N100" s="21">
        <v>2</v>
      </c>
      <c r="O100" s="86">
        <v>0</v>
      </c>
      <c r="P100" s="21">
        <v>2</v>
      </c>
      <c r="Q100" s="78">
        <v>6</v>
      </c>
      <c r="R100" s="40" t="s">
        <v>1734</v>
      </c>
      <c r="S100" s="46"/>
      <c r="T100" s="36" t="s">
        <v>1567</v>
      </c>
      <c r="U100" s="66">
        <v>2</v>
      </c>
      <c r="V100" s="66">
        <v>3</v>
      </c>
    </row>
    <row r="101" spans="1:22" s="18" customFormat="1" ht="15" customHeight="1">
      <c r="A101" s="21"/>
      <c r="B101" s="43" t="s">
        <v>1735</v>
      </c>
      <c r="H101" s="36" t="s">
        <v>404</v>
      </c>
      <c r="I101" s="66">
        <v>3</v>
      </c>
      <c r="J101" s="48" t="s">
        <v>470</v>
      </c>
      <c r="K101" s="54" t="s">
        <v>1565</v>
      </c>
      <c r="L101" s="86">
        <v>0</v>
      </c>
      <c r="M101" s="86">
        <v>0</v>
      </c>
      <c r="N101" s="86">
        <v>0</v>
      </c>
      <c r="O101" s="21">
        <v>2</v>
      </c>
      <c r="P101" s="21">
        <v>1</v>
      </c>
      <c r="Q101" s="78">
        <v>3</v>
      </c>
      <c r="R101" s="40" t="s">
        <v>1736</v>
      </c>
      <c r="S101" s="46"/>
      <c r="T101" s="36" t="s">
        <v>1567</v>
      </c>
      <c r="U101" s="66">
        <v>2</v>
      </c>
      <c r="V101" s="66">
        <v>3</v>
      </c>
    </row>
    <row r="102" spans="1:22" s="18" customFormat="1" ht="15" customHeight="1">
      <c r="A102" s="21"/>
      <c r="B102" s="43" t="s">
        <v>1737</v>
      </c>
      <c r="H102" s="36" t="s">
        <v>404</v>
      </c>
      <c r="I102" s="66">
        <v>3</v>
      </c>
      <c r="J102" s="47" t="s">
        <v>451</v>
      </c>
      <c r="K102" s="54" t="s">
        <v>1565</v>
      </c>
      <c r="L102" s="86">
        <v>0</v>
      </c>
      <c r="M102" s="86">
        <v>0</v>
      </c>
      <c r="N102" s="86">
        <v>0</v>
      </c>
      <c r="O102" s="86">
        <v>0</v>
      </c>
      <c r="P102" s="21">
        <v>1</v>
      </c>
      <c r="Q102" s="78">
        <v>1</v>
      </c>
      <c r="R102" s="40" t="s">
        <v>1738</v>
      </c>
      <c r="S102" s="46"/>
      <c r="T102" s="36" t="s">
        <v>1567</v>
      </c>
      <c r="U102" s="66">
        <v>3</v>
      </c>
      <c r="V102" s="66">
        <v>3</v>
      </c>
    </row>
    <row r="103" spans="1:22" s="18" customFormat="1" ht="15" customHeight="1">
      <c r="B103" s="43" t="s">
        <v>1739</v>
      </c>
      <c r="H103" s="36" t="s">
        <v>404</v>
      </c>
      <c r="I103" s="66">
        <v>3</v>
      </c>
      <c r="J103" s="48" t="s">
        <v>470</v>
      </c>
      <c r="K103" s="54" t="s">
        <v>1565</v>
      </c>
      <c r="L103" s="21">
        <v>1</v>
      </c>
      <c r="M103" s="86">
        <v>0</v>
      </c>
      <c r="N103" s="86">
        <v>0</v>
      </c>
      <c r="O103" s="86">
        <v>0</v>
      </c>
      <c r="P103" s="86">
        <v>0</v>
      </c>
      <c r="Q103" s="78">
        <v>1</v>
      </c>
      <c r="R103" s="40" t="s">
        <v>1740</v>
      </c>
      <c r="S103" s="46"/>
      <c r="T103" s="36" t="s">
        <v>1567</v>
      </c>
      <c r="U103" s="66">
        <v>2</v>
      </c>
      <c r="V103" s="66">
        <v>4</v>
      </c>
    </row>
    <row r="104" spans="1:22" s="18" customFormat="1" ht="15" customHeight="1">
      <c r="B104" s="43" t="s">
        <v>1741</v>
      </c>
      <c r="H104" s="36" t="s">
        <v>404</v>
      </c>
      <c r="I104" s="66">
        <v>3</v>
      </c>
      <c r="J104" s="47" t="s">
        <v>451</v>
      </c>
      <c r="K104" s="54" t="s">
        <v>1565</v>
      </c>
      <c r="L104" s="21">
        <v>1</v>
      </c>
      <c r="M104" s="86">
        <v>0</v>
      </c>
      <c r="N104" s="86">
        <v>0</v>
      </c>
      <c r="O104" s="86">
        <v>0</v>
      </c>
      <c r="P104" s="86">
        <v>0</v>
      </c>
      <c r="Q104" s="78">
        <v>1</v>
      </c>
      <c r="R104" s="40"/>
      <c r="S104" s="46"/>
      <c r="T104" s="24" t="s">
        <v>1567</v>
      </c>
      <c r="U104" s="66">
        <v>3</v>
      </c>
      <c r="V104" s="66">
        <v>4</v>
      </c>
    </row>
    <row r="105" spans="1:22" s="18" customFormat="1" ht="15" customHeight="1">
      <c r="B105" s="43" t="s">
        <v>1742</v>
      </c>
      <c r="H105" s="36" t="s">
        <v>404</v>
      </c>
      <c r="I105" s="66">
        <v>3</v>
      </c>
      <c r="J105" s="47" t="s">
        <v>451</v>
      </c>
      <c r="K105" s="54" t="s">
        <v>1565</v>
      </c>
      <c r="L105" s="86">
        <v>0</v>
      </c>
      <c r="M105" s="86">
        <v>0</v>
      </c>
      <c r="N105" s="86">
        <v>0</v>
      </c>
      <c r="O105" s="86">
        <v>0</v>
      </c>
      <c r="P105" s="21">
        <v>2</v>
      </c>
      <c r="Q105" s="78">
        <v>2</v>
      </c>
      <c r="R105" s="40" t="s">
        <v>1743</v>
      </c>
      <c r="S105" s="46"/>
      <c r="T105" s="36" t="s">
        <v>1567</v>
      </c>
      <c r="U105" s="66">
        <v>1</v>
      </c>
      <c r="V105" s="66">
        <v>4</v>
      </c>
    </row>
    <row r="106" spans="1:22" s="18" customFormat="1" ht="15" customHeight="1">
      <c r="B106" s="43" t="s">
        <v>1744</v>
      </c>
      <c r="H106" s="36" t="s">
        <v>404</v>
      </c>
      <c r="I106" s="66">
        <v>3</v>
      </c>
      <c r="J106" s="65" t="s">
        <v>451</v>
      </c>
      <c r="K106" s="54" t="s">
        <v>1565</v>
      </c>
      <c r="L106" s="86">
        <v>0</v>
      </c>
      <c r="M106" s="86">
        <v>0</v>
      </c>
      <c r="N106" s="86">
        <v>0</v>
      </c>
      <c r="O106" s="86">
        <v>0</v>
      </c>
      <c r="P106" s="21">
        <v>2</v>
      </c>
      <c r="Q106" s="78">
        <v>2</v>
      </c>
      <c r="R106" s="40" t="s">
        <v>346</v>
      </c>
      <c r="S106" s="66"/>
      <c r="T106" s="36" t="s">
        <v>1567</v>
      </c>
      <c r="U106" s="66">
        <v>1</v>
      </c>
      <c r="V106" s="66">
        <v>4</v>
      </c>
    </row>
    <row r="107" spans="1:22" s="18" customFormat="1" ht="15" customHeight="1">
      <c r="B107" s="43" t="s">
        <v>1745</v>
      </c>
      <c r="H107" s="36" t="s">
        <v>404</v>
      </c>
      <c r="I107" s="66">
        <v>3</v>
      </c>
      <c r="J107" s="47" t="s">
        <v>451</v>
      </c>
      <c r="K107" s="54" t="s">
        <v>1565</v>
      </c>
      <c r="L107" s="86">
        <v>0</v>
      </c>
      <c r="M107" s="86">
        <v>0</v>
      </c>
      <c r="N107" s="86">
        <v>0</v>
      </c>
      <c r="O107" s="86">
        <v>0</v>
      </c>
      <c r="P107" s="21">
        <v>1</v>
      </c>
      <c r="Q107" s="78">
        <v>1</v>
      </c>
      <c r="R107" s="40" t="s">
        <v>1746</v>
      </c>
      <c r="S107" s="46"/>
      <c r="T107" s="36" t="s">
        <v>1567</v>
      </c>
      <c r="U107" s="66">
        <v>4</v>
      </c>
      <c r="V107" s="66">
        <v>4</v>
      </c>
    </row>
    <row r="108" spans="1:22" s="18" customFormat="1" ht="15" customHeight="1">
      <c r="B108" s="43" t="s">
        <v>1747</v>
      </c>
      <c r="H108" s="36" t="s">
        <v>404</v>
      </c>
      <c r="I108" s="66">
        <v>4</v>
      </c>
      <c r="J108" s="48" t="s">
        <v>470</v>
      </c>
      <c r="K108" s="54" t="s">
        <v>1565</v>
      </c>
      <c r="L108" s="86">
        <v>0</v>
      </c>
      <c r="M108" s="86">
        <v>0</v>
      </c>
      <c r="N108" s="86">
        <v>0</v>
      </c>
      <c r="O108" s="86">
        <v>0</v>
      </c>
      <c r="P108" s="21">
        <v>1</v>
      </c>
      <c r="Q108" s="78">
        <v>1</v>
      </c>
      <c r="R108" s="40" t="s">
        <v>1748</v>
      </c>
      <c r="S108" s="46"/>
      <c r="T108" s="36" t="s">
        <v>1567</v>
      </c>
      <c r="U108" s="66">
        <v>1</v>
      </c>
      <c r="V108" s="66">
        <v>4</v>
      </c>
    </row>
    <row r="109" spans="1:22" s="18" customFormat="1" ht="15" customHeight="1">
      <c r="B109" s="43" t="s">
        <v>1749</v>
      </c>
      <c r="H109" s="36" t="s">
        <v>404</v>
      </c>
      <c r="I109" s="66">
        <v>4</v>
      </c>
      <c r="J109" s="50" t="s">
        <v>487</v>
      </c>
      <c r="K109" s="54" t="s">
        <v>1565</v>
      </c>
      <c r="L109" s="21">
        <v>1</v>
      </c>
      <c r="M109" s="86">
        <v>0</v>
      </c>
      <c r="N109" s="21">
        <v>1</v>
      </c>
      <c r="O109" s="21">
        <v>1</v>
      </c>
      <c r="P109" s="21">
        <v>2</v>
      </c>
      <c r="Q109" s="78">
        <v>5</v>
      </c>
      <c r="R109" s="40" t="s">
        <v>1750</v>
      </c>
      <c r="S109" s="46"/>
      <c r="T109" s="36" t="s">
        <v>1567</v>
      </c>
      <c r="U109" s="66">
        <v>4</v>
      </c>
      <c r="V109" s="66">
        <v>1</v>
      </c>
    </row>
    <row r="110" spans="1:22" s="18" customFormat="1" ht="15" customHeight="1">
      <c r="B110" s="43" t="s">
        <v>1751</v>
      </c>
      <c r="H110" s="36" t="s">
        <v>404</v>
      </c>
      <c r="I110" s="66">
        <v>4</v>
      </c>
      <c r="J110" s="50" t="s">
        <v>487</v>
      </c>
      <c r="K110" s="54" t="s">
        <v>1565</v>
      </c>
      <c r="L110" s="21">
        <v>2</v>
      </c>
      <c r="M110" s="21">
        <v>1</v>
      </c>
      <c r="N110" s="21">
        <v>1</v>
      </c>
      <c r="O110" s="21">
        <v>1</v>
      </c>
      <c r="P110" s="21">
        <v>2</v>
      </c>
      <c r="Q110" s="78">
        <v>7</v>
      </c>
      <c r="R110" s="40" t="s">
        <v>1752</v>
      </c>
      <c r="S110" s="46"/>
      <c r="T110" s="36" t="s">
        <v>1567</v>
      </c>
      <c r="U110" s="66">
        <v>3</v>
      </c>
      <c r="V110" s="66">
        <v>2</v>
      </c>
    </row>
    <row r="111" spans="1:22" s="18" customFormat="1" ht="15" customHeight="1">
      <c r="A111" s="21"/>
      <c r="B111" s="43" t="s">
        <v>1753</v>
      </c>
      <c r="H111" s="36" t="s">
        <v>404</v>
      </c>
      <c r="I111" s="66">
        <v>4</v>
      </c>
      <c r="J111" s="48" t="s">
        <v>470</v>
      </c>
      <c r="K111" s="54" t="s">
        <v>1565</v>
      </c>
      <c r="L111" s="21">
        <v>1</v>
      </c>
      <c r="M111" s="86">
        <v>0</v>
      </c>
      <c r="N111" s="21">
        <v>2</v>
      </c>
      <c r="O111" s="86">
        <v>0</v>
      </c>
      <c r="P111" s="21">
        <v>1</v>
      </c>
      <c r="Q111" s="78">
        <v>4</v>
      </c>
      <c r="R111" s="40" t="s">
        <v>1754</v>
      </c>
      <c r="S111" s="46"/>
      <c r="T111" s="36" t="s">
        <v>1567</v>
      </c>
      <c r="U111" s="66">
        <v>2</v>
      </c>
      <c r="V111" s="66">
        <v>5</v>
      </c>
    </row>
    <row r="112" spans="1:22" s="18" customFormat="1" ht="15" customHeight="1">
      <c r="A112" s="21"/>
      <c r="B112" s="43" t="s">
        <v>1755</v>
      </c>
      <c r="H112" s="36" t="s">
        <v>404</v>
      </c>
      <c r="I112" s="66">
        <v>4</v>
      </c>
      <c r="J112" s="47" t="s">
        <v>451</v>
      </c>
      <c r="K112" s="54" t="s">
        <v>1565</v>
      </c>
      <c r="L112" s="86">
        <v>0</v>
      </c>
      <c r="M112" s="86">
        <v>0</v>
      </c>
      <c r="N112" s="86">
        <v>0</v>
      </c>
      <c r="O112" s="86">
        <v>0</v>
      </c>
      <c r="P112" s="86">
        <v>0</v>
      </c>
      <c r="Q112" s="78">
        <v>0</v>
      </c>
      <c r="R112" s="40" t="s">
        <v>1756</v>
      </c>
      <c r="S112" s="46"/>
      <c r="T112" s="36" t="s">
        <v>1567</v>
      </c>
      <c r="U112" s="66">
        <v>4</v>
      </c>
      <c r="V112" s="66">
        <v>5</v>
      </c>
    </row>
    <row r="113" spans="1:22" s="18" customFormat="1" ht="15" customHeight="1">
      <c r="A113" s="21"/>
      <c r="B113" s="43" t="s">
        <v>1757</v>
      </c>
      <c r="H113" s="36" t="s">
        <v>404</v>
      </c>
      <c r="I113" s="66">
        <v>4</v>
      </c>
      <c r="J113" s="47" t="s">
        <v>451</v>
      </c>
      <c r="K113" s="54" t="s">
        <v>1565</v>
      </c>
      <c r="L113" s="86">
        <v>0</v>
      </c>
      <c r="M113" s="86">
        <v>0</v>
      </c>
      <c r="N113" s="86">
        <v>0</v>
      </c>
      <c r="O113" s="86">
        <v>0</v>
      </c>
      <c r="P113" s="21">
        <v>1</v>
      </c>
      <c r="Q113" s="78">
        <v>1</v>
      </c>
      <c r="R113" s="40" t="s">
        <v>1758</v>
      </c>
      <c r="S113" s="46"/>
      <c r="T113" s="36" t="s">
        <v>1567</v>
      </c>
      <c r="U113" s="66">
        <v>3</v>
      </c>
      <c r="V113" s="66">
        <v>5</v>
      </c>
    </row>
    <row r="114" spans="1:22" s="18" customFormat="1" ht="15" customHeight="1">
      <c r="A114" s="21"/>
      <c r="B114" s="43" t="s">
        <v>1759</v>
      </c>
      <c r="H114" s="36" t="s">
        <v>404</v>
      </c>
      <c r="I114" s="66">
        <v>4</v>
      </c>
      <c r="J114" s="48" t="s">
        <v>470</v>
      </c>
      <c r="K114" s="54" t="s">
        <v>1565</v>
      </c>
      <c r="L114" s="86">
        <v>0</v>
      </c>
      <c r="M114" s="86">
        <v>0</v>
      </c>
      <c r="N114" s="21">
        <v>2</v>
      </c>
      <c r="O114" s="86">
        <v>0</v>
      </c>
      <c r="P114" s="21">
        <v>2</v>
      </c>
      <c r="Q114" s="78">
        <v>4</v>
      </c>
      <c r="R114" s="40" t="s">
        <v>1760</v>
      </c>
      <c r="S114" s="46"/>
      <c r="T114" s="36" t="s">
        <v>1567</v>
      </c>
      <c r="U114" s="66">
        <v>4</v>
      </c>
      <c r="V114" s="66">
        <v>3</v>
      </c>
    </row>
    <row r="115" spans="1:22" s="18" customFormat="1" ht="15" customHeight="1">
      <c r="B115" s="43" t="s">
        <v>1761</v>
      </c>
      <c r="H115" s="36" t="s">
        <v>404</v>
      </c>
      <c r="I115" s="66">
        <v>4</v>
      </c>
      <c r="J115" s="47" t="s">
        <v>451</v>
      </c>
      <c r="K115" s="54" t="s">
        <v>1565</v>
      </c>
      <c r="L115" s="86">
        <v>0</v>
      </c>
      <c r="M115" s="86">
        <v>0</v>
      </c>
      <c r="N115" s="86">
        <v>0</v>
      </c>
      <c r="O115" s="86">
        <v>0</v>
      </c>
      <c r="P115" s="86">
        <v>0</v>
      </c>
      <c r="Q115" s="78">
        <v>0</v>
      </c>
      <c r="R115" s="40" t="s">
        <v>1762</v>
      </c>
      <c r="S115" s="46"/>
      <c r="T115" s="36" t="s">
        <v>1567</v>
      </c>
      <c r="U115" s="66">
        <v>4</v>
      </c>
      <c r="V115" s="66">
        <v>3</v>
      </c>
    </row>
    <row r="116" spans="1:22" s="18" customFormat="1" ht="15" customHeight="1">
      <c r="A116" s="21"/>
      <c r="B116" s="43" t="s">
        <v>1763</v>
      </c>
      <c r="H116" s="36" t="s">
        <v>404</v>
      </c>
      <c r="I116" s="66">
        <v>4</v>
      </c>
      <c r="J116" s="47" t="s">
        <v>451</v>
      </c>
      <c r="K116" s="54" t="s">
        <v>1565</v>
      </c>
      <c r="L116" s="86">
        <v>0</v>
      </c>
      <c r="M116" s="86">
        <v>0</v>
      </c>
      <c r="N116" s="21">
        <v>1</v>
      </c>
      <c r="O116" s="86">
        <v>0</v>
      </c>
      <c r="P116" s="86">
        <v>0</v>
      </c>
      <c r="Q116" s="78">
        <v>1</v>
      </c>
      <c r="R116" s="40"/>
      <c r="S116" s="46"/>
      <c r="T116" s="36" t="s">
        <v>1567</v>
      </c>
      <c r="U116" s="66">
        <v>5</v>
      </c>
      <c r="V116" s="66">
        <v>4</v>
      </c>
    </row>
    <row r="117" spans="1:22" s="18" customFormat="1" ht="15" customHeight="1">
      <c r="B117" s="43" t="s">
        <v>1764</v>
      </c>
      <c r="H117" s="36" t="s">
        <v>404</v>
      </c>
      <c r="I117" s="66">
        <v>5</v>
      </c>
      <c r="J117" s="50" t="s">
        <v>487</v>
      </c>
      <c r="K117" s="54" t="s">
        <v>1565</v>
      </c>
      <c r="L117" s="21">
        <v>1</v>
      </c>
      <c r="M117" s="21">
        <v>1</v>
      </c>
      <c r="N117" s="21">
        <v>2</v>
      </c>
      <c r="O117" s="21">
        <v>1</v>
      </c>
      <c r="P117" s="21">
        <v>2</v>
      </c>
      <c r="Q117" s="78">
        <v>7</v>
      </c>
      <c r="R117" s="40" t="s">
        <v>1765</v>
      </c>
      <c r="S117" s="46"/>
      <c r="T117" s="36" t="s">
        <v>1567</v>
      </c>
      <c r="U117" s="66">
        <v>1</v>
      </c>
      <c r="V117" s="66">
        <v>5</v>
      </c>
    </row>
    <row r="118" spans="1:22" s="18" customFormat="1" ht="15" customHeight="1">
      <c r="B118" s="43" t="s">
        <v>1766</v>
      </c>
      <c r="H118" s="36" t="s">
        <v>404</v>
      </c>
      <c r="I118" s="66">
        <v>5</v>
      </c>
      <c r="J118" s="52" t="s">
        <v>493</v>
      </c>
      <c r="K118" s="54" t="s">
        <v>1565</v>
      </c>
      <c r="L118" s="21">
        <v>1</v>
      </c>
      <c r="M118" s="21">
        <v>1</v>
      </c>
      <c r="N118" s="21">
        <v>1</v>
      </c>
      <c r="O118" s="21">
        <v>1</v>
      </c>
      <c r="P118" s="21">
        <v>1</v>
      </c>
      <c r="Q118" s="78">
        <v>5</v>
      </c>
      <c r="R118" s="40" t="s">
        <v>1767</v>
      </c>
      <c r="S118" s="46"/>
      <c r="T118" s="36" t="s">
        <v>1567</v>
      </c>
      <c r="U118" s="66">
        <v>3</v>
      </c>
      <c r="V118" s="66">
        <v>4</v>
      </c>
    </row>
    <row r="119" spans="1:22" s="18" customFormat="1" ht="15" customHeight="1">
      <c r="A119" s="21"/>
      <c r="B119" s="43" t="s">
        <v>1768</v>
      </c>
      <c r="H119" s="36" t="s">
        <v>404</v>
      </c>
      <c r="I119" s="66">
        <v>5</v>
      </c>
      <c r="J119" s="48" t="s">
        <v>470</v>
      </c>
      <c r="K119" s="54" t="s">
        <v>1565</v>
      </c>
      <c r="L119" s="86">
        <v>0</v>
      </c>
      <c r="M119" s="86">
        <v>0</v>
      </c>
      <c r="N119" s="21">
        <v>2</v>
      </c>
      <c r="O119" s="86">
        <v>0</v>
      </c>
      <c r="P119" s="21">
        <v>2</v>
      </c>
      <c r="Q119" s="78">
        <v>4</v>
      </c>
      <c r="R119" s="40" t="s">
        <v>1769</v>
      </c>
      <c r="S119" s="46"/>
      <c r="T119" s="36" t="s">
        <v>1567</v>
      </c>
      <c r="U119" s="66">
        <v>3</v>
      </c>
      <c r="V119" s="66">
        <v>3</v>
      </c>
    </row>
    <row r="120" spans="1:22" s="18" customFormat="1" ht="15" customHeight="1">
      <c r="B120" s="43" t="s">
        <v>1770</v>
      </c>
      <c r="H120" s="36" t="s">
        <v>404</v>
      </c>
      <c r="I120" s="66">
        <v>5</v>
      </c>
      <c r="J120" s="65" t="s">
        <v>451</v>
      </c>
      <c r="K120" s="54" t="s">
        <v>1565</v>
      </c>
      <c r="L120" s="86">
        <v>0</v>
      </c>
      <c r="M120" s="86">
        <v>0</v>
      </c>
      <c r="N120" s="86">
        <v>0</v>
      </c>
      <c r="O120" s="86">
        <v>0</v>
      </c>
      <c r="P120" s="86">
        <v>0</v>
      </c>
      <c r="Q120" s="78">
        <v>0</v>
      </c>
      <c r="R120" s="40"/>
      <c r="S120" s="66"/>
      <c r="T120" s="36" t="s">
        <v>1567</v>
      </c>
      <c r="U120" s="66">
        <v>7</v>
      </c>
      <c r="V120" s="66">
        <v>4</v>
      </c>
    </row>
    <row r="121" spans="1:22" s="18" customFormat="1" ht="15" customHeight="1">
      <c r="A121" s="21"/>
      <c r="B121" s="43" t="s">
        <v>1771</v>
      </c>
      <c r="H121" s="36" t="s">
        <v>404</v>
      </c>
      <c r="I121" s="66">
        <v>5</v>
      </c>
      <c r="J121" s="76" t="s">
        <v>470</v>
      </c>
      <c r="K121" s="54" t="s">
        <v>1565</v>
      </c>
      <c r="L121" s="86">
        <v>0</v>
      </c>
      <c r="M121" s="86">
        <v>0</v>
      </c>
      <c r="N121" s="86">
        <v>0</v>
      </c>
      <c r="O121" s="21">
        <v>1</v>
      </c>
      <c r="P121" s="21">
        <v>2</v>
      </c>
      <c r="Q121" s="78">
        <v>3</v>
      </c>
      <c r="R121" s="40" t="s">
        <v>1772</v>
      </c>
      <c r="S121" s="66"/>
      <c r="T121" s="36" t="s">
        <v>1567</v>
      </c>
      <c r="U121" s="66">
        <v>5</v>
      </c>
      <c r="V121" s="66">
        <v>4</v>
      </c>
    </row>
    <row r="122" spans="1:22" s="18" customFormat="1" ht="15" customHeight="1">
      <c r="A122" s="21"/>
      <c r="B122" s="43" t="s">
        <v>1773</v>
      </c>
      <c r="H122" s="36" t="s">
        <v>404</v>
      </c>
      <c r="I122" s="66">
        <v>5</v>
      </c>
      <c r="J122" s="87" t="s">
        <v>493</v>
      </c>
      <c r="K122" s="54" t="s">
        <v>1565</v>
      </c>
      <c r="L122" s="21">
        <v>1</v>
      </c>
      <c r="M122" s="21">
        <v>1</v>
      </c>
      <c r="N122" s="21">
        <v>1</v>
      </c>
      <c r="O122" s="21">
        <v>1</v>
      </c>
      <c r="P122" s="21">
        <v>1</v>
      </c>
      <c r="Q122" s="78">
        <v>5</v>
      </c>
      <c r="R122" s="40" t="s">
        <v>1774</v>
      </c>
      <c r="S122" s="66"/>
      <c r="T122" s="36" t="s">
        <v>1567</v>
      </c>
      <c r="U122" s="66">
        <v>4</v>
      </c>
      <c r="V122" s="66">
        <v>5</v>
      </c>
    </row>
    <row r="123" spans="1:22" s="18" customFormat="1" ht="15" customHeight="1">
      <c r="B123" s="43" t="s">
        <v>1775</v>
      </c>
      <c r="H123" s="36" t="s">
        <v>404</v>
      </c>
      <c r="I123" s="49">
        <v>5</v>
      </c>
      <c r="J123" s="47" t="s">
        <v>451</v>
      </c>
      <c r="K123" s="54" t="s">
        <v>1565</v>
      </c>
      <c r="L123" s="86">
        <v>0</v>
      </c>
      <c r="M123" s="86">
        <v>0</v>
      </c>
      <c r="N123" s="86">
        <v>0</v>
      </c>
      <c r="O123" s="86">
        <v>0</v>
      </c>
      <c r="P123" s="86">
        <v>0</v>
      </c>
      <c r="Q123" s="78">
        <v>0</v>
      </c>
      <c r="R123" s="80" t="s">
        <v>1776</v>
      </c>
      <c r="S123" s="46"/>
      <c r="T123" s="24" t="s">
        <v>1567</v>
      </c>
      <c r="U123" s="49">
        <v>3</v>
      </c>
      <c r="V123" s="49">
        <v>3</v>
      </c>
    </row>
    <row r="124" spans="1:22" s="18" customFormat="1" ht="15" customHeight="1">
      <c r="A124" s="21"/>
      <c r="B124" s="43" t="s">
        <v>1777</v>
      </c>
      <c r="H124" s="36" t="s">
        <v>404</v>
      </c>
      <c r="I124" s="49">
        <v>5</v>
      </c>
      <c r="J124" s="52" t="s">
        <v>493</v>
      </c>
      <c r="K124" s="54" t="s">
        <v>1565</v>
      </c>
      <c r="L124" s="21">
        <v>1</v>
      </c>
      <c r="M124" s="21">
        <v>1</v>
      </c>
      <c r="N124" s="21">
        <v>1</v>
      </c>
      <c r="O124" s="21">
        <v>1</v>
      </c>
      <c r="P124" s="21">
        <v>1</v>
      </c>
      <c r="Q124" s="78">
        <v>5</v>
      </c>
      <c r="R124" s="80" t="s">
        <v>1778</v>
      </c>
      <c r="S124" s="46"/>
      <c r="T124" s="24" t="s">
        <v>1567</v>
      </c>
      <c r="U124" s="49">
        <v>6</v>
      </c>
      <c r="V124" s="49">
        <v>3</v>
      </c>
    </row>
    <row r="125" spans="1:22" s="18" customFormat="1" ht="15" customHeight="1">
      <c r="A125" s="21"/>
      <c r="B125" s="43" t="s">
        <v>1779</v>
      </c>
      <c r="H125" s="36" t="s">
        <v>404</v>
      </c>
      <c r="I125" s="46">
        <v>5</v>
      </c>
      <c r="J125" s="50" t="s">
        <v>487</v>
      </c>
      <c r="K125" s="54" t="s">
        <v>1565</v>
      </c>
      <c r="L125" s="21">
        <v>1</v>
      </c>
      <c r="M125" s="86">
        <v>0</v>
      </c>
      <c r="N125" s="21">
        <v>1</v>
      </c>
      <c r="O125" s="21">
        <v>2</v>
      </c>
      <c r="P125" s="21">
        <v>2</v>
      </c>
      <c r="Q125" s="78">
        <v>6</v>
      </c>
      <c r="R125" s="40" t="s">
        <v>1780</v>
      </c>
      <c r="S125" s="46"/>
      <c r="T125" s="23" t="s">
        <v>1567</v>
      </c>
      <c r="U125" s="46">
        <v>8</v>
      </c>
      <c r="V125" s="46">
        <v>8</v>
      </c>
    </row>
    <row r="126" spans="1:22" s="18" customFormat="1" ht="15" customHeight="1">
      <c r="B126" s="43" t="s">
        <v>1781</v>
      </c>
      <c r="H126" s="36" t="s">
        <v>404</v>
      </c>
      <c r="I126" s="49">
        <v>6</v>
      </c>
      <c r="J126" s="52" t="s">
        <v>493</v>
      </c>
      <c r="K126" s="54" t="s">
        <v>1565</v>
      </c>
      <c r="L126" s="86">
        <v>0</v>
      </c>
      <c r="M126" s="30">
        <v>1</v>
      </c>
      <c r="N126" s="86">
        <v>0</v>
      </c>
      <c r="O126" s="86">
        <v>0</v>
      </c>
      <c r="P126" s="30">
        <v>1</v>
      </c>
      <c r="Q126" s="78">
        <v>2</v>
      </c>
      <c r="R126" s="40" t="s">
        <v>1782</v>
      </c>
      <c r="S126" s="46"/>
      <c r="T126" s="24" t="s">
        <v>1567</v>
      </c>
      <c r="U126" s="49">
        <v>3</v>
      </c>
      <c r="V126" s="49">
        <v>6</v>
      </c>
    </row>
    <row r="127" spans="1:22" s="18" customFormat="1" ht="15" customHeight="1">
      <c r="A127" s="21"/>
      <c r="B127" s="43" t="s">
        <v>1783</v>
      </c>
      <c r="H127" s="36" t="s">
        <v>404</v>
      </c>
      <c r="I127" s="46">
        <v>6</v>
      </c>
      <c r="J127" s="52" t="s">
        <v>493</v>
      </c>
      <c r="K127" s="54" t="s">
        <v>1565</v>
      </c>
      <c r="L127" s="30">
        <v>1</v>
      </c>
      <c r="M127" s="86">
        <v>0</v>
      </c>
      <c r="N127" s="86">
        <v>0</v>
      </c>
      <c r="O127" s="30">
        <v>1</v>
      </c>
      <c r="P127" s="30">
        <v>1</v>
      </c>
      <c r="Q127" s="78">
        <v>3</v>
      </c>
      <c r="R127" s="80" t="s">
        <v>1784</v>
      </c>
      <c r="S127" s="46"/>
      <c r="T127" s="23" t="s">
        <v>1567</v>
      </c>
      <c r="U127" s="46">
        <v>5</v>
      </c>
      <c r="V127" s="46">
        <v>7</v>
      </c>
    </row>
    <row r="128" spans="1:22" s="18" customFormat="1" ht="15" customHeight="1">
      <c r="B128" s="43" t="s">
        <v>1785</v>
      </c>
      <c r="H128" s="36" t="s">
        <v>404</v>
      </c>
      <c r="I128" s="46">
        <v>6</v>
      </c>
      <c r="J128" s="50" t="s">
        <v>487</v>
      </c>
      <c r="K128" s="54" t="s">
        <v>1565</v>
      </c>
      <c r="L128" s="30">
        <v>1</v>
      </c>
      <c r="M128" s="30">
        <v>1</v>
      </c>
      <c r="N128" s="21">
        <v>2</v>
      </c>
      <c r="O128" s="21">
        <v>2</v>
      </c>
      <c r="P128" s="21">
        <v>2</v>
      </c>
      <c r="Q128" s="78">
        <v>8</v>
      </c>
      <c r="R128" s="80" t="s">
        <v>1786</v>
      </c>
      <c r="S128" s="46"/>
      <c r="T128" s="23" t="s">
        <v>1567</v>
      </c>
      <c r="U128" s="46">
        <v>6</v>
      </c>
      <c r="V128" s="46">
        <v>4</v>
      </c>
    </row>
    <row r="129" spans="1:22" s="18" customFormat="1" ht="15" customHeight="1">
      <c r="A129" s="21"/>
      <c r="B129" s="43" t="s">
        <v>1787</v>
      </c>
      <c r="H129" s="36" t="s">
        <v>404</v>
      </c>
      <c r="I129" s="49">
        <v>6</v>
      </c>
      <c r="J129" s="88" t="s">
        <v>493</v>
      </c>
      <c r="K129" s="54" t="s">
        <v>1565</v>
      </c>
      <c r="L129" s="30">
        <v>1</v>
      </c>
      <c r="M129" s="30">
        <v>1</v>
      </c>
      <c r="N129" s="30">
        <v>1</v>
      </c>
      <c r="O129" s="30">
        <v>1</v>
      </c>
      <c r="P129" s="30">
        <v>1</v>
      </c>
      <c r="Q129" s="78">
        <v>5</v>
      </c>
      <c r="R129" s="80" t="s">
        <v>1788</v>
      </c>
      <c r="S129" s="46"/>
      <c r="T129" s="23" t="s">
        <v>1567</v>
      </c>
      <c r="U129" s="46">
        <v>7</v>
      </c>
      <c r="V129" s="46">
        <v>6</v>
      </c>
    </row>
    <row r="130" spans="1:22" s="18" customFormat="1" ht="15" customHeight="1">
      <c r="A130" s="21"/>
      <c r="B130" s="43" t="s">
        <v>1789</v>
      </c>
      <c r="H130" s="36" t="s">
        <v>404</v>
      </c>
      <c r="I130" s="46">
        <v>7</v>
      </c>
      <c r="J130" s="50" t="s">
        <v>493</v>
      </c>
      <c r="K130" s="54" t="s">
        <v>1565</v>
      </c>
      <c r="L130" s="86">
        <v>0</v>
      </c>
      <c r="M130" s="86">
        <v>0</v>
      </c>
      <c r="N130" s="86">
        <v>0</v>
      </c>
      <c r="O130" s="86">
        <v>0</v>
      </c>
      <c r="P130" s="86">
        <v>0</v>
      </c>
      <c r="Q130" s="78">
        <v>0</v>
      </c>
      <c r="R130" s="80" t="s">
        <v>1790</v>
      </c>
      <c r="S130" s="46"/>
      <c r="T130" s="23" t="s">
        <v>1567</v>
      </c>
      <c r="U130" s="46">
        <v>7</v>
      </c>
      <c r="V130" s="46">
        <v>7</v>
      </c>
    </row>
    <row r="131" spans="1:22" s="18" customFormat="1" ht="15" customHeight="1">
      <c r="A131" s="21"/>
      <c r="B131" s="43" t="s">
        <v>1791</v>
      </c>
      <c r="H131" s="36" t="s">
        <v>404</v>
      </c>
      <c r="I131" s="49">
        <v>7</v>
      </c>
      <c r="J131" s="50" t="s">
        <v>493</v>
      </c>
      <c r="K131" s="54" t="s">
        <v>1565</v>
      </c>
      <c r="L131" s="30">
        <v>1</v>
      </c>
      <c r="M131" s="30">
        <v>1</v>
      </c>
      <c r="N131" s="30">
        <v>1</v>
      </c>
      <c r="O131" s="30">
        <v>1</v>
      </c>
      <c r="P131" s="30">
        <v>1</v>
      </c>
      <c r="Q131" s="78">
        <v>5</v>
      </c>
      <c r="R131" s="80" t="s">
        <v>1792</v>
      </c>
      <c r="S131" s="49"/>
      <c r="T131" s="24" t="s">
        <v>1567</v>
      </c>
      <c r="U131" s="49">
        <v>6</v>
      </c>
      <c r="V131" s="49">
        <v>6</v>
      </c>
    </row>
    <row r="132" spans="1:22" s="18" customFormat="1" ht="15" customHeight="1">
      <c r="A132" s="21"/>
      <c r="B132" s="22" t="s">
        <v>1793</v>
      </c>
      <c r="H132" s="36" t="s">
        <v>404</v>
      </c>
      <c r="I132" s="49">
        <v>8</v>
      </c>
      <c r="J132" s="50" t="s">
        <v>451</v>
      </c>
      <c r="K132" s="54" t="s">
        <v>1565</v>
      </c>
      <c r="L132" s="30">
        <v>1</v>
      </c>
      <c r="M132" s="86">
        <v>0</v>
      </c>
      <c r="N132" s="30">
        <v>2</v>
      </c>
      <c r="O132" s="30">
        <v>1</v>
      </c>
      <c r="P132" s="30">
        <v>1</v>
      </c>
      <c r="Q132" s="78">
        <v>5</v>
      </c>
      <c r="R132" s="80" t="s">
        <v>712</v>
      </c>
      <c r="S132" s="49"/>
      <c r="T132" s="24" t="s">
        <v>1567</v>
      </c>
      <c r="U132" s="49">
        <v>7</v>
      </c>
      <c r="V132" s="49">
        <v>7</v>
      </c>
    </row>
    <row r="133" spans="1:22" s="18" customFormat="1" ht="15" customHeight="1">
      <c r="A133" s="21"/>
      <c r="B133" s="22" t="s">
        <v>1794</v>
      </c>
      <c r="H133" s="36" t="s">
        <v>404</v>
      </c>
      <c r="I133" s="49">
        <v>8</v>
      </c>
      <c r="J133" s="50" t="s">
        <v>493</v>
      </c>
      <c r="K133" s="54" t="s">
        <v>1565</v>
      </c>
      <c r="L133" s="30">
        <v>1</v>
      </c>
      <c r="M133" s="30">
        <v>1</v>
      </c>
      <c r="N133" s="30">
        <v>1</v>
      </c>
      <c r="O133" s="30">
        <v>1</v>
      </c>
      <c r="P133" s="30">
        <v>1</v>
      </c>
      <c r="Q133" s="78">
        <v>5</v>
      </c>
      <c r="R133" s="80" t="s">
        <v>1795</v>
      </c>
      <c r="S133" s="46"/>
      <c r="T133" s="24" t="s">
        <v>1567</v>
      </c>
      <c r="U133" s="46">
        <v>5</v>
      </c>
      <c r="V133" s="46">
        <v>7</v>
      </c>
    </row>
    <row r="134" spans="1:22" s="18" customFormat="1" ht="15" customHeight="1">
      <c r="A134" s="21"/>
      <c r="B134" s="22" t="s">
        <v>1796</v>
      </c>
      <c r="H134" s="36" t="s">
        <v>404</v>
      </c>
      <c r="I134" s="46">
        <v>8</v>
      </c>
      <c r="J134" s="50" t="s">
        <v>493</v>
      </c>
      <c r="K134" s="54" t="s">
        <v>1565</v>
      </c>
      <c r="L134" s="30">
        <v>1</v>
      </c>
      <c r="M134" s="86">
        <v>0</v>
      </c>
      <c r="N134" s="86">
        <v>0</v>
      </c>
      <c r="O134" s="30">
        <v>1</v>
      </c>
      <c r="P134" s="30">
        <v>1</v>
      </c>
      <c r="Q134" s="78">
        <v>3</v>
      </c>
      <c r="R134" s="79" t="s">
        <v>1797</v>
      </c>
      <c r="S134" s="49"/>
      <c r="T134" s="23" t="s">
        <v>1567</v>
      </c>
      <c r="U134" s="46">
        <v>6</v>
      </c>
      <c r="V134" s="46">
        <v>9</v>
      </c>
    </row>
    <row r="135" spans="1:22" s="18" customFormat="1" ht="15" customHeight="1">
      <c r="A135" s="21"/>
      <c r="B135" s="22" t="s">
        <v>1798</v>
      </c>
      <c r="H135" s="36" t="s">
        <v>404</v>
      </c>
      <c r="I135" s="66">
        <v>9</v>
      </c>
      <c r="J135" s="50" t="s">
        <v>493</v>
      </c>
      <c r="K135" s="54" t="s">
        <v>1565</v>
      </c>
      <c r="L135" s="30">
        <v>1</v>
      </c>
      <c r="M135" s="86">
        <v>0</v>
      </c>
      <c r="N135" s="30">
        <v>1</v>
      </c>
      <c r="O135" s="30">
        <v>1</v>
      </c>
      <c r="P135" s="30">
        <v>1</v>
      </c>
      <c r="Q135" s="78">
        <v>4</v>
      </c>
      <c r="R135" s="40" t="s">
        <v>1799</v>
      </c>
      <c r="S135" s="49"/>
      <c r="T135" s="24" t="s">
        <v>1567</v>
      </c>
      <c r="U135" s="66">
        <v>9</v>
      </c>
      <c r="V135" s="66">
        <v>7</v>
      </c>
    </row>
    <row r="136" spans="1:22" s="18" customFormat="1" ht="15" customHeight="1">
      <c r="A136" s="21"/>
      <c r="B136" s="22" t="s">
        <v>1800</v>
      </c>
      <c r="H136" s="23" t="s">
        <v>404</v>
      </c>
      <c r="I136" s="49">
        <v>12</v>
      </c>
      <c r="J136" s="50" t="s">
        <v>487</v>
      </c>
      <c r="K136" s="54" t="s">
        <v>1565</v>
      </c>
      <c r="L136" s="30">
        <v>1</v>
      </c>
      <c r="M136" s="86">
        <v>0</v>
      </c>
      <c r="N136" s="30">
        <v>1</v>
      </c>
      <c r="O136" s="30">
        <v>1</v>
      </c>
      <c r="P136" s="30">
        <v>2</v>
      </c>
      <c r="Q136" s="78">
        <v>5</v>
      </c>
      <c r="R136" s="79" t="s">
        <v>1801</v>
      </c>
      <c r="S136" s="49"/>
      <c r="T136" s="24" t="s">
        <v>1567</v>
      </c>
      <c r="U136" s="49">
        <v>8</v>
      </c>
      <c r="V136" s="49">
        <v>8</v>
      </c>
    </row>
    <row r="137" spans="1:22" s="18" customFormat="1" ht="15" customHeight="1">
      <c r="A137" s="21">
        <v>1608</v>
      </c>
      <c r="B137" s="81" t="s">
        <v>1802</v>
      </c>
      <c r="H137" s="82" t="s">
        <v>1560</v>
      </c>
      <c r="I137" s="77">
        <v>1</v>
      </c>
      <c r="J137" s="89" t="s">
        <v>451</v>
      </c>
      <c r="K137" s="90" t="s">
        <v>1803</v>
      </c>
      <c r="L137" s="25">
        <v>0</v>
      </c>
      <c r="M137" s="25">
        <v>0</v>
      </c>
      <c r="N137" s="25">
        <v>0</v>
      </c>
      <c r="O137" s="25">
        <v>0</v>
      </c>
      <c r="P137" s="25">
        <v>0</v>
      </c>
      <c r="Q137" s="78">
        <v>0</v>
      </c>
      <c r="R137" s="82" t="s">
        <v>1804</v>
      </c>
      <c r="S137" s="77"/>
      <c r="T137" s="82" t="s">
        <v>266</v>
      </c>
      <c r="U137" s="77">
        <v>2</v>
      </c>
      <c r="V137" s="77">
        <v>1</v>
      </c>
    </row>
    <row r="138" spans="1:22" s="18" customFormat="1" ht="15" customHeight="1">
      <c r="A138" s="21">
        <v>1616</v>
      </c>
      <c r="B138" s="39" t="s">
        <v>1805</v>
      </c>
      <c r="H138" s="79" t="s">
        <v>1560</v>
      </c>
      <c r="I138" s="46">
        <v>2</v>
      </c>
      <c r="J138" s="68" t="s">
        <v>451</v>
      </c>
      <c r="K138" s="91" t="s">
        <v>1803</v>
      </c>
      <c r="L138" s="25">
        <v>0</v>
      </c>
      <c r="M138" s="25">
        <v>0</v>
      </c>
      <c r="N138" s="25">
        <v>0</v>
      </c>
      <c r="O138" s="25">
        <v>0</v>
      </c>
      <c r="P138" s="30">
        <v>0</v>
      </c>
      <c r="Q138" s="78">
        <v>0</v>
      </c>
      <c r="R138" s="79" t="s">
        <v>1806</v>
      </c>
      <c r="S138" s="46"/>
      <c r="T138" s="79" t="s">
        <v>266</v>
      </c>
      <c r="U138" s="46">
        <v>3</v>
      </c>
      <c r="V138" s="46">
        <v>2</v>
      </c>
    </row>
    <row r="139" spans="1:22" s="18" customFormat="1" ht="15" customHeight="1">
      <c r="A139" s="21">
        <v>1619</v>
      </c>
      <c r="B139" s="83" t="s">
        <v>1807</v>
      </c>
      <c r="H139" s="79" t="s">
        <v>1560</v>
      </c>
      <c r="I139" s="46">
        <v>2</v>
      </c>
      <c r="J139" s="72" t="s">
        <v>470</v>
      </c>
      <c r="K139" s="91" t="s">
        <v>1803</v>
      </c>
      <c r="L139" s="25">
        <v>0</v>
      </c>
      <c r="M139" s="25">
        <v>0</v>
      </c>
      <c r="N139" s="30">
        <v>2</v>
      </c>
      <c r="O139" s="30">
        <v>1</v>
      </c>
      <c r="P139" s="30">
        <v>1</v>
      </c>
      <c r="Q139" s="78">
        <v>4</v>
      </c>
      <c r="R139" s="80" t="s">
        <v>1808</v>
      </c>
      <c r="S139" s="46"/>
      <c r="T139" s="79" t="s">
        <v>266</v>
      </c>
      <c r="U139" s="46">
        <v>2</v>
      </c>
      <c r="V139" s="46">
        <v>2</v>
      </c>
    </row>
    <row r="140" spans="1:22" s="18" customFormat="1" ht="15" customHeight="1">
      <c r="A140" s="21">
        <v>1627</v>
      </c>
      <c r="B140" s="39" t="s">
        <v>1809</v>
      </c>
      <c r="H140" s="79" t="s">
        <v>1560</v>
      </c>
      <c r="I140" s="49">
        <v>3</v>
      </c>
      <c r="J140" s="72" t="s">
        <v>470</v>
      </c>
      <c r="K140" s="91" t="s">
        <v>1803</v>
      </c>
      <c r="L140" s="25">
        <v>0</v>
      </c>
      <c r="M140" s="25">
        <v>0</v>
      </c>
      <c r="N140" s="25">
        <v>0</v>
      </c>
      <c r="O140" s="25">
        <v>0</v>
      </c>
      <c r="P140" s="30">
        <v>2</v>
      </c>
      <c r="Q140" s="78">
        <v>2</v>
      </c>
      <c r="R140" s="80" t="s">
        <v>1810</v>
      </c>
      <c r="S140" s="46"/>
      <c r="T140" s="80" t="s">
        <v>247</v>
      </c>
      <c r="U140" s="49">
        <v>0</v>
      </c>
      <c r="V140" s="49">
        <v>0</v>
      </c>
    </row>
    <row r="141" spans="1:22" s="18" customFormat="1" ht="15" customHeight="1">
      <c r="A141" s="21">
        <v>1628</v>
      </c>
      <c r="B141" s="39" t="s">
        <v>1811</v>
      </c>
      <c r="H141" s="80" t="s">
        <v>1560</v>
      </c>
      <c r="I141" s="49">
        <v>3</v>
      </c>
      <c r="J141" s="73" t="s">
        <v>487</v>
      </c>
      <c r="K141" s="91" t="s">
        <v>1803</v>
      </c>
      <c r="L141" s="25">
        <v>0</v>
      </c>
      <c r="M141" s="30">
        <v>1</v>
      </c>
      <c r="N141" s="30">
        <v>1</v>
      </c>
      <c r="O141" s="25">
        <v>0</v>
      </c>
      <c r="P141" s="30">
        <v>2</v>
      </c>
      <c r="Q141" s="78">
        <v>4</v>
      </c>
      <c r="R141" s="80" t="s">
        <v>1812</v>
      </c>
      <c r="S141" s="46"/>
      <c r="T141" s="80" t="s">
        <v>247</v>
      </c>
      <c r="U141" s="49">
        <v>0</v>
      </c>
      <c r="V141" s="49">
        <v>0</v>
      </c>
    </row>
    <row r="142" spans="1:22" s="18" customFormat="1" ht="15" customHeight="1">
      <c r="A142" s="21">
        <v>1633</v>
      </c>
      <c r="B142" s="39" t="s">
        <v>1813</v>
      </c>
      <c r="H142" s="79" t="s">
        <v>1560</v>
      </c>
      <c r="I142" s="49">
        <v>3</v>
      </c>
      <c r="J142" s="72" t="s">
        <v>470</v>
      </c>
      <c r="K142" s="91" t="s">
        <v>1803</v>
      </c>
      <c r="L142" s="25">
        <v>0</v>
      </c>
      <c r="M142" s="30">
        <v>1</v>
      </c>
      <c r="N142" s="25">
        <v>0</v>
      </c>
      <c r="O142" s="25">
        <v>0</v>
      </c>
      <c r="P142" s="25">
        <v>0</v>
      </c>
      <c r="Q142" s="78">
        <v>1</v>
      </c>
      <c r="R142" s="80" t="s">
        <v>1814</v>
      </c>
      <c r="S142" s="46"/>
      <c r="T142" s="79" t="s">
        <v>266</v>
      </c>
      <c r="U142" s="49">
        <v>4</v>
      </c>
      <c r="V142" s="49">
        <v>3</v>
      </c>
    </row>
    <row r="143" spans="1:22" s="18" customFormat="1" ht="15" customHeight="1">
      <c r="A143" s="21">
        <v>1641</v>
      </c>
      <c r="B143" s="39" t="s">
        <v>1815</v>
      </c>
      <c r="H143" s="79" t="s">
        <v>1560</v>
      </c>
      <c r="I143" s="46">
        <v>4</v>
      </c>
      <c r="J143" s="73" t="s">
        <v>487</v>
      </c>
      <c r="K143" s="91" t="s">
        <v>1803</v>
      </c>
      <c r="L143" s="25">
        <v>0</v>
      </c>
      <c r="M143" s="30">
        <v>2</v>
      </c>
      <c r="N143" s="30">
        <v>2</v>
      </c>
      <c r="O143" s="30">
        <v>2</v>
      </c>
      <c r="P143" s="30">
        <v>2</v>
      </c>
      <c r="Q143" s="78">
        <v>8</v>
      </c>
      <c r="R143" s="79" t="s">
        <v>1816</v>
      </c>
      <c r="S143" s="46"/>
      <c r="T143" s="79" t="s">
        <v>329</v>
      </c>
      <c r="U143" s="46">
        <v>1</v>
      </c>
      <c r="V143" s="46">
        <v>3</v>
      </c>
    </row>
    <row r="144" spans="1:22" s="18" customFormat="1" ht="15" customHeight="1">
      <c r="A144" s="21">
        <v>1648</v>
      </c>
      <c r="B144" s="94" t="s">
        <v>1817</v>
      </c>
      <c r="H144" s="40" t="s">
        <v>1560</v>
      </c>
      <c r="I144" s="66">
        <v>5</v>
      </c>
      <c r="J144" s="68" t="s">
        <v>451</v>
      </c>
      <c r="K144" s="91" t="s">
        <v>1803</v>
      </c>
      <c r="L144" s="25">
        <v>0</v>
      </c>
      <c r="M144" s="25">
        <v>0</v>
      </c>
      <c r="N144" s="25">
        <v>0</v>
      </c>
      <c r="O144" s="25">
        <v>0</v>
      </c>
      <c r="P144" s="30">
        <v>1</v>
      </c>
      <c r="Q144" s="78">
        <v>1</v>
      </c>
      <c r="R144" s="40" t="s">
        <v>1818</v>
      </c>
      <c r="S144" s="46"/>
      <c r="T144" s="40" t="s">
        <v>266</v>
      </c>
      <c r="U144" s="66">
        <v>3</v>
      </c>
      <c r="V144" s="66">
        <v>7</v>
      </c>
    </row>
    <row r="145" spans="1:22" s="18" customFormat="1" ht="15" customHeight="1">
      <c r="A145" s="21">
        <v>1658</v>
      </c>
      <c r="B145" s="94" t="s">
        <v>1819</v>
      </c>
      <c r="H145" s="40" t="s">
        <v>1560</v>
      </c>
      <c r="I145" s="66">
        <v>9</v>
      </c>
      <c r="J145" s="61" t="s">
        <v>493</v>
      </c>
      <c r="K145" s="91" t="s">
        <v>1803</v>
      </c>
      <c r="L145" s="25">
        <v>0</v>
      </c>
      <c r="M145" s="25">
        <v>0</v>
      </c>
      <c r="N145" s="30">
        <v>1</v>
      </c>
      <c r="O145" s="30">
        <v>1</v>
      </c>
      <c r="P145" s="30">
        <v>1</v>
      </c>
      <c r="Q145" s="78">
        <v>3</v>
      </c>
      <c r="R145" s="40" t="s">
        <v>1820</v>
      </c>
      <c r="S145" s="49"/>
      <c r="T145" s="40" t="s">
        <v>266</v>
      </c>
      <c r="U145" s="66">
        <v>8</v>
      </c>
      <c r="V145" s="66">
        <v>4</v>
      </c>
    </row>
    <row r="146" spans="1:22" s="18" customFormat="1" ht="15" customHeight="1">
      <c r="A146" s="25">
        <v>1104</v>
      </c>
      <c r="B146" s="95" t="s">
        <v>1821</v>
      </c>
      <c r="H146" s="36" t="s">
        <v>248</v>
      </c>
      <c r="I146" s="66">
        <v>1</v>
      </c>
      <c r="J146" s="47" t="s">
        <v>451</v>
      </c>
      <c r="K146" s="54" t="s">
        <v>1803</v>
      </c>
      <c r="L146" s="111">
        <v>0</v>
      </c>
      <c r="M146" s="111">
        <v>0</v>
      </c>
      <c r="N146" s="111">
        <v>0</v>
      </c>
      <c r="O146" s="111">
        <v>0</v>
      </c>
      <c r="P146" s="111">
        <v>0</v>
      </c>
      <c r="Q146" s="78">
        <v>0</v>
      </c>
      <c r="R146" s="36" t="s">
        <v>1822</v>
      </c>
      <c r="S146" s="46"/>
      <c r="T146" s="36" t="s">
        <v>247</v>
      </c>
      <c r="U146" s="66">
        <v>0</v>
      </c>
      <c r="V146" s="66">
        <v>0</v>
      </c>
    </row>
    <row r="147" spans="1:22" s="18" customFormat="1" ht="15" customHeight="1">
      <c r="A147" s="25">
        <v>1111</v>
      </c>
      <c r="B147" s="96" t="s">
        <v>1823</v>
      </c>
      <c r="H147" s="97" t="s">
        <v>248</v>
      </c>
      <c r="I147" s="112">
        <v>2</v>
      </c>
      <c r="J147" s="113" t="s">
        <v>451</v>
      </c>
      <c r="K147" s="114" t="s">
        <v>1803</v>
      </c>
      <c r="L147" s="25">
        <v>0</v>
      </c>
      <c r="M147" s="25">
        <v>0</v>
      </c>
      <c r="N147" s="25">
        <v>0</v>
      </c>
      <c r="O147" s="25">
        <v>0</v>
      </c>
      <c r="P147" s="25">
        <v>0</v>
      </c>
      <c r="Q147" s="78">
        <v>0</v>
      </c>
      <c r="R147" s="42" t="s">
        <v>1824</v>
      </c>
      <c r="S147" s="127"/>
      <c r="T147" s="97" t="s">
        <v>266</v>
      </c>
      <c r="U147" s="112">
        <v>2</v>
      </c>
      <c r="V147" s="112">
        <v>1</v>
      </c>
    </row>
    <row r="148" spans="1:22" s="18" customFormat="1" ht="15" customHeight="1">
      <c r="A148" s="25">
        <v>1114</v>
      </c>
      <c r="B148" s="98" t="s">
        <v>1825</v>
      </c>
      <c r="H148" s="36" t="s">
        <v>248</v>
      </c>
      <c r="I148" s="66">
        <v>2</v>
      </c>
      <c r="J148" s="48" t="s">
        <v>470</v>
      </c>
      <c r="K148" s="54" t="s">
        <v>1803</v>
      </c>
      <c r="L148" s="111">
        <v>0</v>
      </c>
      <c r="M148" s="111">
        <v>0</v>
      </c>
      <c r="N148" s="115">
        <v>0</v>
      </c>
      <c r="O148" s="56">
        <v>1</v>
      </c>
      <c r="P148" s="25">
        <v>0</v>
      </c>
      <c r="Q148" s="78">
        <v>1</v>
      </c>
      <c r="R148" s="36" t="s">
        <v>1826</v>
      </c>
      <c r="S148" s="46"/>
      <c r="T148" s="36" t="s">
        <v>266</v>
      </c>
      <c r="U148" s="66">
        <v>2</v>
      </c>
      <c r="V148" s="66">
        <v>3</v>
      </c>
    </row>
    <row r="149" spans="1:22" s="18" customFormat="1" ht="15" customHeight="1">
      <c r="A149" s="25">
        <v>1122</v>
      </c>
      <c r="B149" s="98" t="s">
        <v>1827</v>
      </c>
      <c r="H149" s="36" t="s">
        <v>248</v>
      </c>
      <c r="I149" s="66">
        <v>3</v>
      </c>
      <c r="J149" s="50" t="s">
        <v>487</v>
      </c>
      <c r="K149" s="54" t="s">
        <v>1803</v>
      </c>
      <c r="L149" s="25">
        <v>0</v>
      </c>
      <c r="M149" s="25">
        <v>0</v>
      </c>
      <c r="N149" s="56">
        <v>1</v>
      </c>
      <c r="O149" s="56">
        <v>1</v>
      </c>
      <c r="P149" s="59">
        <v>2</v>
      </c>
      <c r="Q149" s="78">
        <v>4</v>
      </c>
      <c r="R149" s="36" t="s">
        <v>1828</v>
      </c>
      <c r="S149" s="46"/>
      <c r="T149" s="36" t="s">
        <v>247</v>
      </c>
      <c r="U149" s="66">
        <v>0</v>
      </c>
      <c r="V149" s="66">
        <v>0</v>
      </c>
    </row>
    <row r="150" spans="1:22" s="18" customFormat="1" ht="15" customHeight="1">
      <c r="A150" s="25">
        <v>1133</v>
      </c>
      <c r="B150" s="99" t="s">
        <v>1829</v>
      </c>
      <c r="H150" s="36" t="s">
        <v>248</v>
      </c>
      <c r="I150" s="66">
        <v>4</v>
      </c>
      <c r="J150" s="50" t="s">
        <v>487</v>
      </c>
      <c r="K150" s="54" t="s">
        <v>1803</v>
      </c>
      <c r="L150" s="59">
        <v>2</v>
      </c>
      <c r="M150" s="59">
        <v>2</v>
      </c>
      <c r="N150" s="59">
        <v>2</v>
      </c>
      <c r="O150" s="59">
        <v>2</v>
      </c>
      <c r="P150" s="56">
        <v>1</v>
      </c>
      <c r="Q150" s="78">
        <v>9</v>
      </c>
      <c r="R150" s="36" t="s">
        <v>1830</v>
      </c>
      <c r="S150" s="46"/>
      <c r="T150" s="36" t="s">
        <v>247</v>
      </c>
      <c r="U150" s="66">
        <v>0</v>
      </c>
      <c r="V150" s="66">
        <v>0</v>
      </c>
    </row>
    <row r="151" spans="1:22" s="18" customFormat="1" ht="15" customHeight="1">
      <c r="A151" s="25">
        <v>1136</v>
      </c>
      <c r="B151" s="100" t="s">
        <v>1831</v>
      </c>
      <c r="H151" s="36" t="s">
        <v>248</v>
      </c>
      <c r="I151" s="66">
        <v>4</v>
      </c>
      <c r="J151" s="48" t="s">
        <v>470</v>
      </c>
      <c r="K151" s="54" t="s">
        <v>1803</v>
      </c>
      <c r="L151" s="25">
        <v>0</v>
      </c>
      <c r="M151" s="56">
        <v>1</v>
      </c>
      <c r="N151" s="25">
        <v>0</v>
      </c>
      <c r="O151" s="25">
        <v>0</v>
      </c>
      <c r="P151" s="56">
        <v>1</v>
      </c>
      <c r="Q151" s="78">
        <v>2</v>
      </c>
      <c r="R151" s="36" t="s">
        <v>1832</v>
      </c>
      <c r="S151" s="46"/>
      <c r="T151" s="36" t="s">
        <v>266</v>
      </c>
      <c r="U151" s="66">
        <v>5</v>
      </c>
      <c r="V151" s="66">
        <v>4</v>
      </c>
    </row>
    <row r="152" spans="1:22" s="18" customFormat="1" ht="15" customHeight="1">
      <c r="A152" s="25">
        <v>1138</v>
      </c>
      <c r="B152" s="100" t="s">
        <v>1833</v>
      </c>
      <c r="H152" s="36" t="s">
        <v>248</v>
      </c>
      <c r="I152" s="66">
        <v>4</v>
      </c>
      <c r="J152" s="47" t="s">
        <v>451</v>
      </c>
      <c r="K152" s="54" t="s">
        <v>1803</v>
      </c>
      <c r="L152" s="25">
        <v>0</v>
      </c>
      <c r="M152" s="25">
        <v>0</v>
      </c>
      <c r="N152" s="25">
        <v>0</v>
      </c>
      <c r="O152" s="25">
        <v>0</v>
      </c>
      <c r="P152" s="56">
        <v>1</v>
      </c>
      <c r="Q152" s="78">
        <v>1</v>
      </c>
      <c r="R152" s="36" t="s">
        <v>1834</v>
      </c>
      <c r="S152" s="46"/>
      <c r="T152" s="36" t="s">
        <v>266</v>
      </c>
      <c r="U152" s="66">
        <v>4</v>
      </c>
      <c r="V152" s="66">
        <v>4</v>
      </c>
    </row>
    <row r="153" spans="1:22" s="18" customFormat="1" ht="15" customHeight="1">
      <c r="A153" s="25">
        <v>1155</v>
      </c>
      <c r="B153" s="100" t="s">
        <v>1835</v>
      </c>
      <c r="H153" s="36" t="s">
        <v>248</v>
      </c>
      <c r="I153" s="66">
        <v>7</v>
      </c>
      <c r="J153" s="48" t="s">
        <v>470</v>
      </c>
      <c r="K153" s="54" t="s">
        <v>1803</v>
      </c>
      <c r="L153" s="25">
        <v>0</v>
      </c>
      <c r="M153" s="25">
        <v>0</v>
      </c>
      <c r="N153" s="25">
        <v>0</v>
      </c>
      <c r="O153" s="25">
        <v>0</v>
      </c>
      <c r="P153" s="59">
        <v>2</v>
      </c>
      <c r="Q153" s="78">
        <v>2</v>
      </c>
      <c r="R153" s="36" t="s">
        <v>1836</v>
      </c>
      <c r="S153" s="46"/>
      <c r="T153" s="36" t="s">
        <v>266</v>
      </c>
      <c r="U153" s="66">
        <v>6</v>
      </c>
      <c r="V153" s="66">
        <v>6</v>
      </c>
    </row>
    <row r="154" spans="1:22" s="18" customFormat="1" ht="15" customHeight="1">
      <c r="A154" s="25">
        <v>1160</v>
      </c>
      <c r="B154" s="99" t="s">
        <v>1837</v>
      </c>
      <c r="H154" s="36" t="s">
        <v>248</v>
      </c>
      <c r="I154" s="66">
        <v>9</v>
      </c>
      <c r="J154" s="58" t="s">
        <v>493</v>
      </c>
      <c r="K154" s="54" t="s">
        <v>1803</v>
      </c>
      <c r="L154" s="59">
        <v>1</v>
      </c>
      <c r="M154" s="111">
        <v>0</v>
      </c>
      <c r="N154" s="56">
        <v>1</v>
      </c>
      <c r="O154" s="56">
        <v>1</v>
      </c>
      <c r="P154" s="56">
        <v>1</v>
      </c>
      <c r="Q154" s="78">
        <v>4</v>
      </c>
      <c r="R154" s="36" t="s">
        <v>1838</v>
      </c>
      <c r="S154" s="49"/>
      <c r="T154" s="36" t="s">
        <v>266</v>
      </c>
      <c r="U154" s="66">
        <v>5</v>
      </c>
      <c r="V154" s="66">
        <v>5</v>
      </c>
    </row>
    <row r="155" spans="1:22" s="18" customFormat="1" ht="15" customHeight="1">
      <c r="A155" s="30">
        <v>1303</v>
      </c>
      <c r="B155" s="101" t="s">
        <v>1839</v>
      </c>
      <c r="H155" s="40" t="s">
        <v>269</v>
      </c>
      <c r="I155" s="66">
        <v>1</v>
      </c>
      <c r="J155" s="73" t="s">
        <v>487</v>
      </c>
      <c r="K155" s="69" t="s">
        <v>1803</v>
      </c>
      <c r="L155" s="25">
        <v>0</v>
      </c>
      <c r="M155" s="30">
        <v>2</v>
      </c>
      <c r="N155" s="30">
        <v>2</v>
      </c>
      <c r="O155" s="25">
        <v>0</v>
      </c>
      <c r="P155" s="30">
        <v>2</v>
      </c>
      <c r="Q155" s="78">
        <v>6</v>
      </c>
      <c r="R155" s="40" t="s">
        <v>1840</v>
      </c>
      <c r="S155" s="46"/>
      <c r="T155" s="40" t="s">
        <v>247</v>
      </c>
      <c r="U155" s="66"/>
      <c r="V155" s="66"/>
    </row>
    <row r="156" spans="1:22" s="18" customFormat="1" ht="15" customHeight="1">
      <c r="A156" s="30">
        <v>1313</v>
      </c>
      <c r="B156" s="102" t="s">
        <v>1841</v>
      </c>
      <c r="H156" s="40" t="s">
        <v>269</v>
      </c>
      <c r="I156" s="66">
        <v>2</v>
      </c>
      <c r="J156" s="72" t="s">
        <v>470</v>
      </c>
      <c r="K156" s="69" t="s">
        <v>1803</v>
      </c>
      <c r="L156" s="25">
        <v>0</v>
      </c>
      <c r="M156" s="25">
        <v>0</v>
      </c>
      <c r="N156" s="25">
        <v>0</v>
      </c>
      <c r="O156" s="30">
        <v>1</v>
      </c>
      <c r="P156" s="25">
        <v>0</v>
      </c>
      <c r="Q156" s="78">
        <v>1</v>
      </c>
      <c r="R156" s="40" t="s">
        <v>1842</v>
      </c>
      <c r="S156" s="46"/>
      <c r="T156" s="40" t="s">
        <v>266</v>
      </c>
      <c r="U156" s="66">
        <v>3</v>
      </c>
      <c r="V156" s="66">
        <v>2</v>
      </c>
    </row>
    <row r="157" spans="1:22" s="18" customFormat="1" ht="15" customHeight="1">
      <c r="A157" s="30">
        <v>1319</v>
      </c>
      <c r="B157" s="103" t="s">
        <v>1843</v>
      </c>
      <c r="H157" s="40" t="s">
        <v>269</v>
      </c>
      <c r="I157" s="66">
        <v>3</v>
      </c>
      <c r="J157" s="72" t="s">
        <v>470</v>
      </c>
      <c r="K157" s="69" t="s">
        <v>1803</v>
      </c>
      <c r="L157" s="25">
        <v>0</v>
      </c>
      <c r="M157" s="30">
        <v>2</v>
      </c>
      <c r="N157" s="30">
        <v>1</v>
      </c>
      <c r="O157" s="30">
        <v>1</v>
      </c>
      <c r="P157" s="30">
        <v>2</v>
      </c>
      <c r="Q157" s="78">
        <v>6</v>
      </c>
      <c r="R157" s="40" t="s">
        <v>1844</v>
      </c>
      <c r="S157" s="46"/>
      <c r="T157" s="40" t="s">
        <v>247</v>
      </c>
      <c r="U157" s="66"/>
      <c r="V157" s="66"/>
    </row>
    <row r="158" spans="1:22" s="18" customFormat="1" ht="15" customHeight="1">
      <c r="A158" s="30">
        <v>1320</v>
      </c>
      <c r="B158" s="103" t="s">
        <v>1845</v>
      </c>
      <c r="H158" s="40" t="s">
        <v>269</v>
      </c>
      <c r="I158" s="66">
        <v>3</v>
      </c>
      <c r="J158" s="68" t="s">
        <v>451</v>
      </c>
      <c r="K158" s="69" t="s">
        <v>1803</v>
      </c>
      <c r="L158" s="25">
        <v>0</v>
      </c>
      <c r="M158" s="25">
        <v>0</v>
      </c>
      <c r="N158" s="25">
        <v>0</v>
      </c>
      <c r="O158" s="25">
        <v>0</v>
      </c>
      <c r="P158" s="25">
        <v>0</v>
      </c>
      <c r="Q158" s="78">
        <v>0</v>
      </c>
      <c r="R158" s="40" t="s">
        <v>1846</v>
      </c>
      <c r="S158" s="46"/>
      <c r="T158" s="40" t="s">
        <v>266</v>
      </c>
      <c r="U158" s="66">
        <v>3</v>
      </c>
      <c r="V158" s="66">
        <v>4</v>
      </c>
    </row>
    <row r="159" spans="1:22" s="18" customFormat="1" ht="15" customHeight="1">
      <c r="A159" s="30">
        <v>1331</v>
      </c>
      <c r="B159" s="103" t="s">
        <v>1847</v>
      </c>
      <c r="H159" s="40" t="s">
        <v>269</v>
      </c>
      <c r="I159" s="66">
        <v>3</v>
      </c>
      <c r="J159" s="72" t="s">
        <v>470</v>
      </c>
      <c r="K159" s="69" t="s">
        <v>1803</v>
      </c>
      <c r="L159" s="25">
        <v>0</v>
      </c>
      <c r="M159" s="30">
        <v>1</v>
      </c>
      <c r="N159" s="30">
        <v>0</v>
      </c>
      <c r="O159" s="25">
        <v>0</v>
      </c>
      <c r="P159" s="30">
        <v>0</v>
      </c>
      <c r="Q159" s="78">
        <v>1</v>
      </c>
      <c r="R159" s="40" t="s">
        <v>1848</v>
      </c>
      <c r="S159" s="46"/>
      <c r="T159" s="40" t="s">
        <v>247</v>
      </c>
      <c r="U159" s="66"/>
      <c r="V159" s="66"/>
    </row>
    <row r="160" spans="1:22" s="18" customFormat="1" ht="15" customHeight="1">
      <c r="A160" s="30">
        <v>1343</v>
      </c>
      <c r="B160" s="103" t="s">
        <v>1849</v>
      </c>
      <c r="H160" s="40" t="s">
        <v>269</v>
      </c>
      <c r="I160" s="66">
        <v>4</v>
      </c>
      <c r="J160" s="68" t="s">
        <v>451</v>
      </c>
      <c r="K160" s="69" t="s">
        <v>1803</v>
      </c>
      <c r="L160" s="25">
        <v>0</v>
      </c>
      <c r="M160" s="25">
        <v>0</v>
      </c>
      <c r="N160" s="25">
        <v>0</v>
      </c>
      <c r="O160" s="25">
        <v>0</v>
      </c>
      <c r="P160" s="25">
        <v>0</v>
      </c>
      <c r="Q160" s="78">
        <v>0</v>
      </c>
      <c r="R160" s="40" t="s">
        <v>1850</v>
      </c>
      <c r="S160" s="46"/>
      <c r="T160" s="40" t="s">
        <v>266</v>
      </c>
      <c r="U160" s="66">
        <v>3</v>
      </c>
      <c r="V160" s="66">
        <v>5</v>
      </c>
    </row>
    <row r="161" spans="1:22" s="18" customFormat="1" ht="15" customHeight="1">
      <c r="A161" s="30">
        <v>1346</v>
      </c>
      <c r="B161" s="104" t="s">
        <v>1851</v>
      </c>
      <c r="H161" s="105" t="s">
        <v>269</v>
      </c>
      <c r="I161" s="75">
        <v>5</v>
      </c>
      <c r="J161" s="89" t="s">
        <v>451</v>
      </c>
      <c r="K161" s="90" t="s">
        <v>1803</v>
      </c>
      <c r="L161" s="25">
        <v>0</v>
      </c>
      <c r="M161" s="25">
        <v>0</v>
      </c>
      <c r="N161" s="25">
        <v>0</v>
      </c>
      <c r="O161" s="25">
        <v>0</v>
      </c>
      <c r="P161" s="25">
        <v>0</v>
      </c>
      <c r="Q161" s="78">
        <v>0</v>
      </c>
      <c r="R161" s="105" t="s">
        <v>1852</v>
      </c>
      <c r="S161" s="77"/>
      <c r="T161" s="105" t="s">
        <v>247</v>
      </c>
      <c r="U161" s="75"/>
      <c r="V161" s="75"/>
    </row>
    <row r="162" spans="1:22" s="18" customFormat="1" ht="15" customHeight="1">
      <c r="A162" s="30">
        <v>1352</v>
      </c>
      <c r="B162" s="103" t="s">
        <v>1853</v>
      </c>
      <c r="H162" s="40" t="s">
        <v>269</v>
      </c>
      <c r="I162" s="66">
        <v>6</v>
      </c>
      <c r="J162" s="73" t="s">
        <v>487</v>
      </c>
      <c r="K162" s="69" t="s">
        <v>1803</v>
      </c>
      <c r="L162" s="30">
        <v>1</v>
      </c>
      <c r="M162" s="30">
        <v>2</v>
      </c>
      <c r="N162" s="30">
        <v>1</v>
      </c>
      <c r="O162" s="30">
        <v>2</v>
      </c>
      <c r="P162" s="30">
        <v>2</v>
      </c>
      <c r="Q162" s="78">
        <v>8</v>
      </c>
      <c r="R162" s="40" t="s">
        <v>1854</v>
      </c>
      <c r="S162" s="46"/>
      <c r="T162" s="40" t="s">
        <v>266</v>
      </c>
      <c r="U162" s="66">
        <v>6</v>
      </c>
      <c r="V162" s="66">
        <v>6</v>
      </c>
    </row>
    <row r="163" spans="1:22" s="18" customFormat="1" ht="15" customHeight="1">
      <c r="A163" s="30">
        <v>1357</v>
      </c>
      <c r="B163" s="103" t="s">
        <v>1855</v>
      </c>
      <c r="H163" s="40" t="s">
        <v>269</v>
      </c>
      <c r="I163" s="66">
        <v>8</v>
      </c>
      <c r="J163" s="61" t="s">
        <v>493</v>
      </c>
      <c r="K163" s="69" t="s">
        <v>1803</v>
      </c>
      <c r="L163" s="30">
        <v>1</v>
      </c>
      <c r="M163" s="25">
        <v>0</v>
      </c>
      <c r="N163" s="30">
        <v>1</v>
      </c>
      <c r="O163" s="30">
        <v>1</v>
      </c>
      <c r="P163" s="30">
        <v>1</v>
      </c>
      <c r="Q163" s="78">
        <v>4</v>
      </c>
      <c r="R163" s="40" t="s">
        <v>1856</v>
      </c>
      <c r="S163" s="46"/>
      <c r="T163" s="40" t="s">
        <v>266</v>
      </c>
      <c r="U163" s="66">
        <v>7</v>
      </c>
      <c r="V163" s="66">
        <v>7</v>
      </c>
    </row>
    <row r="164" spans="1:22" s="18" customFormat="1" ht="15" customHeight="1">
      <c r="A164" s="25">
        <v>1206</v>
      </c>
      <c r="B164" s="44" t="s">
        <v>1857</v>
      </c>
      <c r="H164" s="42" t="s">
        <v>290</v>
      </c>
      <c r="I164" s="75">
        <v>1</v>
      </c>
      <c r="J164" s="113" t="s">
        <v>451</v>
      </c>
      <c r="K164" s="114" t="s">
        <v>1803</v>
      </c>
      <c r="L164" s="25">
        <v>0</v>
      </c>
      <c r="M164" s="25">
        <v>0</v>
      </c>
      <c r="N164" s="25">
        <v>0</v>
      </c>
      <c r="O164" s="25">
        <v>0</v>
      </c>
      <c r="P164" s="25">
        <v>0</v>
      </c>
      <c r="Q164" s="78">
        <v>0</v>
      </c>
      <c r="R164" s="42" t="s">
        <v>1858</v>
      </c>
      <c r="S164" s="77"/>
      <c r="T164" s="42" t="s">
        <v>266</v>
      </c>
      <c r="U164" s="75">
        <v>2</v>
      </c>
      <c r="V164" s="75">
        <v>1</v>
      </c>
    </row>
    <row r="165" spans="1:22" s="18" customFormat="1" ht="15" customHeight="1">
      <c r="A165" s="25">
        <v>1215</v>
      </c>
      <c r="B165" s="99" t="s">
        <v>1859</v>
      </c>
      <c r="H165" s="36" t="s">
        <v>290</v>
      </c>
      <c r="I165" s="66">
        <v>2</v>
      </c>
      <c r="J165" s="50" t="s">
        <v>487</v>
      </c>
      <c r="K165" s="54" t="s">
        <v>1803</v>
      </c>
      <c r="L165" s="63">
        <v>1</v>
      </c>
      <c r="M165" s="63">
        <v>2</v>
      </c>
      <c r="N165" s="63">
        <v>2</v>
      </c>
      <c r="O165" s="63">
        <v>2</v>
      </c>
      <c r="P165" s="63">
        <v>2</v>
      </c>
      <c r="Q165" s="78">
        <v>9</v>
      </c>
      <c r="R165" s="36" t="s">
        <v>1860</v>
      </c>
      <c r="S165" s="46"/>
      <c r="T165" s="36" t="s">
        <v>247</v>
      </c>
      <c r="U165" s="66"/>
      <c r="V165" s="66"/>
    </row>
    <row r="166" spans="1:22" s="18" customFormat="1" ht="15" customHeight="1">
      <c r="A166" s="25">
        <v>1216</v>
      </c>
      <c r="B166" s="44" t="s">
        <v>1861</v>
      </c>
      <c r="H166" s="42" t="s">
        <v>290</v>
      </c>
      <c r="I166" s="75">
        <v>2</v>
      </c>
      <c r="J166" s="113" t="s">
        <v>451</v>
      </c>
      <c r="K166" s="114" t="s">
        <v>1803</v>
      </c>
      <c r="L166" s="25">
        <v>0</v>
      </c>
      <c r="M166" s="25">
        <v>0</v>
      </c>
      <c r="N166" s="25">
        <v>0</v>
      </c>
      <c r="O166" s="25">
        <v>0</v>
      </c>
      <c r="P166" s="25">
        <v>0</v>
      </c>
      <c r="Q166" s="78">
        <v>0</v>
      </c>
      <c r="R166" s="42" t="s">
        <v>1862</v>
      </c>
      <c r="S166" s="77"/>
      <c r="T166" s="42" t="s">
        <v>247</v>
      </c>
      <c r="U166" s="75">
        <v>0</v>
      </c>
      <c r="V166" s="75">
        <v>0</v>
      </c>
    </row>
    <row r="167" spans="1:22" s="18" customFormat="1" ht="15" customHeight="1">
      <c r="A167" s="25">
        <v>1225</v>
      </c>
      <c r="B167" s="44" t="s">
        <v>1863</v>
      </c>
      <c r="H167" s="42" t="s">
        <v>290</v>
      </c>
      <c r="I167" s="75">
        <v>2</v>
      </c>
      <c r="J167" s="113" t="s">
        <v>451</v>
      </c>
      <c r="K167" s="114" t="s">
        <v>1803</v>
      </c>
      <c r="L167" s="25">
        <v>0</v>
      </c>
      <c r="M167" s="25">
        <v>0</v>
      </c>
      <c r="N167" s="25">
        <v>0</v>
      </c>
      <c r="O167" s="25">
        <v>0</v>
      </c>
      <c r="P167" s="25">
        <v>0</v>
      </c>
      <c r="Q167" s="78">
        <v>0</v>
      </c>
      <c r="R167" s="128" t="s">
        <v>1864</v>
      </c>
      <c r="S167" s="77"/>
      <c r="T167" s="42" t="s">
        <v>266</v>
      </c>
      <c r="U167" s="75">
        <v>3</v>
      </c>
      <c r="V167" s="75">
        <v>2</v>
      </c>
    </row>
    <row r="168" spans="1:22" s="18" customFormat="1" ht="15" customHeight="1">
      <c r="A168" s="25">
        <v>1232</v>
      </c>
      <c r="B168" s="43" t="s">
        <v>1865</v>
      </c>
      <c r="H168" s="36" t="s">
        <v>290</v>
      </c>
      <c r="I168" s="66">
        <v>3</v>
      </c>
      <c r="J168" s="48" t="s">
        <v>470</v>
      </c>
      <c r="K168" s="54" t="s">
        <v>1803</v>
      </c>
      <c r="L168" s="25">
        <v>0</v>
      </c>
      <c r="M168" s="63">
        <v>1</v>
      </c>
      <c r="N168" s="25">
        <v>0</v>
      </c>
      <c r="O168" s="25">
        <v>0</v>
      </c>
      <c r="P168" s="63">
        <v>2</v>
      </c>
      <c r="Q168" s="78">
        <v>3</v>
      </c>
      <c r="R168" s="36" t="s">
        <v>1866</v>
      </c>
      <c r="S168" s="46"/>
      <c r="T168" s="36" t="s">
        <v>247</v>
      </c>
      <c r="U168" s="66">
        <v>0</v>
      </c>
      <c r="V168" s="66">
        <v>0</v>
      </c>
    </row>
    <row r="169" spans="1:22" s="18" customFormat="1" ht="15" customHeight="1">
      <c r="A169" s="25">
        <v>1236</v>
      </c>
      <c r="B169" s="22" t="s">
        <v>1867</v>
      </c>
      <c r="H169" s="36" t="s">
        <v>290</v>
      </c>
      <c r="I169" s="46">
        <v>3</v>
      </c>
      <c r="J169" s="50" t="s">
        <v>487</v>
      </c>
      <c r="K169" s="54" t="s">
        <v>1803</v>
      </c>
      <c r="L169" s="25">
        <v>0</v>
      </c>
      <c r="M169" s="63">
        <v>2</v>
      </c>
      <c r="N169" s="63">
        <v>2</v>
      </c>
      <c r="O169" s="63">
        <v>2</v>
      </c>
      <c r="P169" s="63">
        <v>2</v>
      </c>
      <c r="Q169" s="78">
        <v>8</v>
      </c>
      <c r="R169" s="23" t="s">
        <v>1868</v>
      </c>
      <c r="S169" s="46"/>
      <c r="T169" s="23" t="s">
        <v>266</v>
      </c>
      <c r="U169" s="46">
        <v>4</v>
      </c>
      <c r="V169" s="46">
        <v>2</v>
      </c>
    </row>
    <row r="170" spans="1:22" s="18" customFormat="1" ht="15" customHeight="1">
      <c r="A170" s="25">
        <v>1237</v>
      </c>
      <c r="B170" s="22" t="s">
        <v>1869</v>
      </c>
      <c r="H170" s="36" t="s">
        <v>290</v>
      </c>
      <c r="I170" s="46">
        <v>3</v>
      </c>
      <c r="J170" s="58" t="s">
        <v>493</v>
      </c>
      <c r="K170" s="54" t="s">
        <v>1803</v>
      </c>
      <c r="L170" s="25">
        <v>0</v>
      </c>
      <c r="M170" s="25">
        <v>0</v>
      </c>
      <c r="N170" s="63">
        <v>1</v>
      </c>
      <c r="O170" s="63">
        <v>1</v>
      </c>
      <c r="P170" s="63">
        <v>1</v>
      </c>
      <c r="Q170" s="78">
        <v>3</v>
      </c>
      <c r="R170" s="24" t="s">
        <v>1870</v>
      </c>
      <c r="S170" s="46"/>
      <c r="T170" s="23" t="s">
        <v>266</v>
      </c>
      <c r="U170" s="46">
        <v>4</v>
      </c>
      <c r="V170" s="46">
        <v>2</v>
      </c>
    </row>
    <row r="171" spans="1:22" s="18" customFormat="1" ht="15" customHeight="1">
      <c r="A171" s="25">
        <v>1249</v>
      </c>
      <c r="B171" s="41" t="s">
        <v>1871</v>
      </c>
      <c r="H171" s="42" t="s">
        <v>290</v>
      </c>
      <c r="I171" s="116">
        <v>5</v>
      </c>
      <c r="J171" s="117" t="s">
        <v>470</v>
      </c>
      <c r="K171" s="114" t="s">
        <v>1803</v>
      </c>
      <c r="L171" s="25">
        <v>0</v>
      </c>
      <c r="M171" s="25">
        <v>0</v>
      </c>
      <c r="N171" s="25">
        <v>0</v>
      </c>
      <c r="O171" s="25">
        <v>0</v>
      </c>
      <c r="P171" s="25">
        <v>0</v>
      </c>
      <c r="Q171" s="78">
        <v>0</v>
      </c>
      <c r="R171" s="45" t="s">
        <v>1872</v>
      </c>
      <c r="S171" s="77"/>
      <c r="T171" s="129" t="s">
        <v>266</v>
      </c>
      <c r="U171" s="116">
        <v>3</v>
      </c>
      <c r="V171" s="116">
        <v>3</v>
      </c>
    </row>
    <row r="172" spans="1:22" s="18" customFormat="1" ht="15" customHeight="1">
      <c r="A172" s="25">
        <v>1254</v>
      </c>
      <c r="B172" s="22" t="s">
        <v>1873</v>
      </c>
      <c r="H172" s="36" t="s">
        <v>290</v>
      </c>
      <c r="I172" s="49">
        <v>6</v>
      </c>
      <c r="J172" s="48" t="s">
        <v>470</v>
      </c>
      <c r="K172" s="54" t="s">
        <v>1803</v>
      </c>
      <c r="L172" s="25">
        <v>0</v>
      </c>
      <c r="M172" s="63">
        <v>2</v>
      </c>
      <c r="N172" s="63">
        <v>1</v>
      </c>
      <c r="O172" s="63">
        <v>1</v>
      </c>
      <c r="P172" s="25">
        <v>0</v>
      </c>
      <c r="Q172" s="78">
        <v>4</v>
      </c>
      <c r="R172" s="24" t="s">
        <v>1874</v>
      </c>
      <c r="S172" s="49"/>
      <c r="T172" s="23" t="s">
        <v>247</v>
      </c>
      <c r="U172" s="49">
        <v>0</v>
      </c>
      <c r="V172" s="49">
        <v>0</v>
      </c>
    </row>
    <row r="173" spans="1:22" s="18" customFormat="1" ht="15" customHeight="1">
      <c r="A173" s="25">
        <v>1258</v>
      </c>
      <c r="B173" s="22" t="s">
        <v>1875</v>
      </c>
      <c r="H173" s="36" t="s">
        <v>290</v>
      </c>
      <c r="I173" s="46">
        <v>7</v>
      </c>
      <c r="J173" s="58" t="s">
        <v>493</v>
      </c>
      <c r="K173" s="54" t="s">
        <v>1803</v>
      </c>
      <c r="L173" s="63">
        <v>1</v>
      </c>
      <c r="M173" s="63">
        <v>1</v>
      </c>
      <c r="N173" s="63">
        <v>1</v>
      </c>
      <c r="O173" s="63">
        <v>1</v>
      </c>
      <c r="P173" s="63">
        <v>1</v>
      </c>
      <c r="Q173" s="78">
        <v>5</v>
      </c>
      <c r="R173" s="23" t="s">
        <v>1876</v>
      </c>
      <c r="S173" s="46"/>
      <c r="T173" s="23" t="s">
        <v>266</v>
      </c>
      <c r="U173" s="46">
        <v>4</v>
      </c>
      <c r="V173" s="46">
        <v>2</v>
      </c>
    </row>
    <row r="174" spans="1:22" s="18" customFormat="1" ht="15" customHeight="1">
      <c r="A174" s="25">
        <v>1507</v>
      </c>
      <c r="B174" s="81" t="s">
        <v>1877</v>
      </c>
      <c r="H174" s="105" t="s">
        <v>305</v>
      </c>
      <c r="I174" s="77">
        <v>1</v>
      </c>
      <c r="J174" s="89" t="s">
        <v>451</v>
      </c>
      <c r="K174" s="90" t="s">
        <v>1803</v>
      </c>
      <c r="L174" s="25">
        <v>0</v>
      </c>
      <c r="M174" s="25">
        <v>0</v>
      </c>
      <c r="N174" s="25">
        <v>0</v>
      </c>
      <c r="O174" s="25">
        <v>0</v>
      </c>
      <c r="P174" s="25">
        <v>0</v>
      </c>
      <c r="Q174" s="78">
        <v>0</v>
      </c>
      <c r="R174" s="82" t="s">
        <v>1878</v>
      </c>
      <c r="S174" s="77"/>
      <c r="T174" s="82" t="s">
        <v>247</v>
      </c>
      <c r="U174" s="77">
        <v>0</v>
      </c>
      <c r="V174" s="77">
        <v>0</v>
      </c>
    </row>
    <row r="175" spans="1:22" s="18" customFormat="1" ht="15" customHeight="1">
      <c r="A175" s="25">
        <v>1511</v>
      </c>
      <c r="B175" s="106" t="s">
        <v>1879</v>
      </c>
      <c r="H175" s="107" t="s">
        <v>305</v>
      </c>
      <c r="I175" s="118">
        <v>1</v>
      </c>
      <c r="J175" s="119" t="s">
        <v>451</v>
      </c>
      <c r="K175" s="120" t="s">
        <v>1803</v>
      </c>
      <c r="L175" s="121">
        <v>0</v>
      </c>
      <c r="M175" s="121">
        <v>0</v>
      </c>
      <c r="N175" s="121">
        <v>0</v>
      </c>
      <c r="O175" s="121">
        <v>0</v>
      </c>
      <c r="P175" s="121">
        <v>0</v>
      </c>
      <c r="Q175" s="78">
        <v>0</v>
      </c>
      <c r="R175" s="130" t="s">
        <v>1880</v>
      </c>
      <c r="S175" s="118"/>
      <c r="T175" s="130" t="s">
        <v>247</v>
      </c>
      <c r="U175" s="118">
        <v>0</v>
      </c>
      <c r="V175" s="118">
        <v>0</v>
      </c>
    </row>
    <row r="176" spans="1:22" s="18" customFormat="1" ht="15" customHeight="1">
      <c r="A176" s="25">
        <v>1522</v>
      </c>
      <c r="B176" s="39" t="s">
        <v>1881</v>
      </c>
      <c r="H176" s="40" t="s">
        <v>305</v>
      </c>
      <c r="I176" s="46">
        <v>2</v>
      </c>
      <c r="J176" s="72" t="s">
        <v>470</v>
      </c>
      <c r="K176" s="69" t="s">
        <v>1803</v>
      </c>
      <c r="L176" s="25">
        <v>0</v>
      </c>
      <c r="M176" s="25">
        <v>0</v>
      </c>
      <c r="N176" s="30">
        <v>1</v>
      </c>
      <c r="O176" s="25">
        <v>0</v>
      </c>
      <c r="P176" s="30">
        <v>1</v>
      </c>
      <c r="Q176" s="78">
        <v>2</v>
      </c>
      <c r="R176" s="79" t="s">
        <v>1882</v>
      </c>
      <c r="S176" s="46"/>
      <c r="T176" s="79" t="s">
        <v>247</v>
      </c>
      <c r="U176" s="46">
        <v>0</v>
      </c>
      <c r="V176" s="46">
        <v>0</v>
      </c>
    </row>
    <row r="177" spans="1:22" s="18" customFormat="1" ht="15" customHeight="1">
      <c r="A177" s="25">
        <v>1524</v>
      </c>
      <c r="B177" s="39" t="s">
        <v>1883</v>
      </c>
      <c r="H177" s="40" t="s">
        <v>305</v>
      </c>
      <c r="I177" s="49">
        <v>2</v>
      </c>
      <c r="J177" s="73" t="s">
        <v>487</v>
      </c>
      <c r="K177" s="69" t="s">
        <v>1803</v>
      </c>
      <c r="L177" s="25">
        <v>0</v>
      </c>
      <c r="M177" s="30">
        <v>1</v>
      </c>
      <c r="N177" s="30">
        <v>1</v>
      </c>
      <c r="O177" s="30">
        <v>2</v>
      </c>
      <c r="P177" s="25">
        <v>0</v>
      </c>
      <c r="Q177" s="78">
        <v>4</v>
      </c>
      <c r="R177" s="80" t="s">
        <v>1884</v>
      </c>
      <c r="S177" s="49"/>
      <c r="T177" s="80" t="s">
        <v>247</v>
      </c>
      <c r="U177" s="49">
        <v>0</v>
      </c>
      <c r="V177" s="49">
        <v>0</v>
      </c>
    </row>
    <row r="178" spans="1:22" s="18" customFormat="1" ht="15" customHeight="1">
      <c r="A178" s="25">
        <v>1525</v>
      </c>
      <c r="B178" s="39" t="s">
        <v>1885</v>
      </c>
      <c r="H178" s="40" t="s">
        <v>305</v>
      </c>
      <c r="I178" s="49">
        <v>2</v>
      </c>
      <c r="J178" s="72" t="s">
        <v>470</v>
      </c>
      <c r="K178" s="69" t="s">
        <v>1803</v>
      </c>
      <c r="L178" s="25">
        <v>0</v>
      </c>
      <c r="M178" s="25">
        <v>0</v>
      </c>
      <c r="N178" s="25">
        <v>0</v>
      </c>
      <c r="O178" s="25">
        <v>0</v>
      </c>
      <c r="P178" s="30">
        <v>1</v>
      </c>
      <c r="Q178" s="78">
        <v>1</v>
      </c>
      <c r="R178" s="80" t="s">
        <v>1886</v>
      </c>
      <c r="S178" s="46"/>
      <c r="T178" s="79" t="s">
        <v>266</v>
      </c>
      <c r="U178" s="46">
        <v>1</v>
      </c>
      <c r="V178" s="46">
        <v>4</v>
      </c>
    </row>
    <row r="179" spans="1:22" s="18" customFormat="1" ht="15" customHeight="1">
      <c r="A179" s="25">
        <v>1530</v>
      </c>
      <c r="B179" s="39" t="s">
        <v>1887</v>
      </c>
      <c r="H179" s="40" t="s">
        <v>305</v>
      </c>
      <c r="I179" s="46">
        <v>3</v>
      </c>
      <c r="J179" s="73" t="s">
        <v>487</v>
      </c>
      <c r="K179" s="69" t="s">
        <v>1803</v>
      </c>
      <c r="L179" s="30">
        <v>1</v>
      </c>
      <c r="M179" s="25">
        <v>0</v>
      </c>
      <c r="N179" s="30">
        <v>2</v>
      </c>
      <c r="O179" s="30">
        <v>2</v>
      </c>
      <c r="P179" s="30">
        <v>2</v>
      </c>
      <c r="Q179" s="78">
        <v>7</v>
      </c>
      <c r="R179" s="79" t="s">
        <v>1888</v>
      </c>
      <c r="S179" s="46"/>
      <c r="T179" s="79" t="s">
        <v>266</v>
      </c>
      <c r="U179" s="46">
        <v>3</v>
      </c>
      <c r="V179" s="46">
        <v>3</v>
      </c>
    </row>
    <row r="180" spans="1:22" s="18" customFormat="1" ht="15" customHeight="1">
      <c r="A180" s="25">
        <v>1537</v>
      </c>
      <c r="B180" s="39" t="s">
        <v>1889</v>
      </c>
      <c r="H180" s="40" t="s">
        <v>305</v>
      </c>
      <c r="I180" s="46">
        <v>4</v>
      </c>
      <c r="J180" s="72" t="s">
        <v>470</v>
      </c>
      <c r="K180" s="69" t="s">
        <v>1803</v>
      </c>
      <c r="L180" s="25">
        <v>0</v>
      </c>
      <c r="M180" s="25">
        <v>0</v>
      </c>
      <c r="N180" s="25">
        <v>0</v>
      </c>
      <c r="O180" s="25">
        <v>0</v>
      </c>
      <c r="P180" s="30">
        <v>2</v>
      </c>
      <c r="Q180" s="78">
        <v>2</v>
      </c>
      <c r="R180" s="80" t="s">
        <v>1890</v>
      </c>
      <c r="S180" s="46"/>
      <c r="T180" s="79" t="s">
        <v>266</v>
      </c>
      <c r="U180" s="46">
        <v>5</v>
      </c>
      <c r="V180" s="46">
        <v>4</v>
      </c>
    </row>
    <row r="181" spans="1:22" s="18" customFormat="1" ht="15" customHeight="1">
      <c r="A181" s="25">
        <v>1539</v>
      </c>
      <c r="B181" s="39" t="s">
        <v>1891</v>
      </c>
      <c r="H181" s="40" t="s">
        <v>305</v>
      </c>
      <c r="I181" s="66">
        <v>4</v>
      </c>
      <c r="J181" s="68" t="s">
        <v>451</v>
      </c>
      <c r="K181" s="69" t="s">
        <v>1803</v>
      </c>
      <c r="L181" s="25">
        <v>0</v>
      </c>
      <c r="M181" s="25">
        <v>0</v>
      </c>
      <c r="N181" s="25">
        <v>0</v>
      </c>
      <c r="O181" s="25">
        <v>0</v>
      </c>
      <c r="P181" s="30">
        <v>1</v>
      </c>
      <c r="Q181" s="78">
        <v>1</v>
      </c>
      <c r="R181" s="40" t="s">
        <v>1892</v>
      </c>
      <c r="S181" s="46"/>
      <c r="T181" s="40" t="s">
        <v>266</v>
      </c>
      <c r="U181" s="66">
        <v>3</v>
      </c>
      <c r="V181" s="66">
        <v>5</v>
      </c>
    </row>
    <row r="182" spans="1:22" s="18" customFormat="1" ht="15" customHeight="1">
      <c r="A182" s="25">
        <v>1560</v>
      </c>
      <c r="B182" s="94" t="s">
        <v>1893</v>
      </c>
      <c r="H182" s="40" t="s">
        <v>305</v>
      </c>
      <c r="I182" s="66">
        <v>7</v>
      </c>
      <c r="J182" s="61" t="s">
        <v>493</v>
      </c>
      <c r="K182" s="69" t="s">
        <v>1803</v>
      </c>
      <c r="L182" s="25">
        <v>0</v>
      </c>
      <c r="M182" s="30">
        <v>1</v>
      </c>
      <c r="N182" s="30">
        <v>1</v>
      </c>
      <c r="O182" s="25">
        <v>0</v>
      </c>
      <c r="P182" s="30">
        <v>1</v>
      </c>
      <c r="Q182" s="78">
        <v>3</v>
      </c>
      <c r="R182" s="40" t="s">
        <v>1894</v>
      </c>
      <c r="S182" s="46"/>
      <c r="T182" s="40" t="s">
        <v>266</v>
      </c>
      <c r="U182" s="66">
        <v>5</v>
      </c>
      <c r="V182" s="66">
        <v>4</v>
      </c>
    </row>
    <row r="183" spans="1:22" s="18" customFormat="1" ht="15" customHeight="1">
      <c r="A183" s="35">
        <v>1714</v>
      </c>
      <c r="B183" s="108" t="s">
        <v>1895</v>
      </c>
      <c r="H183" s="105" t="s">
        <v>338</v>
      </c>
      <c r="I183" s="75">
        <v>2</v>
      </c>
      <c r="J183" s="68" t="s">
        <v>451</v>
      </c>
      <c r="K183" s="122" t="s">
        <v>1803</v>
      </c>
      <c r="L183" s="35">
        <v>0</v>
      </c>
      <c r="M183" s="35">
        <v>0</v>
      </c>
      <c r="N183" s="35">
        <v>0</v>
      </c>
      <c r="O183" s="35">
        <v>0</v>
      </c>
      <c r="P183" s="35">
        <v>0</v>
      </c>
      <c r="Q183" s="78">
        <v>0</v>
      </c>
      <c r="R183" s="105" t="s">
        <v>1896</v>
      </c>
      <c r="S183" s="77"/>
      <c r="T183" s="105" t="s">
        <v>247</v>
      </c>
      <c r="U183" s="75">
        <v>0</v>
      </c>
      <c r="V183" s="75">
        <v>0</v>
      </c>
    </row>
    <row r="184" spans="1:22" s="18" customFormat="1" ht="15" customHeight="1">
      <c r="A184" s="35">
        <v>1715</v>
      </c>
      <c r="B184" s="108" t="s">
        <v>1897</v>
      </c>
      <c r="H184" s="105" t="s">
        <v>338</v>
      </c>
      <c r="I184" s="75">
        <v>2</v>
      </c>
      <c r="J184" s="89" t="s">
        <v>451</v>
      </c>
      <c r="K184" s="122" t="s">
        <v>1803</v>
      </c>
      <c r="L184" s="35">
        <v>0</v>
      </c>
      <c r="M184" s="35">
        <v>0</v>
      </c>
      <c r="N184" s="35">
        <v>0</v>
      </c>
      <c r="O184" s="35">
        <v>0</v>
      </c>
      <c r="P184" s="35">
        <v>0</v>
      </c>
      <c r="Q184" s="78">
        <v>0</v>
      </c>
      <c r="R184" s="105" t="s">
        <v>1898</v>
      </c>
      <c r="S184" s="77"/>
      <c r="T184" s="105" t="s">
        <v>266</v>
      </c>
      <c r="U184" s="75">
        <v>3</v>
      </c>
      <c r="V184" s="75">
        <v>4</v>
      </c>
    </row>
    <row r="185" spans="1:22" s="18" customFormat="1" ht="15" customHeight="1">
      <c r="A185" s="35">
        <v>1727</v>
      </c>
      <c r="B185" s="94" t="s">
        <v>1899</v>
      </c>
      <c r="H185" s="40" t="s">
        <v>338</v>
      </c>
      <c r="I185" s="66">
        <v>3</v>
      </c>
      <c r="J185" s="73" t="s">
        <v>487</v>
      </c>
      <c r="K185" s="62" t="s">
        <v>1803</v>
      </c>
      <c r="L185" s="25">
        <v>0</v>
      </c>
      <c r="M185" s="30">
        <v>2</v>
      </c>
      <c r="N185" s="30">
        <v>1</v>
      </c>
      <c r="O185" s="25">
        <v>0</v>
      </c>
      <c r="P185" s="30">
        <v>2</v>
      </c>
      <c r="Q185" s="78">
        <v>5</v>
      </c>
      <c r="R185" s="40" t="s">
        <v>1900</v>
      </c>
      <c r="S185" s="46"/>
      <c r="T185" s="40" t="s">
        <v>247</v>
      </c>
      <c r="U185" s="66">
        <v>0</v>
      </c>
      <c r="V185" s="66">
        <v>0</v>
      </c>
    </row>
    <row r="186" spans="1:22" s="18" customFormat="1" ht="15" customHeight="1">
      <c r="A186" s="35">
        <v>1731</v>
      </c>
      <c r="B186" s="102" t="s">
        <v>1901</v>
      </c>
      <c r="H186" s="40" t="s">
        <v>338</v>
      </c>
      <c r="I186" s="66">
        <v>3</v>
      </c>
      <c r="J186" s="72" t="s">
        <v>470</v>
      </c>
      <c r="K186" s="91" t="s">
        <v>1803</v>
      </c>
      <c r="L186" s="35">
        <v>0</v>
      </c>
      <c r="M186" s="21">
        <v>1</v>
      </c>
      <c r="N186" s="21">
        <v>2</v>
      </c>
      <c r="O186" s="35">
        <v>0</v>
      </c>
      <c r="P186" s="116">
        <v>0</v>
      </c>
      <c r="Q186" s="78">
        <v>3</v>
      </c>
      <c r="R186" s="40" t="s">
        <v>1902</v>
      </c>
      <c r="S186" s="46"/>
      <c r="T186" s="40" t="s">
        <v>247</v>
      </c>
      <c r="U186" s="66">
        <v>0</v>
      </c>
      <c r="V186" s="66">
        <v>0</v>
      </c>
    </row>
    <row r="187" spans="1:22" s="18" customFormat="1" ht="15" customHeight="1">
      <c r="A187" s="85">
        <v>1733</v>
      </c>
      <c r="B187" s="109" t="s">
        <v>1903</v>
      </c>
      <c r="H187" s="110" t="s">
        <v>338</v>
      </c>
      <c r="I187" s="123">
        <v>3</v>
      </c>
      <c r="J187" s="68" t="s">
        <v>451</v>
      </c>
      <c r="K187" s="124" t="s">
        <v>1803</v>
      </c>
      <c r="L187" s="30">
        <v>2</v>
      </c>
      <c r="M187" s="30">
        <v>2</v>
      </c>
      <c r="N187" s="30">
        <v>2</v>
      </c>
      <c r="O187" s="77">
        <v>0</v>
      </c>
      <c r="P187" s="30">
        <v>2</v>
      </c>
      <c r="Q187" s="78">
        <v>8</v>
      </c>
      <c r="R187" s="110" t="s">
        <v>1904</v>
      </c>
      <c r="S187" s="131"/>
      <c r="T187" s="110" t="s">
        <v>266</v>
      </c>
      <c r="U187" s="123">
        <v>3</v>
      </c>
      <c r="V187" s="123">
        <v>2</v>
      </c>
    </row>
    <row r="188" spans="1:22" s="18" customFormat="1" ht="15" customHeight="1">
      <c r="A188" s="35">
        <v>1739</v>
      </c>
      <c r="B188" s="94" t="s">
        <v>1905</v>
      </c>
      <c r="H188" s="40" t="s">
        <v>338</v>
      </c>
      <c r="I188" s="66">
        <v>4</v>
      </c>
      <c r="J188" s="72" t="s">
        <v>470</v>
      </c>
      <c r="K188" s="91" t="s">
        <v>1803</v>
      </c>
      <c r="L188" s="35">
        <v>0</v>
      </c>
      <c r="M188" s="35">
        <v>0</v>
      </c>
      <c r="N188" s="21">
        <v>1</v>
      </c>
      <c r="O188" s="35">
        <v>0</v>
      </c>
      <c r="P188" s="21">
        <v>1</v>
      </c>
      <c r="Q188" s="78">
        <v>2</v>
      </c>
      <c r="R188" s="40" t="s">
        <v>1906</v>
      </c>
      <c r="S188" s="46"/>
      <c r="T188" s="40" t="s">
        <v>266</v>
      </c>
      <c r="U188" s="66">
        <v>4</v>
      </c>
      <c r="V188" s="66">
        <v>4</v>
      </c>
    </row>
    <row r="189" spans="1:22" s="18" customFormat="1" ht="15" customHeight="1">
      <c r="A189" s="35">
        <v>1741</v>
      </c>
      <c r="B189" s="94" t="s">
        <v>1907</v>
      </c>
      <c r="H189" s="40" t="s">
        <v>338</v>
      </c>
      <c r="I189" s="66">
        <v>4</v>
      </c>
      <c r="J189" s="73" t="s">
        <v>487</v>
      </c>
      <c r="K189" s="91" t="s">
        <v>1803</v>
      </c>
      <c r="L189" s="35">
        <v>0</v>
      </c>
      <c r="M189" s="21">
        <v>2</v>
      </c>
      <c r="N189" s="21">
        <v>2</v>
      </c>
      <c r="O189" s="21">
        <v>2</v>
      </c>
      <c r="P189" s="21">
        <v>2</v>
      </c>
      <c r="Q189" s="78">
        <v>8</v>
      </c>
      <c r="R189" s="40" t="s">
        <v>1908</v>
      </c>
      <c r="S189" s="46"/>
      <c r="T189" s="40" t="s">
        <v>329</v>
      </c>
      <c r="U189" s="66">
        <v>2</v>
      </c>
      <c r="V189" s="66">
        <v>4</v>
      </c>
    </row>
    <row r="190" spans="1:22" s="18" customFormat="1" ht="15" customHeight="1">
      <c r="A190" s="35">
        <v>1752</v>
      </c>
      <c r="B190" s="108" t="s">
        <v>1909</v>
      </c>
      <c r="H190" s="105" t="s">
        <v>338</v>
      </c>
      <c r="I190" s="75">
        <v>5</v>
      </c>
      <c r="J190" s="125" t="s">
        <v>470</v>
      </c>
      <c r="K190" s="122" t="s">
        <v>1803</v>
      </c>
      <c r="L190" s="35">
        <v>0</v>
      </c>
      <c r="M190" s="35">
        <v>0</v>
      </c>
      <c r="N190" s="35">
        <v>0</v>
      </c>
      <c r="O190" s="35">
        <v>0</v>
      </c>
      <c r="P190" s="35">
        <v>0</v>
      </c>
      <c r="Q190" s="78">
        <v>0</v>
      </c>
      <c r="R190" s="105" t="s">
        <v>1910</v>
      </c>
      <c r="S190" s="77"/>
      <c r="T190" s="105" t="s">
        <v>266</v>
      </c>
      <c r="U190" s="75">
        <v>3</v>
      </c>
      <c r="V190" s="75">
        <v>6</v>
      </c>
    </row>
    <row r="191" spans="1:22" s="18" customFormat="1" ht="15" customHeight="1">
      <c r="A191" s="35">
        <v>1755</v>
      </c>
      <c r="B191" s="94" t="s">
        <v>1911</v>
      </c>
      <c r="H191" s="40" t="s">
        <v>338</v>
      </c>
      <c r="I191" s="66">
        <v>6</v>
      </c>
      <c r="J191" s="61" t="s">
        <v>493</v>
      </c>
      <c r="K191" s="91" t="s">
        <v>1803</v>
      </c>
      <c r="L191" s="21">
        <v>1</v>
      </c>
      <c r="M191" s="21">
        <v>1</v>
      </c>
      <c r="N191" s="21">
        <v>1</v>
      </c>
      <c r="O191" s="35">
        <v>0</v>
      </c>
      <c r="P191" s="21">
        <v>1</v>
      </c>
      <c r="Q191" s="78">
        <v>4</v>
      </c>
      <c r="R191" s="40" t="s">
        <v>1912</v>
      </c>
      <c r="S191" s="49"/>
      <c r="T191" s="40" t="s">
        <v>266</v>
      </c>
      <c r="U191" s="66">
        <v>4</v>
      </c>
      <c r="V191" s="66">
        <v>4</v>
      </c>
    </row>
    <row r="192" spans="1:22" s="18" customFormat="1" ht="15" customHeight="1">
      <c r="A192" s="38">
        <v>1402</v>
      </c>
      <c r="B192" s="94" t="s">
        <v>1913</v>
      </c>
      <c r="H192" s="40" t="s">
        <v>357</v>
      </c>
      <c r="I192" s="66">
        <v>1</v>
      </c>
      <c r="J192" s="72" t="s">
        <v>470</v>
      </c>
      <c r="K192" s="69" t="s">
        <v>1803</v>
      </c>
      <c r="L192" s="25">
        <v>0</v>
      </c>
      <c r="M192" s="25">
        <v>0</v>
      </c>
      <c r="N192" s="25">
        <v>0</v>
      </c>
      <c r="O192" s="25">
        <v>0</v>
      </c>
      <c r="P192" s="21">
        <v>1</v>
      </c>
      <c r="Q192" s="78">
        <v>1</v>
      </c>
      <c r="R192" s="40" t="s">
        <v>1914</v>
      </c>
      <c r="S192" s="46"/>
      <c r="T192" s="40" t="s">
        <v>247</v>
      </c>
      <c r="U192" s="66">
        <v>0</v>
      </c>
      <c r="V192" s="66">
        <v>0</v>
      </c>
    </row>
    <row r="193" spans="1:22" s="18" customFormat="1" ht="15" customHeight="1">
      <c r="A193" s="38">
        <v>1422</v>
      </c>
      <c r="B193" s="94" t="s">
        <v>1915</v>
      </c>
      <c r="H193" s="40" t="s">
        <v>357</v>
      </c>
      <c r="I193" s="66">
        <v>2</v>
      </c>
      <c r="J193" s="72" t="s">
        <v>470</v>
      </c>
      <c r="K193" s="69" t="s">
        <v>1803</v>
      </c>
      <c r="L193" s="25">
        <v>0</v>
      </c>
      <c r="M193" s="25">
        <v>0</v>
      </c>
      <c r="N193" s="25">
        <v>0</v>
      </c>
      <c r="O193" s="21">
        <v>1</v>
      </c>
      <c r="P193" s="25">
        <v>0</v>
      </c>
      <c r="Q193" s="78">
        <v>1</v>
      </c>
      <c r="R193" s="40" t="s">
        <v>1916</v>
      </c>
      <c r="S193" s="46"/>
      <c r="T193" s="40" t="s">
        <v>329</v>
      </c>
      <c r="U193" s="66">
        <v>2</v>
      </c>
      <c r="V193" s="66">
        <v>2</v>
      </c>
    </row>
    <row r="194" spans="1:22" s="18" customFormat="1" ht="15" customHeight="1">
      <c r="A194" s="38">
        <v>1428</v>
      </c>
      <c r="B194" s="108" t="s">
        <v>1917</v>
      </c>
      <c r="H194" s="105" t="s">
        <v>357</v>
      </c>
      <c r="I194" s="75">
        <v>3</v>
      </c>
      <c r="J194" s="89" t="s">
        <v>451</v>
      </c>
      <c r="K194" s="90" t="s">
        <v>1803</v>
      </c>
      <c r="L194" s="25">
        <v>0</v>
      </c>
      <c r="M194" s="25">
        <v>0</v>
      </c>
      <c r="N194" s="35">
        <v>0</v>
      </c>
      <c r="O194" s="25">
        <v>0</v>
      </c>
      <c r="P194" s="35">
        <v>0</v>
      </c>
      <c r="Q194" s="78">
        <v>0</v>
      </c>
      <c r="R194" s="105" t="s">
        <v>1918</v>
      </c>
      <c r="S194" s="77"/>
      <c r="T194" s="105" t="s">
        <v>266</v>
      </c>
      <c r="U194" s="75">
        <v>2</v>
      </c>
      <c r="V194" s="75">
        <v>4</v>
      </c>
    </row>
    <row r="195" spans="1:22" s="18" customFormat="1" ht="15" customHeight="1">
      <c r="A195" s="38">
        <v>1430</v>
      </c>
      <c r="B195" s="94" t="s">
        <v>1919</v>
      </c>
      <c r="H195" s="40" t="s">
        <v>357</v>
      </c>
      <c r="I195" s="66">
        <v>3</v>
      </c>
      <c r="J195" s="68" t="s">
        <v>451</v>
      </c>
      <c r="K195" s="70" t="s">
        <v>1803</v>
      </c>
      <c r="L195" s="126">
        <v>0</v>
      </c>
      <c r="M195" s="25">
        <v>0</v>
      </c>
      <c r="N195" s="25">
        <v>0</v>
      </c>
      <c r="O195" s="25">
        <v>0</v>
      </c>
      <c r="P195" s="30">
        <v>1</v>
      </c>
      <c r="Q195" s="78">
        <v>1</v>
      </c>
      <c r="R195" s="40" t="s">
        <v>1920</v>
      </c>
      <c r="S195" s="46"/>
      <c r="T195" s="40" t="s">
        <v>247</v>
      </c>
      <c r="U195" s="66">
        <v>0</v>
      </c>
      <c r="V195" s="66">
        <v>0</v>
      </c>
    </row>
    <row r="196" spans="1:22" s="18" customFormat="1" ht="15" customHeight="1">
      <c r="A196" s="38">
        <v>1441</v>
      </c>
      <c r="B196" s="94" t="s">
        <v>1921</v>
      </c>
      <c r="H196" s="40" t="s">
        <v>357</v>
      </c>
      <c r="I196" s="66">
        <v>4</v>
      </c>
      <c r="J196" s="68" t="s">
        <v>451</v>
      </c>
      <c r="K196" s="69" t="s">
        <v>1803</v>
      </c>
      <c r="L196" s="25">
        <v>0</v>
      </c>
      <c r="M196" s="25">
        <v>0</v>
      </c>
      <c r="N196" s="25">
        <v>0</v>
      </c>
      <c r="O196" s="25">
        <v>0</v>
      </c>
      <c r="P196" s="21">
        <v>1</v>
      </c>
      <c r="Q196" s="78">
        <v>1</v>
      </c>
      <c r="R196" s="40" t="s">
        <v>1922</v>
      </c>
      <c r="S196" s="46"/>
      <c r="T196" s="40" t="s">
        <v>266</v>
      </c>
      <c r="U196" s="66">
        <v>3</v>
      </c>
      <c r="V196" s="66">
        <v>4</v>
      </c>
    </row>
    <row r="197" spans="1:22" s="18" customFormat="1" ht="15" customHeight="1">
      <c r="A197" s="38">
        <v>1447</v>
      </c>
      <c r="B197" s="83" t="s">
        <v>1923</v>
      </c>
      <c r="H197" s="40" t="s">
        <v>357</v>
      </c>
      <c r="I197" s="66">
        <v>5</v>
      </c>
      <c r="J197" s="72" t="s">
        <v>470</v>
      </c>
      <c r="K197" s="69" t="s">
        <v>1803</v>
      </c>
      <c r="L197" s="25">
        <v>0</v>
      </c>
      <c r="M197" s="25">
        <v>0</v>
      </c>
      <c r="N197" s="21">
        <v>2</v>
      </c>
      <c r="O197" s="25">
        <v>0</v>
      </c>
      <c r="P197" s="21">
        <v>2</v>
      </c>
      <c r="Q197" s="78">
        <v>4</v>
      </c>
      <c r="R197" s="40" t="s">
        <v>1924</v>
      </c>
      <c r="S197" s="46"/>
      <c r="T197" s="40" t="s">
        <v>266</v>
      </c>
      <c r="U197" s="66">
        <v>5</v>
      </c>
      <c r="V197" s="66">
        <v>5</v>
      </c>
    </row>
    <row r="198" spans="1:22" s="18" customFormat="1" ht="15" customHeight="1">
      <c r="A198" s="38">
        <v>1453</v>
      </c>
      <c r="B198" s="94" t="s">
        <v>1925</v>
      </c>
      <c r="H198" s="40" t="s">
        <v>357</v>
      </c>
      <c r="I198" s="66">
        <v>6</v>
      </c>
      <c r="J198" s="73" t="s">
        <v>487</v>
      </c>
      <c r="K198" s="69" t="s">
        <v>1803</v>
      </c>
      <c r="L198" s="25">
        <v>0</v>
      </c>
      <c r="M198" s="25">
        <v>0</v>
      </c>
      <c r="N198" s="25">
        <v>0</v>
      </c>
      <c r="O198" s="25">
        <v>0</v>
      </c>
      <c r="P198" s="21">
        <v>1</v>
      </c>
      <c r="Q198" s="78">
        <v>1</v>
      </c>
      <c r="R198" s="40" t="s">
        <v>1926</v>
      </c>
      <c r="S198" s="49"/>
      <c r="T198" s="40" t="s">
        <v>266</v>
      </c>
      <c r="U198" s="66">
        <v>6</v>
      </c>
      <c r="V198" s="66">
        <v>6</v>
      </c>
    </row>
    <row r="199" spans="1:22" s="18" customFormat="1" ht="15" customHeight="1">
      <c r="A199" s="38">
        <v>1454</v>
      </c>
      <c r="B199" s="94" t="s">
        <v>1927</v>
      </c>
      <c r="H199" s="40" t="s">
        <v>357</v>
      </c>
      <c r="I199" s="66">
        <v>6</v>
      </c>
      <c r="J199" s="73" t="s">
        <v>487</v>
      </c>
      <c r="K199" s="69" t="s">
        <v>1803</v>
      </c>
      <c r="L199" s="21">
        <v>1</v>
      </c>
      <c r="M199" s="21">
        <v>2</v>
      </c>
      <c r="N199" s="21">
        <v>1</v>
      </c>
      <c r="O199" s="25">
        <v>0</v>
      </c>
      <c r="P199" s="21">
        <v>1</v>
      </c>
      <c r="Q199" s="78">
        <v>5</v>
      </c>
      <c r="R199" s="40" t="s">
        <v>1928</v>
      </c>
      <c r="S199" s="49"/>
      <c r="T199" s="40" t="s">
        <v>247</v>
      </c>
      <c r="U199" s="66">
        <v>0</v>
      </c>
      <c r="V199" s="66">
        <v>0</v>
      </c>
    </row>
    <row r="200" spans="1:22" s="18" customFormat="1" ht="15" customHeight="1">
      <c r="A200" s="38">
        <v>1457</v>
      </c>
      <c r="B200" s="94" t="s">
        <v>1929</v>
      </c>
      <c r="H200" s="40" t="s">
        <v>357</v>
      </c>
      <c r="I200" s="66">
        <v>7</v>
      </c>
      <c r="J200" s="61" t="s">
        <v>493</v>
      </c>
      <c r="K200" s="69" t="s">
        <v>1803</v>
      </c>
      <c r="L200" s="21">
        <v>1</v>
      </c>
      <c r="M200" s="21">
        <v>1</v>
      </c>
      <c r="N200" s="21">
        <v>1</v>
      </c>
      <c r="O200" s="21">
        <v>1</v>
      </c>
      <c r="P200" s="21">
        <v>1</v>
      </c>
      <c r="Q200" s="78">
        <v>5</v>
      </c>
      <c r="R200" s="40" t="s">
        <v>1930</v>
      </c>
      <c r="S200" s="49"/>
      <c r="T200" s="40" t="s">
        <v>266</v>
      </c>
      <c r="U200" s="66">
        <v>3</v>
      </c>
      <c r="V200" s="66">
        <v>7</v>
      </c>
    </row>
    <row r="201" spans="1:22" s="18" customFormat="1" ht="15" customHeight="1">
      <c r="A201" s="35">
        <v>1812</v>
      </c>
      <c r="B201" s="94" t="s">
        <v>1931</v>
      </c>
      <c r="H201" s="40" t="s">
        <v>375</v>
      </c>
      <c r="I201" s="66">
        <v>2</v>
      </c>
      <c r="J201" s="72" t="s">
        <v>470</v>
      </c>
      <c r="K201" s="91" t="s">
        <v>1803</v>
      </c>
      <c r="L201" s="35">
        <v>0</v>
      </c>
      <c r="M201" s="35">
        <v>0</v>
      </c>
      <c r="N201" s="30">
        <v>0</v>
      </c>
      <c r="O201" s="30">
        <v>1</v>
      </c>
      <c r="P201" s="30">
        <v>1</v>
      </c>
      <c r="Q201" s="78">
        <v>2</v>
      </c>
      <c r="R201" s="40" t="s">
        <v>1932</v>
      </c>
      <c r="S201" s="46"/>
      <c r="T201" s="40" t="s">
        <v>266</v>
      </c>
      <c r="U201" s="66">
        <v>3</v>
      </c>
      <c r="V201" s="66">
        <v>2</v>
      </c>
    </row>
    <row r="202" spans="1:22" s="18" customFormat="1" ht="15" customHeight="1">
      <c r="A202" s="35">
        <v>1814</v>
      </c>
      <c r="B202" s="94" t="s">
        <v>1933</v>
      </c>
      <c r="H202" s="40" t="s">
        <v>375</v>
      </c>
      <c r="I202" s="66">
        <v>2</v>
      </c>
      <c r="J202" s="68" t="s">
        <v>451</v>
      </c>
      <c r="K202" s="91" t="s">
        <v>1803</v>
      </c>
      <c r="L202" s="35">
        <v>0</v>
      </c>
      <c r="M202" s="35">
        <v>0</v>
      </c>
      <c r="N202" s="30">
        <v>1</v>
      </c>
      <c r="O202" s="35">
        <v>0</v>
      </c>
      <c r="P202" s="35">
        <v>0</v>
      </c>
      <c r="Q202" s="78">
        <v>1</v>
      </c>
      <c r="R202" s="40" t="s">
        <v>1934</v>
      </c>
      <c r="S202" s="46"/>
      <c r="T202" s="40" t="s">
        <v>247</v>
      </c>
      <c r="U202" s="66">
        <v>0</v>
      </c>
      <c r="V202" s="66">
        <v>0</v>
      </c>
    </row>
    <row r="203" spans="1:22" s="18" customFormat="1" ht="15" customHeight="1">
      <c r="A203" s="35">
        <v>1815</v>
      </c>
      <c r="B203" s="94" t="s">
        <v>1935</v>
      </c>
      <c r="H203" s="40" t="s">
        <v>375</v>
      </c>
      <c r="I203" s="66">
        <v>2</v>
      </c>
      <c r="J203" s="68" t="s">
        <v>451</v>
      </c>
      <c r="K203" s="91" t="s">
        <v>1803</v>
      </c>
      <c r="L203" s="35">
        <v>0</v>
      </c>
      <c r="M203" s="35">
        <v>0</v>
      </c>
      <c r="N203" s="35">
        <v>0</v>
      </c>
      <c r="O203" s="35">
        <v>0</v>
      </c>
      <c r="P203" s="35">
        <v>0</v>
      </c>
      <c r="Q203" s="78">
        <v>0</v>
      </c>
      <c r="R203" s="40"/>
      <c r="S203" s="46"/>
      <c r="T203" s="40" t="s">
        <v>266</v>
      </c>
      <c r="U203" s="66">
        <v>4</v>
      </c>
      <c r="V203" s="66">
        <v>3</v>
      </c>
    </row>
    <row r="204" spans="1:22" s="18" customFormat="1" ht="15" customHeight="1">
      <c r="A204" s="35">
        <v>1833</v>
      </c>
      <c r="B204" s="94" t="s">
        <v>1936</v>
      </c>
      <c r="H204" s="40" t="s">
        <v>375</v>
      </c>
      <c r="I204" s="66">
        <v>4</v>
      </c>
      <c r="J204" s="72" t="s">
        <v>470</v>
      </c>
      <c r="K204" s="91" t="s">
        <v>1803</v>
      </c>
      <c r="L204" s="35">
        <v>0</v>
      </c>
      <c r="M204" s="35">
        <v>0</v>
      </c>
      <c r="N204" s="35">
        <v>0</v>
      </c>
      <c r="O204" s="35">
        <v>0</v>
      </c>
      <c r="P204" s="30">
        <v>1</v>
      </c>
      <c r="Q204" s="78">
        <v>1</v>
      </c>
      <c r="R204" s="40" t="s">
        <v>1937</v>
      </c>
      <c r="S204" s="46"/>
      <c r="T204" s="40" t="s">
        <v>247</v>
      </c>
      <c r="U204" s="66">
        <v>0</v>
      </c>
      <c r="V204" s="66">
        <v>0</v>
      </c>
    </row>
    <row r="205" spans="1:22" s="18" customFormat="1" ht="15" customHeight="1">
      <c r="A205" s="35">
        <v>1837</v>
      </c>
      <c r="B205" s="132" t="s">
        <v>1938</v>
      </c>
      <c r="H205" s="40" t="s">
        <v>375</v>
      </c>
      <c r="I205" s="66">
        <v>4</v>
      </c>
      <c r="J205" s="73" t="s">
        <v>487</v>
      </c>
      <c r="K205" s="91" t="s">
        <v>1803</v>
      </c>
      <c r="L205" s="30">
        <v>0</v>
      </c>
      <c r="M205" s="35">
        <v>0</v>
      </c>
      <c r="N205" s="30">
        <v>2</v>
      </c>
      <c r="O205" s="30">
        <v>2</v>
      </c>
      <c r="P205" s="30">
        <v>2</v>
      </c>
      <c r="Q205" s="78">
        <v>6</v>
      </c>
      <c r="R205" s="40" t="s">
        <v>1939</v>
      </c>
      <c r="S205" s="46"/>
      <c r="T205" s="40" t="s">
        <v>266</v>
      </c>
      <c r="U205" s="66">
        <v>1</v>
      </c>
      <c r="V205" s="66">
        <v>1</v>
      </c>
    </row>
    <row r="206" spans="1:22" s="18" customFormat="1" ht="15" customHeight="1">
      <c r="A206" s="35">
        <v>1848</v>
      </c>
      <c r="B206" s="94" t="s">
        <v>1940</v>
      </c>
      <c r="H206" s="40" t="s">
        <v>375</v>
      </c>
      <c r="I206" s="66">
        <v>6</v>
      </c>
      <c r="J206" s="61" t="s">
        <v>493</v>
      </c>
      <c r="K206" s="91" t="s">
        <v>1803</v>
      </c>
      <c r="L206" s="30">
        <v>1</v>
      </c>
      <c r="M206" s="30">
        <v>1</v>
      </c>
      <c r="N206" s="30">
        <v>1</v>
      </c>
      <c r="O206" s="30">
        <v>1</v>
      </c>
      <c r="P206" s="30">
        <v>1</v>
      </c>
      <c r="Q206" s="78">
        <v>5</v>
      </c>
      <c r="R206" s="40" t="s">
        <v>1941</v>
      </c>
      <c r="S206" s="46"/>
      <c r="T206" s="40" t="s">
        <v>266</v>
      </c>
      <c r="U206" s="66">
        <v>4</v>
      </c>
      <c r="V206" s="66">
        <v>4</v>
      </c>
    </row>
    <row r="207" spans="1:22" s="18" customFormat="1" ht="15" customHeight="1">
      <c r="A207" s="35">
        <v>1852</v>
      </c>
      <c r="B207" s="102" t="s">
        <v>1942</v>
      </c>
      <c r="H207" s="40" t="s">
        <v>375</v>
      </c>
      <c r="I207" s="66">
        <v>6</v>
      </c>
      <c r="J207" s="72" t="s">
        <v>470</v>
      </c>
      <c r="K207" s="91" t="s">
        <v>1803</v>
      </c>
      <c r="L207" s="35">
        <v>0</v>
      </c>
      <c r="M207" s="35">
        <v>0</v>
      </c>
      <c r="N207" s="30">
        <v>2</v>
      </c>
      <c r="O207" s="35">
        <v>0</v>
      </c>
      <c r="P207" s="30">
        <v>2</v>
      </c>
      <c r="Q207" s="78">
        <v>4</v>
      </c>
      <c r="R207" s="40" t="s">
        <v>1943</v>
      </c>
      <c r="S207" s="49"/>
      <c r="T207" s="40" t="s">
        <v>266</v>
      </c>
      <c r="U207" s="66">
        <v>5</v>
      </c>
      <c r="V207" s="66">
        <v>4</v>
      </c>
    </row>
    <row r="208" spans="1:22" s="18" customFormat="1" ht="15" customHeight="1">
      <c r="A208" s="35">
        <v>1853</v>
      </c>
      <c r="B208" s="94" t="s">
        <v>6</v>
      </c>
      <c r="H208" s="40" t="s">
        <v>375</v>
      </c>
      <c r="I208" s="66">
        <v>6</v>
      </c>
      <c r="J208" s="73" t="s">
        <v>487</v>
      </c>
      <c r="K208" s="91" t="s">
        <v>1803</v>
      </c>
      <c r="L208" s="35">
        <v>0</v>
      </c>
      <c r="M208" s="35">
        <v>0</v>
      </c>
      <c r="N208" s="30">
        <v>2</v>
      </c>
      <c r="O208" s="30">
        <v>2</v>
      </c>
      <c r="P208" s="30">
        <v>2</v>
      </c>
      <c r="Q208" s="78">
        <v>6</v>
      </c>
      <c r="R208" s="40" t="s">
        <v>1944</v>
      </c>
      <c r="S208" s="49"/>
      <c r="T208" s="40" t="s">
        <v>247</v>
      </c>
      <c r="U208" s="66">
        <v>0</v>
      </c>
      <c r="V208" s="66">
        <v>0</v>
      </c>
    </row>
    <row r="209" spans="1:22" s="18" customFormat="1" ht="15" customHeight="1">
      <c r="A209" s="35">
        <v>1854</v>
      </c>
      <c r="B209" s="108" t="s">
        <v>1945</v>
      </c>
      <c r="H209" s="105" t="s">
        <v>375</v>
      </c>
      <c r="I209" s="75">
        <v>7</v>
      </c>
      <c r="J209" s="89" t="s">
        <v>451</v>
      </c>
      <c r="K209" s="122" t="s">
        <v>1803</v>
      </c>
      <c r="L209" s="35">
        <v>0</v>
      </c>
      <c r="M209" s="35">
        <v>0</v>
      </c>
      <c r="N209" s="35">
        <v>0</v>
      </c>
      <c r="O209" s="35">
        <v>0</v>
      </c>
      <c r="P209" s="35">
        <v>0</v>
      </c>
      <c r="Q209" s="78">
        <v>0</v>
      </c>
      <c r="R209" s="105"/>
      <c r="S209" s="116"/>
      <c r="T209" s="105" t="s">
        <v>266</v>
      </c>
      <c r="U209" s="75">
        <v>6</v>
      </c>
      <c r="V209" s="75">
        <v>8</v>
      </c>
    </row>
    <row r="210" spans="1:22" s="18" customFormat="1" ht="15" customHeight="1">
      <c r="A210" s="21">
        <v>1908</v>
      </c>
      <c r="B210" s="83" t="s">
        <v>1946</v>
      </c>
      <c r="H210" s="40" t="s">
        <v>392</v>
      </c>
      <c r="I210" s="66">
        <v>1</v>
      </c>
      <c r="J210" s="61" t="s">
        <v>493</v>
      </c>
      <c r="K210" s="91" t="s">
        <v>1803</v>
      </c>
      <c r="L210" s="21">
        <v>1</v>
      </c>
      <c r="M210" s="21">
        <v>1</v>
      </c>
      <c r="N210" s="25">
        <v>0</v>
      </c>
      <c r="O210" s="21">
        <v>1</v>
      </c>
      <c r="P210" s="21">
        <v>1</v>
      </c>
      <c r="Q210" s="78">
        <v>4</v>
      </c>
      <c r="R210" s="40" t="s">
        <v>1947</v>
      </c>
      <c r="S210" s="46"/>
      <c r="T210" s="40" t="s">
        <v>266</v>
      </c>
      <c r="U210" s="66">
        <v>7</v>
      </c>
      <c r="V210" s="66">
        <v>7</v>
      </c>
    </row>
    <row r="211" spans="1:22" s="18" customFormat="1" ht="15" customHeight="1">
      <c r="A211" s="21">
        <v>1914</v>
      </c>
      <c r="B211" s="108" t="s">
        <v>1948</v>
      </c>
      <c r="H211" s="105" t="s">
        <v>392</v>
      </c>
      <c r="I211" s="75">
        <v>2</v>
      </c>
      <c r="J211" s="89" t="s">
        <v>451</v>
      </c>
      <c r="K211" s="122" t="s">
        <v>1803</v>
      </c>
      <c r="L211" s="25">
        <v>0</v>
      </c>
      <c r="M211" s="25">
        <v>0</v>
      </c>
      <c r="N211" s="25">
        <v>0</v>
      </c>
      <c r="O211" s="25">
        <v>0</v>
      </c>
      <c r="P211" s="25">
        <v>0</v>
      </c>
      <c r="Q211" s="78">
        <v>0</v>
      </c>
      <c r="R211" s="105" t="s">
        <v>1949</v>
      </c>
      <c r="S211" s="77"/>
      <c r="T211" s="105" t="s">
        <v>247</v>
      </c>
      <c r="U211" s="75">
        <v>0</v>
      </c>
      <c r="V211" s="75">
        <v>0</v>
      </c>
    </row>
    <row r="212" spans="1:22" s="18" customFormat="1" ht="15" customHeight="1">
      <c r="A212" s="21">
        <v>1919</v>
      </c>
      <c r="B212" s="94" t="s">
        <v>1950</v>
      </c>
      <c r="H212" s="40" t="s">
        <v>392</v>
      </c>
      <c r="I212" s="66">
        <v>2</v>
      </c>
      <c r="J212" s="72" t="s">
        <v>470</v>
      </c>
      <c r="K212" s="91" t="s">
        <v>1803</v>
      </c>
      <c r="L212" s="25">
        <v>0</v>
      </c>
      <c r="M212" s="25">
        <v>0</v>
      </c>
      <c r="N212" s="25">
        <v>0</v>
      </c>
      <c r="O212" s="25">
        <v>0</v>
      </c>
      <c r="P212" s="25">
        <v>0</v>
      </c>
      <c r="Q212" s="78">
        <v>0</v>
      </c>
      <c r="R212" s="40" t="s">
        <v>1951</v>
      </c>
      <c r="S212" s="46"/>
      <c r="T212" s="40" t="s">
        <v>266</v>
      </c>
      <c r="U212" s="66">
        <v>2</v>
      </c>
      <c r="V212" s="66">
        <v>3</v>
      </c>
    </row>
    <row r="213" spans="1:22" s="18" customFormat="1" ht="15" customHeight="1">
      <c r="A213" s="21">
        <v>1920</v>
      </c>
      <c r="B213" s="94" t="s">
        <v>1952</v>
      </c>
      <c r="H213" s="40" t="s">
        <v>392</v>
      </c>
      <c r="I213" s="66">
        <v>2</v>
      </c>
      <c r="J213" s="72" t="s">
        <v>470</v>
      </c>
      <c r="K213" s="91" t="s">
        <v>1803</v>
      </c>
      <c r="L213" s="25">
        <v>0</v>
      </c>
      <c r="M213" s="21">
        <v>1</v>
      </c>
      <c r="N213" s="25">
        <v>0</v>
      </c>
      <c r="O213" s="25">
        <v>0</v>
      </c>
      <c r="P213" s="21">
        <v>1</v>
      </c>
      <c r="Q213" s="78">
        <v>2</v>
      </c>
      <c r="R213" s="40" t="s">
        <v>1953</v>
      </c>
      <c r="S213" s="46"/>
      <c r="T213" s="40" t="s">
        <v>266</v>
      </c>
      <c r="U213" s="66">
        <v>3</v>
      </c>
      <c r="V213" s="66">
        <v>2</v>
      </c>
    </row>
    <row r="214" spans="1:22" s="18" customFormat="1" ht="15" customHeight="1">
      <c r="A214" s="21">
        <v>1928</v>
      </c>
      <c r="B214" s="94" t="s">
        <v>221</v>
      </c>
      <c r="H214" s="40" t="s">
        <v>392</v>
      </c>
      <c r="I214" s="66">
        <v>3</v>
      </c>
      <c r="J214" s="68" t="s">
        <v>451</v>
      </c>
      <c r="K214" s="91" t="s">
        <v>1803</v>
      </c>
      <c r="L214" s="25">
        <v>0</v>
      </c>
      <c r="M214" s="25">
        <v>0</v>
      </c>
      <c r="N214" s="25">
        <v>0</v>
      </c>
      <c r="O214" s="25">
        <v>0</v>
      </c>
      <c r="P214" s="25">
        <v>0</v>
      </c>
      <c r="Q214" s="78">
        <v>0</v>
      </c>
      <c r="R214" s="40" t="s">
        <v>1954</v>
      </c>
      <c r="S214" s="46"/>
      <c r="T214" s="40" t="s">
        <v>247</v>
      </c>
      <c r="U214" s="66">
        <v>0</v>
      </c>
      <c r="V214" s="66">
        <v>0</v>
      </c>
    </row>
    <row r="215" spans="1:22" s="18" customFormat="1" ht="15" customHeight="1">
      <c r="A215" s="21">
        <v>1929</v>
      </c>
      <c r="B215" s="94" t="s">
        <v>1955</v>
      </c>
      <c r="H215" s="40" t="s">
        <v>392</v>
      </c>
      <c r="I215" s="66">
        <v>3</v>
      </c>
      <c r="J215" s="68" t="s">
        <v>451</v>
      </c>
      <c r="K215" s="91" t="s">
        <v>1803</v>
      </c>
      <c r="L215" s="25">
        <v>0</v>
      </c>
      <c r="M215" s="25">
        <v>0</v>
      </c>
      <c r="N215" s="25">
        <v>0</v>
      </c>
      <c r="O215" s="25">
        <v>0</v>
      </c>
      <c r="P215" s="21">
        <v>1</v>
      </c>
      <c r="Q215" s="78">
        <v>1</v>
      </c>
      <c r="R215" s="40" t="s">
        <v>1956</v>
      </c>
      <c r="S215" s="46"/>
      <c r="T215" s="40" t="s">
        <v>266</v>
      </c>
      <c r="U215" s="66">
        <v>3</v>
      </c>
      <c r="V215" s="66">
        <v>3</v>
      </c>
    </row>
    <row r="216" spans="1:22" s="18" customFormat="1" ht="15" customHeight="1">
      <c r="A216" s="21">
        <v>1931</v>
      </c>
      <c r="B216" s="94" t="s">
        <v>1957</v>
      </c>
      <c r="H216" s="40" t="s">
        <v>392</v>
      </c>
      <c r="I216" s="66">
        <v>3</v>
      </c>
      <c r="J216" s="72" t="s">
        <v>470</v>
      </c>
      <c r="K216" s="91" t="s">
        <v>1803</v>
      </c>
      <c r="L216" s="25">
        <v>0</v>
      </c>
      <c r="M216" s="21">
        <v>2</v>
      </c>
      <c r="N216" s="21">
        <v>1</v>
      </c>
      <c r="O216" s="21">
        <v>1</v>
      </c>
      <c r="P216" s="25">
        <v>0</v>
      </c>
      <c r="Q216" s="78">
        <v>4</v>
      </c>
      <c r="R216" s="40" t="s">
        <v>1958</v>
      </c>
      <c r="S216" s="46"/>
      <c r="T216" s="40" t="s">
        <v>329</v>
      </c>
      <c r="U216" s="66">
        <v>3</v>
      </c>
      <c r="V216" s="66">
        <v>2</v>
      </c>
    </row>
    <row r="217" spans="1:22" s="18" customFormat="1" ht="15" customHeight="1">
      <c r="A217" s="21">
        <v>1944</v>
      </c>
      <c r="B217" s="94" t="s">
        <v>1959</v>
      </c>
      <c r="H217" s="40" t="s">
        <v>392</v>
      </c>
      <c r="I217" s="66">
        <v>4</v>
      </c>
      <c r="J217" s="73" t="s">
        <v>487</v>
      </c>
      <c r="K217" s="91" t="s">
        <v>1803</v>
      </c>
      <c r="L217" s="21">
        <v>1</v>
      </c>
      <c r="M217" s="21">
        <v>1</v>
      </c>
      <c r="N217" s="21">
        <v>2</v>
      </c>
      <c r="O217" s="21">
        <v>2</v>
      </c>
      <c r="P217" s="25">
        <v>0</v>
      </c>
      <c r="Q217" s="78">
        <v>6</v>
      </c>
      <c r="R217" s="40" t="s">
        <v>1350</v>
      </c>
      <c r="S217" s="46"/>
      <c r="T217" s="40" t="s">
        <v>266</v>
      </c>
      <c r="U217" s="66">
        <v>5</v>
      </c>
      <c r="V217" s="66">
        <v>3</v>
      </c>
    </row>
    <row r="218" spans="1:22" s="18" customFormat="1" ht="15" customHeight="1">
      <c r="A218" s="21">
        <v>1953</v>
      </c>
      <c r="B218" s="94" t="s">
        <v>1960</v>
      </c>
      <c r="H218" s="40" t="s">
        <v>392</v>
      </c>
      <c r="I218" s="66">
        <v>6</v>
      </c>
      <c r="J218" s="73" t="s">
        <v>487</v>
      </c>
      <c r="K218" s="91" t="s">
        <v>1803</v>
      </c>
      <c r="L218" s="25">
        <v>0</v>
      </c>
      <c r="M218" s="21">
        <v>2</v>
      </c>
      <c r="N218" s="21">
        <v>2</v>
      </c>
      <c r="O218" s="21">
        <v>2</v>
      </c>
      <c r="P218" s="21">
        <v>2</v>
      </c>
      <c r="Q218" s="78">
        <v>8</v>
      </c>
      <c r="R218" s="40" t="s">
        <v>1961</v>
      </c>
      <c r="S218" s="49"/>
      <c r="T218" s="40" t="s">
        <v>266</v>
      </c>
      <c r="U218" s="66">
        <v>6</v>
      </c>
      <c r="V218" s="66">
        <v>7</v>
      </c>
    </row>
    <row r="219" spans="1:22" s="18" customFormat="1" ht="15" customHeight="1">
      <c r="A219" s="35"/>
      <c r="B219" s="108" t="s">
        <v>1962</v>
      </c>
      <c r="H219" s="105" t="s">
        <v>404</v>
      </c>
      <c r="I219" s="75">
        <v>1</v>
      </c>
      <c r="J219" s="89" t="s">
        <v>451</v>
      </c>
      <c r="K219" s="90" t="s">
        <v>1803</v>
      </c>
      <c r="L219" s="35">
        <v>0</v>
      </c>
      <c r="M219" s="35">
        <v>0</v>
      </c>
      <c r="N219" s="35">
        <v>0</v>
      </c>
      <c r="O219" s="35">
        <v>0</v>
      </c>
      <c r="P219" s="35">
        <v>0</v>
      </c>
      <c r="Q219" s="78">
        <v>0</v>
      </c>
      <c r="R219" s="40" t="s">
        <v>1963</v>
      </c>
      <c r="S219" s="77"/>
      <c r="T219" s="105" t="s">
        <v>266</v>
      </c>
      <c r="U219" s="75">
        <v>1</v>
      </c>
      <c r="V219" s="75">
        <v>2</v>
      </c>
    </row>
    <row r="220" spans="1:22" s="18" customFormat="1" ht="15" customHeight="1">
      <c r="A220" s="21"/>
      <c r="B220" s="94" t="s">
        <v>1964</v>
      </c>
      <c r="H220" s="40" t="s">
        <v>404</v>
      </c>
      <c r="I220" s="66">
        <v>1</v>
      </c>
      <c r="J220" s="68" t="s">
        <v>451</v>
      </c>
      <c r="K220" s="69" t="s">
        <v>1803</v>
      </c>
      <c r="L220" s="86">
        <v>0</v>
      </c>
      <c r="M220" s="21">
        <v>1</v>
      </c>
      <c r="N220" s="21">
        <v>2</v>
      </c>
      <c r="O220" s="86">
        <v>0</v>
      </c>
      <c r="P220" s="86">
        <v>0</v>
      </c>
      <c r="Q220" s="78">
        <v>3</v>
      </c>
      <c r="R220" s="40" t="s">
        <v>1965</v>
      </c>
      <c r="S220" s="46"/>
      <c r="T220" s="40" t="s">
        <v>266</v>
      </c>
      <c r="U220" s="66">
        <v>1</v>
      </c>
      <c r="V220" s="66">
        <v>2</v>
      </c>
    </row>
    <row r="221" spans="1:22" s="18" customFormat="1" ht="15" customHeight="1">
      <c r="B221" s="102" t="s">
        <v>1966</v>
      </c>
      <c r="H221" s="40" t="s">
        <v>404</v>
      </c>
      <c r="I221" s="66">
        <v>1</v>
      </c>
      <c r="J221" s="72" t="s">
        <v>470</v>
      </c>
      <c r="K221" s="69" t="s">
        <v>1803</v>
      </c>
      <c r="L221" s="86">
        <v>0</v>
      </c>
      <c r="M221" s="86">
        <v>0</v>
      </c>
      <c r="N221" s="86">
        <v>0</v>
      </c>
      <c r="O221" s="86">
        <v>0</v>
      </c>
      <c r="P221" s="21">
        <v>1</v>
      </c>
      <c r="Q221" s="78">
        <v>1</v>
      </c>
      <c r="R221" s="40" t="s">
        <v>1967</v>
      </c>
      <c r="S221" s="46"/>
      <c r="T221" s="40" t="s">
        <v>266</v>
      </c>
      <c r="U221" s="66">
        <v>2</v>
      </c>
      <c r="V221" s="66">
        <v>4</v>
      </c>
    </row>
    <row r="222" spans="1:22" s="18" customFormat="1" ht="15" customHeight="1">
      <c r="A222" s="35"/>
      <c r="B222" s="108" t="s">
        <v>1968</v>
      </c>
      <c r="H222" s="105" t="s">
        <v>404</v>
      </c>
      <c r="I222" s="75">
        <v>1</v>
      </c>
      <c r="J222" s="89" t="s">
        <v>451</v>
      </c>
      <c r="K222" s="90" t="s">
        <v>1803</v>
      </c>
      <c r="L222" s="35">
        <v>0</v>
      </c>
      <c r="M222" s="35">
        <v>0</v>
      </c>
      <c r="N222" s="35">
        <v>0</v>
      </c>
      <c r="O222" s="35">
        <v>0</v>
      </c>
      <c r="P222" s="35">
        <v>0</v>
      </c>
      <c r="Q222" s="78">
        <v>0</v>
      </c>
      <c r="R222" s="40" t="s">
        <v>265</v>
      </c>
      <c r="S222" s="77"/>
      <c r="T222" s="105" t="s">
        <v>266</v>
      </c>
      <c r="U222" s="75">
        <v>2</v>
      </c>
      <c r="V222" s="75">
        <v>1</v>
      </c>
    </row>
    <row r="223" spans="1:22" s="18" customFormat="1" ht="15" customHeight="1">
      <c r="A223" s="35"/>
      <c r="B223" s="108" t="s">
        <v>1969</v>
      </c>
      <c r="H223" s="105" t="s">
        <v>404</v>
      </c>
      <c r="I223" s="75">
        <v>2</v>
      </c>
      <c r="J223" s="89" t="s">
        <v>451</v>
      </c>
      <c r="K223" s="90" t="s">
        <v>1803</v>
      </c>
      <c r="L223" s="35">
        <v>0</v>
      </c>
      <c r="M223" s="35">
        <v>0</v>
      </c>
      <c r="N223" s="35">
        <v>0</v>
      </c>
      <c r="O223" s="35">
        <v>0</v>
      </c>
      <c r="P223" s="35">
        <v>0</v>
      </c>
      <c r="Q223" s="78">
        <v>0</v>
      </c>
      <c r="R223" s="40" t="s">
        <v>1970</v>
      </c>
      <c r="S223" s="77"/>
      <c r="T223" s="105" t="s">
        <v>266</v>
      </c>
      <c r="U223" s="75">
        <v>1</v>
      </c>
      <c r="V223" s="75">
        <v>2</v>
      </c>
    </row>
    <row r="224" spans="1:22" s="18" customFormat="1" ht="15" customHeight="1">
      <c r="A224" s="21"/>
      <c r="B224" s="94" t="s">
        <v>1971</v>
      </c>
      <c r="H224" s="40" t="s">
        <v>404</v>
      </c>
      <c r="I224" s="66">
        <v>2</v>
      </c>
      <c r="J224" s="68" t="s">
        <v>451</v>
      </c>
      <c r="K224" s="69" t="s">
        <v>1803</v>
      </c>
      <c r="L224" s="86">
        <v>0</v>
      </c>
      <c r="M224" s="86">
        <v>0</v>
      </c>
      <c r="N224" s="86">
        <v>0</v>
      </c>
      <c r="O224" s="21">
        <v>1</v>
      </c>
      <c r="P224" s="86">
        <v>0</v>
      </c>
      <c r="Q224" s="78">
        <v>1</v>
      </c>
      <c r="R224" s="40" t="s">
        <v>1972</v>
      </c>
      <c r="S224" s="46"/>
      <c r="T224" s="40" t="s">
        <v>266</v>
      </c>
      <c r="U224" s="66">
        <v>2</v>
      </c>
      <c r="V224" s="66">
        <v>3</v>
      </c>
    </row>
    <row r="225" spans="1:22" s="18" customFormat="1" ht="15" customHeight="1">
      <c r="A225" s="21"/>
      <c r="B225" s="94" t="s">
        <v>1973</v>
      </c>
      <c r="H225" s="40" t="s">
        <v>404</v>
      </c>
      <c r="I225" s="66">
        <v>2</v>
      </c>
      <c r="J225" s="68" t="s">
        <v>451</v>
      </c>
      <c r="K225" s="69" t="s">
        <v>1803</v>
      </c>
      <c r="L225" s="86">
        <v>0</v>
      </c>
      <c r="M225" s="21">
        <v>2</v>
      </c>
      <c r="N225" s="86">
        <v>0</v>
      </c>
      <c r="O225" s="86">
        <v>0</v>
      </c>
      <c r="P225" s="86">
        <v>0</v>
      </c>
      <c r="Q225" s="78">
        <v>2</v>
      </c>
      <c r="R225" s="40" t="s">
        <v>1974</v>
      </c>
      <c r="S225" s="46"/>
      <c r="T225" s="40" t="s">
        <v>266</v>
      </c>
      <c r="U225" s="66">
        <v>3</v>
      </c>
      <c r="V225" s="66">
        <v>2</v>
      </c>
    </row>
    <row r="226" spans="1:22" s="18" customFormat="1" ht="15" customHeight="1">
      <c r="A226" s="21"/>
      <c r="B226" s="94" t="s">
        <v>1975</v>
      </c>
      <c r="H226" s="40" t="s">
        <v>404</v>
      </c>
      <c r="I226" s="66">
        <v>2</v>
      </c>
      <c r="J226" s="73" t="s">
        <v>487</v>
      </c>
      <c r="K226" s="69" t="s">
        <v>1803</v>
      </c>
      <c r="L226" s="21">
        <v>1</v>
      </c>
      <c r="M226" s="21">
        <v>0</v>
      </c>
      <c r="N226" s="21">
        <v>1</v>
      </c>
      <c r="O226" s="21">
        <v>1</v>
      </c>
      <c r="P226" s="21">
        <v>2</v>
      </c>
      <c r="Q226" s="78">
        <v>5</v>
      </c>
      <c r="R226" s="40" t="s">
        <v>1976</v>
      </c>
      <c r="S226" s="46"/>
      <c r="T226" s="40" t="s">
        <v>266</v>
      </c>
      <c r="U226" s="66">
        <v>2</v>
      </c>
      <c r="V226" s="66">
        <v>3</v>
      </c>
    </row>
    <row r="227" spans="1:22" s="18" customFormat="1" ht="15" customHeight="1">
      <c r="A227" s="21"/>
      <c r="B227" s="94" t="s">
        <v>1977</v>
      </c>
      <c r="H227" s="40" t="s">
        <v>404</v>
      </c>
      <c r="I227" s="66">
        <v>2</v>
      </c>
      <c r="J227" s="72" t="s">
        <v>470</v>
      </c>
      <c r="K227" s="69" t="s">
        <v>1803</v>
      </c>
      <c r="L227" s="86">
        <v>0</v>
      </c>
      <c r="M227" s="86">
        <v>0</v>
      </c>
      <c r="N227" s="86">
        <v>0</v>
      </c>
      <c r="O227" s="21">
        <v>1</v>
      </c>
      <c r="P227" s="21">
        <v>2</v>
      </c>
      <c r="Q227" s="78">
        <v>3</v>
      </c>
      <c r="R227" s="40" t="s">
        <v>1978</v>
      </c>
      <c r="S227" s="46"/>
      <c r="T227" s="40" t="s">
        <v>266</v>
      </c>
      <c r="U227" s="66">
        <v>2</v>
      </c>
      <c r="V227" s="66">
        <v>4</v>
      </c>
    </row>
    <row r="228" spans="1:22" s="18" customFormat="1" ht="15" customHeight="1">
      <c r="B228" s="94" t="s">
        <v>1979</v>
      </c>
      <c r="H228" s="40" t="s">
        <v>404</v>
      </c>
      <c r="I228" s="66">
        <v>3</v>
      </c>
      <c r="J228" s="61" t="s">
        <v>493</v>
      </c>
      <c r="K228" s="69" t="s">
        <v>1803</v>
      </c>
      <c r="L228" s="86">
        <v>0</v>
      </c>
      <c r="M228" s="21">
        <v>1</v>
      </c>
      <c r="N228" s="21">
        <v>1</v>
      </c>
      <c r="O228" s="21">
        <v>1</v>
      </c>
      <c r="P228" s="21">
        <v>1</v>
      </c>
      <c r="Q228" s="78">
        <v>4</v>
      </c>
      <c r="R228" s="40" t="s">
        <v>1980</v>
      </c>
      <c r="S228" s="46"/>
      <c r="T228" s="40" t="s">
        <v>266</v>
      </c>
      <c r="U228" s="66">
        <v>3</v>
      </c>
      <c r="V228" s="66">
        <v>4</v>
      </c>
    </row>
    <row r="229" spans="1:22" s="18" customFormat="1" ht="15" customHeight="1">
      <c r="B229" s="39" t="s">
        <v>1981</v>
      </c>
      <c r="H229" s="79" t="s">
        <v>404</v>
      </c>
      <c r="I229" s="46">
        <v>3</v>
      </c>
      <c r="J229" s="68" t="s">
        <v>451</v>
      </c>
      <c r="K229" s="69" t="s">
        <v>1803</v>
      </c>
      <c r="L229" s="86">
        <v>0</v>
      </c>
      <c r="M229" s="86">
        <v>0</v>
      </c>
      <c r="N229" s="86">
        <v>0</v>
      </c>
      <c r="O229" s="86">
        <v>0</v>
      </c>
      <c r="P229" s="21">
        <v>2</v>
      </c>
      <c r="Q229" s="78">
        <v>2</v>
      </c>
      <c r="R229" s="79"/>
      <c r="S229" s="46"/>
      <c r="T229" s="79" t="s">
        <v>266</v>
      </c>
      <c r="U229" s="46">
        <v>5</v>
      </c>
      <c r="V229" s="46">
        <v>2</v>
      </c>
    </row>
    <row r="230" spans="1:22" s="18" customFormat="1" ht="15" customHeight="1">
      <c r="A230" s="21"/>
      <c r="B230" s="39" t="s">
        <v>1982</v>
      </c>
      <c r="H230" s="79" t="s">
        <v>404</v>
      </c>
      <c r="I230" s="46">
        <v>3</v>
      </c>
      <c r="J230" s="72" t="s">
        <v>470</v>
      </c>
      <c r="K230" s="69" t="s">
        <v>1803</v>
      </c>
      <c r="L230" s="86">
        <v>0</v>
      </c>
      <c r="M230" s="86">
        <v>0</v>
      </c>
      <c r="N230" s="86">
        <v>0</v>
      </c>
      <c r="O230" s="86">
        <v>0</v>
      </c>
      <c r="P230" s="21">
        <v>2</v>
      </c>
      <c r="Q230" s="78">
        <v>2</v>
      </c>
      <c r="R230" s="79" t="s">
        <v>1983</v>
      </c>
      <c r="S230" s="46"/>
      <c r="T230" s="79" t="s">
        <v>266</v>
      </c>
      <c r="U230" s="46">
        <v>2</v>
      </c>
      <c r="V230" s="46">
        <v>2</v>
      </c>
    </row>
    <row r="231" spans="1:22" s="18" customFormat="1" ht="15" customHeight="1">
      <c r="B231" s="133" t="s">
        <v>1984</v>
      </c>
      <c r="H231" s="79" t="s">
        <v>404</v>
      </c>
      <c r="I231" s="49">
        <v>3</v>
      </c>
      <c r="J231" s="72" t="s">
        <v>470</v>
      </c>
      <c r="K231" s="69" t="s">
        <v>1803</v>
      </c>
      <c r="L231" s="86">
        <v>0</v>
      </c>
      <c r="M231" s="86">
        <v>0</v>
      </c>
      <c r="N231" s="21">
        <v>1</v>
      </c>
      <c r="O231" s="86">
        <v>0</v>
      </c>
      <c r="P231" s="21">
        <v>2</v>
      </c>
      <c r="Q231" s="78">
        <v>3</v>
      </c>
      <c r="R231" s="80" t="s">
        <v>1985</v>
      </c>
      <c r="S231" s="46"/>
      <c r="T231" s="80" t="s">
        <v>266</v>
      </c>
      <c r="U231" s="49">
        <v>4</v>
      </c>
      <c r="V231" s="49">
        <v>3</v>
      </c>
    </row>
    <row r="232" spans="1:22" s="18" customFormat="1" ht="15" customHeight="1">
      <c r="B232" s="39" t="s">
        <v>1986</v>
      </c>
      <c r="H232" s="79" t="s">
        <v>404</v>
      </c>
      <c r="I232" s="49">
        <v>3</v>
      </c>
      <c r="J232" s="73" t="s">
        <v>487</v>
      </c>
      <c r="K232" s="69" t="s">
        <v>1803</v>
      </c>
      <c r="L232" s="21">
        <v>1</v>
      </c>
      <c r="M232" s="21">
        <v>1</v>
      </c>
      <c r="N232" s="21">
        <v>2</v>
      </c>
      <c r="O232" s="21">
        <v>2</v>
      </c>
      <c r="P232" s="21">
        <v>2</v>
      </c>
      <c r="Q232" s="78">
        <v>8</v>
      </c>
      <c r="R232" s="80" t="s">
        <v>1987</v>
      </c>
      <c r="S232" s="46"/>
      <c r="T232" s="80" t="s">
        <v>266</v>
      </c>
      <c r="U232" s="49">
        <v>4</v>
      </c>
      <c r="V232" s="49">
        <v>2</v>
      </c>
    </row>
    <row r="233" spans="1:22" s="18" customFormat="1" ht="15" customHeight="1">
      <c r="A233" s="21"/>
      <c r="B233" s="39" t="s">
        <v>1988</v>
      </c>
      <c r="H233" s="79" t="s">
        <v>404</v>
      </c>
      <c r="I233" s="49">
        <v>3</v>
      </c>
      <c r="J233" s="68" t="s">
        <v>451</v>
      </c>
      <c r="K233" s="69" t="s">
        <v>1803</v>
      </c>
      <c r="L233" s="86">
        <v>0</v>
      </c>
      <c r="M233" s="86">
        <v>0</v>
      </c>
      <c r="N233" s="21">
        <v>1</v>
      </c>
      <c r="O233" s="86">
        <v>0</v>
      </c>
      <c r="P233" s="21">
        <v>1</v>
      </c>
      <c r="Q233" s="78">
        <v>2</v>
      </c>
      <c r="R233" s="80" t="s">
        <v>1989</v>
      </c>
      <c r="S233" s="49"/>
      <c r="T233" s="80" t="s">
        <v>266</v>
      </c>
      <c r="U233" s="49">
        <v>2</v>
      </c>
      <c r="V233" s="49">
        <v>3</v>
      </c>
    </row>
    <row r="234" spans="1:22" s="18" customFormat="1" ht="15" customHeight="1">
      <c r="A234" s="21"/>
      <c r="B234" s="39" t="s">
        <v>1990</v>
      </c>
      <c r="H234" s="79" t="s">
        <v>404</v>
      </c>
      <c r="I234" s="46">
        <v>3</v>
      </c>
      <c r="J234" s="68" t="s">
        <v>451</v>
      </c>
      <c r="K234" s="69" t="s">
        <v>1803</v>
      </c>
      <c r="L234" s="35">
        <v>0</v>
      </c>
      <c r="M234" s="86">
        <v>0</v>
      </c>
      <c r="N234" s="86">
        <v>0</v>
      </c>
      <c r="O234" s="86">
        <v>0</v>
      </c>
      <c r="P234" s="21">
        <v>1</v>
      </c>
      <c r="Q234" s="78">
        <v>1</v>
      </c>
      <c r="R234" s="79" t="s">
        <v>1991</v>
      </c>
      <c r="S234" s="46"/>
      <c r="T234" s="79" t="s">
        <v>266</v>
      </c>
      <c r="U234" s="46">
        <v>3</v>
      </c>
      <c r="V234" s="46">
        <v>3</v>
      </c>
    </row>
    <row r="235" spans="1:22" s="18" customFormat="1" ht="15" customHeight="1">
      <c r="A235" s="21"/>
      <c r="B235" s="83" t="s">
        <v>1992</v>
      </c>
      <c r="H235" s="79" t="s">
        <v>404</v>
      </c>
      <c r="I235" s="46">
        <v>3</v>
      </c>
      <c r="J235" s="72" t="s">
        <v>470</v>
      </c>
      <c r="K235" s="69" t="s">
        <v>1803</v>
      </c>
      <c r="L235" s="86">
        <v>0</v>
      </c>
      <c r="M235" s="86">
        <v>0</v>
      </c>
      <c r="N235" s="86">
        <v>0</v>
      </c>
      <c r="O235" s="21">
        <v>1</v>
      </c>
      <c r="P235" s="21">
        <v>2</v>
      </c>
      <c r="Q235" s="78">
        <v>3</v>
      </c>
      <c r="R235" s="79" t="s">
        <v>1993</v>
      </c>
      <c r="S235" s="46"/>
      <c r="T235" s="79" t="s">
        <v>266</v>
      </c>
      <c r="U235" s="46">
        <v>4</v>
      </c>
      <c r="V235" s="46">
        <v>3</v>
      </c>
    </row>
    <row r="236" spans="1:22" s="18" customFormat="1" ht="15" customHeight="1">
      <c r="A236" s="21"/>
      <c r="B236" s="39" t="s">
        <v>1994</v>
      </c>
      <c r="H236" s="79" t="s">
        <v>404</v>
      </c>
      <c r="I236" s="46">
        <v>3</v>
      </c>
      <c r="J236" s="72" t="s">
        <v>470</v>
      </c>
      <c r="K236" s="69" t="s">
        <v>1803</v>
      </c>
      <c r="L236" s="86">
        <v>0</v>
      </c>
      <c r="M236" s="86">
        <v>0</v>
      </c>
      <c r="N236" s="21">
        <v>1</v>
      </c>
      <c r="O236" s="21">
        <v>1</v>
      </c>
      <c r="P236" s="21">
        <v>2</v>
      </c>
      <c r="Q236" s="78">
        <v>4</v>
      </c>
      <c r="R236" s="80" t="s">
        <v>1995</v>
      </c>
      <c r="S236" s="46"/>
      <c r="T236" s="79" t="s">
        <v>266</v>
      </c>
      <c r="U236" s="46">
        <v>2</v>
      </c>
      <c r="V236" s="46">
        <v>5</v>
      </c>
    </row>
    <row r="237" spans="1:22" s="18" customFormat="1" ht="15" customHeight="1">
      <c r="B237" s="39" t="s">
        <v>1996</v>
      </c>
      <c r="H237" s="80" t="s">
        <v>404</v>
      </c>
      <c r="I237" s="49">
        <v>3</v>
      </c>
      <c r="J237" s="68" t="s">
        <v>451</v>
      </c>
      <c r="K237" s="69" t="s">
        <v>1803</v>
      </c>
      <c r="L237" s="86">
        <v>0</v>
      </c>
      <c r="M237" s="86">
        <v>0</v>
      </c>
      <c r="N237" s="86">
        <v>0</v>
      </c>
      <c r="O237" s="86">
        <v>0</v>
      </c>
      <c r="P237" s="21">
        <v>1</v>
      </c>
      <c r="Q237" s="78">
        <v>1</v>
      </c>
      <c r="R237" s="79" t="s">
        <v>1997</v>
      </c>
      <c r="S237" s="46"/>
      <c r="T237" s="80" t="s">
        <v>266</v>
      </c>
      <c r="U237" s="49">
        <v>2</v>
      </c>
      <c r="V237" s="49">
        <v>1</v>
      </c>
    </row>
    <row r="238" spans="1:22" s="18" customFormat="1" ht="15" customHeight="1">
      <c r="A238" s="21"/>
      <c r="B238" s="39" t="s">
        <v>1998</v>
      </c>
      <c r="H238" s="79" t="s">
        <v>404</v>
      </c>
      <c r="I238" s="46">
        <v>3</v>
      </c>
      <c r="J238" s="61" t="s">
        <v>493</v>
      </c>
      <c r="K238" s="69" t="s">
        <v>1803</v>
      </c>
      <c r="L238" s="21">
        <v>1</v>
      </c>
      <c r="M238" s="86">
        <v>0</v>
      </c>
      <c r="N238" s="21">
        <v>1</v>
      </c>
      <c r="O238" s="86">
        <v>0</v>
      </c>
      <c r="P238" s="21">
        <v>1</v>
      </c>
      <c r="Q238" s="78">
        <v>3</v>
      </c>
      <c r="R238" s="79" t="s">
        <v>1999</v>
      </c>
      <c r="S238" s="46"/>
      <c r="T238" s="79" t="s">
        <v>266</v>
      </c>
      <c r="U238" s="46">
        <v>3</v>
      </c>
      <c r="V238" s="46">
        <v>4</v>
      </c>
    </row>
    <row r="239" spans="1:22" s="18" customFormat="1" ht="15" customHeight="1">
      <c r="B239" s="39" t="s">
        <v>2000</v>
      </c>
      <c r="H239" s="79" t="s">
        <v>404</v>
      </c>
      <c r="I239" s="46">
        <v>3</v>
      </c>
      <c r="J239" s="68" t="s">
        <v>451</v>
      </c>
      <c r="K239" s="69" t="s">
        <v>1803</v>
      </c>
      <c r="L239" s="86">
        <v>0</v>
      </c>
      <c r="M239" s="86">
        <v>0</v>
      </c>
      <c r="N239" s="86">
        <v>0</v>
      </c>
      <c r="O239" s="86">
        <v>0</v>
      </c>
      <c r="P239" s="21">
        <v>1</v>
      </c>
      <c r="Q239" s="78">
        <v>1</v>
      </c>
      <c r="R239" s="80" t="s">
        <v>2001</v>
      </c>
      <c r="S239" s="46"/>
      <c r="T239" s="80" t="s">
        <v>266</v>
      </c>
      <c r="U239" s="49">
        <v>3</v>
      </c>
      <c r="V239" s="49">
        <v>3</v>
      </c>
    </row>
    <row r="240" spans="1:22" s="18" customFormat="1" ht="15" customHeight="1">
      <c r="A240" s="21"/>
      <c r="B240" s="39" t="s">
        <v>2002</v>
      </c>
      <c r="H240" s="79" t="s">
        <v>404</v>
      </c>
      <c r="I240" s="49">
        <v>4</v>
      </c>
      <c r="J240" s="73" t="s">
        <v>487</v>
      </c>
      <c r="K240" s="69" t="s">
        <v>1803</v>
      </c>
      <c r="L240" s="21">
        <v>1</v>
      </c>
      <c r="M240" s="21">
        <v>1</v>
      </c>
      <c r="N240" s="21">
        <v>2</v>
      </c>
      <c r="O240" s="86">
        <v>0</v>
      </c>
      <c r="P240" s="21">
        <v>2</v>
      </c>
      <c r="Q240" s="78">
        <v>6</v>
      </c>
      <c r="R240" s="80" t="s">
        <v>2003</v>
      </c>
      <c r="S240" s="46"/>
      <c r="T240" s="79" t="s">
        <v>266</v>
      </c>
      <c r="U240" s="49">
        <v>4</v>
      </c>
      <c r="V240" s="49">
        <v>4</v>
      </c>
    </row>
    <row r="241" spans="1:22" s="18" customFormat="1" ht="15" customHeight="1">
      <c r="A241" s="86"/>
      <c r="B241" s="134" t="s">
        <v>2004</v>
      </c>
      <c r="H241" s="135" t="s">
        <v>404</v>
      </c>
      <c r="I241" s="136">
        <v>4</v>
      </c>
      <c r="J241" s="137" t="s">
        <v>487</v>
      </c>
      <c r="K241" s="138" t="s">
        <v>1803</v>
      </c>
      <c r="L241" s="86">
        <v>0</v>
      </c>
      <c r="M241" s="86">
        <v>0</v>
      </c>
      <c r="N241" s="86">
        <v>0</v>
      </c>
      <c r="O241" s="86">
        <v>0</v>
      </c>
      <c r="P241" s="86">
        <v>0</v>
      </c>
      <c r="Q241" s="78">
        <v>0</v>
      </c>
      <c r="R241" s="40" t="s">
        <v>2005</v>
      </c>
      <c r="S241" s="142"/>
      <c r="T241" s="135" t="s">
        <v>266</v>
      </c>
      <c r="U241" s="136">
        <v>2</v>
      </c>
      <c r="V241" s="136">
        <v>6</v>
      </c>
    </row>
    <row r="242" spans="1:22" s="18" customFormat="1" ht="15" customHeight="1">
      <c r="B242" s="94" t="s">
        <v>2006</v>
      </c>
      <c r="H242" s="40" t="s">
        <v>404</v>
      </c>
      <c r="I242" s="66">
        <v>4</v>
      </c>
      <c r="J242" s="68" t="s">
        <v>451</v>
      </c>
      <c r="K242" s="69" t="s">
        <v>1803</v>
      </c>
      <c r="L242" s="86">
        <v>0</v>
      </c>
      <c r="M242" s="86">
        <v>0</v>
      </c>
      <c r="N242" s="86">
        <v>0</v>
      </c>
      <c r="O242" s="86">
        <v>0</v>
      </c>
      <c r="P242" s="21">
        <v>1</v>
      </c>
      <c r="Q242" s="78">
        <v>1</v>
      </c>
      <c r="R242" s="40" t="s">
        <v>2007</v>
      </c>
      <c r="S242" s="46"/>
      <c r="T242" s="40" t="s">
        <v>266</v>
      </c>
      <c r="U242" s="66">
        <v>2</v>
      </c>
      <c r="V242" s="66">
        <v>6</v>
      </c>
    </row>
    <row r="243" spans="1:22" s="18" customFormat="1" ht="15" customHeight="1">
      <c r="A243" s="21"/>
      <c r="B243" s="94" t="s">
        <v>2008</v>
      </c>
      <c r="H243" s="40" t="s">
        <v>404</v>
      </c>
      <c r="I243" s="66">
        <v>4</v>
      </c>
      <c r="J243" s="61" t="s">
        <v>493</v>
      </c>
      <c r="K243" s="69" t="s">
        <v>1803</v>
      </c>
      <c r="L243" s="86">
        <v>0</v>
      </c>
      <c r="M243" s="86">
        <v>0</v>
      </c>
      <c r="N243" s="21">
        <v>1</v>
      </c>
      <c r="O243" s="21">
        <v>1</v>
      </c>
      <c r="P243" s="21">
        <v>1</v>
      </c>
      <c r="Q243" s="78">
        <v>3</v>
      </c>
      <c r="R243" s="40" t="s">
        <v>2009</v>
      </c>
      <c r="S243" s="46"/>
      <c r="T243" s="40" t="s">
        <v>266</v>
      </c>
      <c r="U243" s="66">
        <v>4</v>
      </c>
      <c r="V243" s="66">
        <v>4</v>
      </c>
    </row>
    <row r="244" spans="1:22" s="18" customFormat="1" ht="15" customHeight="1">
      <c r="A244" s="21"/>
      <c r="B244" s="94" t="s">
        <v>2010</v>
      </c>
      <c r="H244" s="40" t="s">
        <v>404</v>
      </c>
      <c r="I244" s="66">
        <v>4</v>
      </c>
      <c r="J244" s="68" t="s">
        <v>451</v>
      </c>
      <c r="K244" s="69" t="s">
        <v>1803</v>
      </c>
      <c r="L244" s="86">
        <v>0</v>
      </c>
      <c r="M244" s="21">
        <v>1</v>
      </c>
      <c r="N244" s="86">
        <v>0</v>
      </c>
      <c r="O244" s="86">
        <v>0</v>
      </c>
      <c r="P244" s="21">
        <v>1</v>
      </c>
      <c r="Q244" s="78">
        <v>2</v>
      </c>
      <c r="R244" s="40" t="s">
        <v>2011</v>
      </c>
      <c r="S244" s="46"/>
      <c r="T244" s="40" t="s">
        <v>266</v>
      </c>
      <c r="U244" s="66">
        <v>1</v>
      </c>
      <c r="V244" s="66">
        <v>8</v>
      </c>
    </row>
    <row r="245" spans="1:22" s="18" customFormat="1" ht="15" customHeight="1">
      <c r="A245" s="35"/>
      <c r="B245" s="108" t="s">
        <v>2012</v>
      </c>
      <c r="H245" s="105" t="s">
        <v>404</v>
      </c>
      <c r="I245" s="75">
        <v>4</v>
      </c>
      <c r="J245" s="89" t="s">
        <v>451</v>
      </c>
      <c r="K245" s="90" t="s">
        <v>1803</v>
      </c>
      <c r="L245" s="35">
        <v>0</v>
      </c>
      <c r="M245" s="35">
        <v>0</v>
      </c>
      <c r="N245" s="35">
        <v>0</v>
      </c>
      <c r="O245" s="35">
        <v>0</v>
      </c>
      <c r="P245" s="35">
        <v>0</v>
      </c>
      <c r="Q245" s="78">
        <v>0</v>
      </c>
      <c r="R245" s="40" t="s">
        <v>265</v>
      </c>
      <c r="S245" s="77"/>
      <c r="T245" s="105" t="s">
        <v>266</v>
      </c>
      <c r="U245" s="75">
        <v>5</v>
      </c>
      <c r="V245" s="75">
        <v>4</v>
      </c>
    </row>
    <row r="246" spans="1:22" s="18" customFormat="1" ht="15" customHeight="1">
      <c r="A246" s="21"/>
      <c r="B246" s="94" t="s">
        <v>2013</v>
      </c>
      <c r="H246" s="40" t="s">
        <v>404</v>
      </c>
      <c r="I246" s="66">
        <v>4</v>
      </c>
      <c r="J246" s="72" t="s">
        <v>470</v>
      </c>
      <c r="K246" s="69" t="s">
        <v>1803</v>
      </c>
      <c r="L246" s="86">
        <v>0</v>
      </c>
      <c r="M246" s="86">
        <v>0</v>
      </c>
      <c r="N246" s="21">
        <v>1</v>
      </c>
      <c r="O246" s="21">
        <v>1</v>
      </c>
      <c r="P246" s="86">
        <v>0</v>
      </c>
      <c r="Q246" s="78">
        <v>2</v>
      </c>
      <c r="R246" s="40" t="s">
        <v>2014</v>
      </c>
      <c r="S246" s="46"/>
      <c r="T246" s="40" t="s">
        <v>266</v>
      </c>
      <c r="U246" s="66">
        <v>5</v>
      </c>
      <c r="V246" s="66">
        <v>3</v>
      </c>
    </row>
    <row r="247" spans="1:22" s="18" customFormat="1" ht="15" customHeight="1">
      <c r="B247" s="94" t="s">
        <v>2015</v>
      </c>
      <c r="H247" s="40" t="s">
        <v>404</v>
      </c>
      <c r="I247" s="66">
        <v>4</v>
      </c>
      <c r="J247" s="68" t="s">
        <v>451</v>
      </c>
      <c r="K247" s="69" t="s">
        <v>1803</v>
      </c>
      <c r="L247" s="86">
        <v>0</v>
      </c>
      <c r="M247" s="86">
        <v>0</v>
      </c>
      <c r="N247" s="21">
        <v>1</v>
      </c>
      <c r="O247" s="86">
        <v>0</v>
      </c>
      <c r="P247" s="86">
        <v>0</v>
      </c>
      <c r="Q247" s="78">
        <v>1</v>
      </c>
      <c r="R247" s="40" t="s">
        <v>2016</v>
      </c>
      <c r="S247" s="46"/>
      <c r="T247" s="40" t="s">
        <v>266</v>
      </c>
      <c r="U247" s="66">
        <v>2</v>
      </c>
      <c r="V247" s="66">
        <v>6</v>
      </c>
    </row>
    <row r="248" spans="1:22" s="18" customFormat="1" ht="15" customHeight="1">
      <c r="A248" s="35"/>
      <c r="B248" s="108" t="s">
        <v>2017</v>
      </c>
      <c r="H248" s="105" t="s">
        <v>404</v>
      </c>
      <c r="I248" s="75">
        <v>4</v>
      </c>
      <c r="J248" s="89" t="s">
        <v>451</v>
      </c>
      <c r="K248" s="90" t="s">
        <v>1803</v>
      </c>
      <c r="L248" s="35">
        <v>0</v>
      </c>
      <c r="M248" s="35">
        <v>0</v>
      </c>
      <c r="N248" s="35">
        <v>0</v>
      </c>
      <c r="O248" s="35">
        <v>0</v>
      </c>
      <c r="P248" s="35">
        <v>0</v>
      </c>
      <c r="Q248" s="78">
        <v>0</v>
      </c>
      <c r="R248" s="40" t="s">
        <v>2018</v>
      </c>
      <c r="S248" s="77"/>
      <c r="T248" s="105" t="s">
        <v>266</v>
      </c>
      <c r="U248" s="75">
        <v>3</v>
      </c>
      <c r="V248" s="75">
        <v>5</v>
      </c>
    </row>
    <row r="249" spans="1:22" s="18" customFormat="1" ht="15" customHeight="1">
      <c r="B249" s="94" t="s">
        <v>2019</v>
      </c>
      <c r="H249" s="40" t="s">
        <v>404</v>
      </c>
      <c r="I249" s="66">
        <v>5</v>
      </c>
      <c r="J249" s="68" t="s">
        <v>451</v>
      </c>
      <c r="K249" s="69" t="s">
        <v>1803</v>
      </c>
      <c r="L249" s="86">
        <v>0</v>
      </c>
      <c r="M249" s="86">
        <v>0</v>
      </c>
      <c r="N249" s="86">
        <v>0</v>
      </c>
      <c r="O249" s="86">
        <v>0</v>
      </c>
      <c r="P249" s="21">
        <v>1</v>
      </c>
      <c r="Q249" s="78">
        <v>1</v>
      </c>
      <c r="R249" s="40" t="s">
        <v>2020</v>
      </c>
      <c r="S249" s="46"/>
      <c r="T249" s="40" t="s">
        <v>266</v>
      </c>
      <c r="U249" s="66">
        <v>4</v>
      </c>
      <c r="V249" s="66">
        <v>4</v>
      </c>
    </row>
    <row r="250" spans="1:22" s="18" customFormat="1" ht="15" customHeight="1">
      <c r="B250" s="94" t="s">
        <v>2021</v>
      </c>
      <c r="H250" s="40" t="s">
        <v>404</v>
      </c>
      <c r="I250" s="66">
        <v>5</v>
      </c>
      <c r="J250" s="68" t="s">
        <v>451</v>
      </c>
      <c r="K250" s="69" t="s">
        <v>1803</v>
      </c>
      <c r="L250" s="86">
        <v>0</v>
      </c>
      <c r="M250" s="86">
        <v>0</v>
      </c>
      <c r="N250" s="86">
        <v>0</v>
      </c>
      <c r="O250" s="86">
        <v>0</v>
      </c>
      <c r="P250" s="21">
        <v>1</v>
      </c>
      <c r="Q250" s="78">
        <v>1</v>
      </c>
      <c r="R250" s="40" t="s">
        <v>2022</v>
      </c>
      <c r="S250" s="46"/>
      <c r="T250" s="40" t="s">
        <v>266</v>
      </c>
      <c r="U250" s="66">
        <v>5</v>
      </c>
      <c r="V250" s="66">
        <v>5</v>
      </c>
    </row>
    <row r="251" spans="1:22" s="18" customFormat="1" ht="15" customHeight="1">
      <c r="B251" s="94" t="s">
        <v>2023</v>
      </c>
      <c r="H251" s="40" t="s">
        <v>404</v>
      </c>
      <c r="I251" s="66">
        <v>5</v>
      </c>
      <c r="J251" s="73" t="s">
        <v>487</v>
      </c>
      <c r="K251" s="69" t="s">
        <v>1803</v>
      </c>
      <c r="L251" s="21">
        <v>2</v>
      </c>
      <c r="M251" s="86">
        <v>0</v>
      </c>
      <c r="N251" s="21">
        <v>2</v>
      </c>
      <c r="O251" s="86">
        <v>0</v>
      </c>
      <c r="P251" s="21">
        <v>2</v>
      </c>
      <c r="Q251" s="78">
        <v>6</v>
      </c>
      <c r="R251" s="40" t="s">
        <v>2024</v>
      </c>
      <c r="S251" s="46"/>
      <c r="T251" s="40" t="s">
        <v>266</v>
      </c>
      <c r="U251" s="66">
        <v>5</v>
      </c>
      <c r="V251" s="66">
        <v>4</v>
      </c>
    </row>
    <row r="252" spans="1:22" s="18" customFormat="1" ht="15" customHeight="1">
      <c r="A252" s="21"/>
      <c r="B252" s="94" t="s">
        <v>2025</v>
      </c>
      <c r="H252" s="40" t="s">
        <v>404</v>
      </c>
      <c r="I252" s="66">
        <v>5</v>
      </c>
      <c r="J252" s="68" t="s">
        <v>451</v>
      </c>
      <c r="K252" s="69" t="s">
        <v>1803</v>
      </c>
      <c r="L252" s="86">
        <v>0</v>
      </c>
      <c r="M252" s="86">
        <v>0</v>
      </c>
      <c r="N252" s="86">
        <v>0</v>
      </c>
      <c r="O252" s="86">
        <v>0</v>
      </c>
      <c r="P252" s="21">
        <v>1</v>
      </c>
      <c r="Q252" s="78">
        <v>1</v>
      </c>
      <c r="R252" s="40"/>
      <c r="S252" s="46"/>
      <c r="T252" s="40" t="s">
        <v>266</v>
      </c>
      <c r="U252" s="66">
        <v>5</v>
      </c>
      <c r="V252" s="66">
        <v>6</v>
      </c>
    </row>
    <row r="253" spans="1:22" s="18" customFormat="1" ht="15" customHeight="1">
      <c r="A253" s="35"/>
      <c r="B253" s="108" t="s">
        <v>2026</v>
      </c>
      <c r="H253" s="105" t="s">
        <v>404</v>
      </c>
      <c r="I253" s="75">
        <v>5</v>
      </c>
      <c r="J253" s="89" t="s">
        <v>451</v>
      </c>
      <c r="K253" s="90" t="s">
        <v>1803</v>
      </c>
      <c r="L253" s="35">
        <v>0</v>
      </c>
      <c r="M253" s="35">
        <v>0</v>
      </c>
      <c r="N253" s="35">
        <v>0</v>
      </c>
      <c r="O253" s="35">
        <v>0</v>
      </c>
      <c r="P253" s="35">
        <v>0</v>
      </c>
      <c r="Q253" s="78">
        <v>0</v>
      </c>
      <c r="R253" s="40" t="s">
        <v>2027</v>
      </c>
      <c r="S253" s="77"/>
      <c r="T253" s="105" t="s">
        <v>266</v>
      </c>
      <c r="U253" s="75">
        <v>4</v>
      </c>
      <c r="V253" s="75">
        <v>3</v>
      </c>
    </row>
    <row r="254" spans="1:22" s="18" customFormat="1" ht="15" customHeight="1">
      <c r="A254" s="21"/>
      <c r="B254" s="94" t="s">
        <v>2028</v>
      </c>
      <c r="H254" s="40" t="s">
        <v>404</v>
      </c>
      <c r="I254" s="66">
        <v>5</v>
      </c>
      <c r="J254" s="61" t="s">
        <v>493</v>
      </c>
      <c r="K254" s="69" t="s">
        <v>1803</v>
      </c>
      <c r="L254" s="86">
        <v>0</v>
      </c>
      <c r="M254" s="21">
        <v>1</v>
      </c>
      <c r="N254" s="21">
        <v>1</v>
      </c>
      <c r="O254" s="86">
        <v>0</v>
      </c>
      <c r="P254" s="21">
        <v>1</v>
      </c>
      <c r="Q254" s="78">
        <v>3</v>
      </c>
      <c r="R254" s="40" t="s">
        <v>2029</v>
      </c>
      <c r="S254" s="46"/>
      <c r="T254" s="40" t="s">
        <v>266</v>
      </c>
      <c r="U254" s="66">
        <v>4</v>
      </c>
      <c r="V254" s="66">
        <v>5</v>
      </c>
    </row>
    <row r="255" spans="1:22" s="18" customFormat="1" ht="15" customHeight="1">
      <c r="A255" s="21"/>
      <c r="B255" s="94" t="s">
        <v>2030</v>
      </c>
      <c r="H255" s="40" t="s">
        <v>404</v>
      </c>
      <c r="I255" s="66">
        <v>6</v>
      </c>
      <c r="J255" s="73" t="s">
        <v>487</v>
      </c>
      <c r="K255" s="69" t="s">
        <v>1803</v>
      </c>
      <c r="L255" s="30">
        <v>2</v>
      </c>
      <c r="M255" s="30">
        <v>2</v>
      </c>
      <c r="N255" s="30">
        <v>2</v>
      </c>
      <c r="O255" s="30">
        <v>1</v>
      </c>
      <c r="P255" s="30">
        <v>2</v>
      </c>
      <c r="Q255" s="78">
        <v>9</v>
      </c>
      <c r="R255" s="40" t="s">
        <v>2031</v>
      </c>
      <c r="S255" s="46"/>
      <c r="T255" s="40" t="s">
        <v>266</v>
      </c>
      <c r="U255" s="66">
        <v>5</v>
      </c>
      <c r="V255" s="66">
        <v>5</v>
      </c>
    </row>
    <row r="256" spans="1:22" s="18" customFormat="1" ht="15" customHeight="1">
      <c r="B256" s="94" t="s">
        <v>2032</v>
      </c>
      <c r="H256" s="40" t="s">
        <v>404</v>
      </c>
      <c r="I256" s="66">
        <v>6</v>
      </c>
      <c r="J256" s="61" t="s">
        <v>493</v>
      </c>
      <c r="K256" s="69" t="s">
        <v>1803</v>
      </c>
      <c r="L256" s="30">
        <v>1</v>
      </c>
      <c r="M256" s="30">
        <v>1</v>
      </c>
      <c r="N256" s="30">
        <v>1</v>
      </c>
      <c r="O256" s="30">
        <v>1</v>
      </c>
      <c r="P256" s="30">
        <v>1</v>
      </c>
      <c r="Q256" s="78">
        <v>5</v>
      </c>
      <c r="R256" s="40" t="s">
        <v>2033</v>
      </c>
      <c r="S256" s="46"/>
      <c r="T256" s="40" t="s">
        <v>266</v>
      </c>
      <c r="U256" s="66">
        <v>3</v>
      </c>
      <c r="V256" s="66">
        <v>9</v>
      </c>
    </row>
    <row r="257" spans="1:22" s="18" customFormat="1" ht="15" customHeight="1">
      <c r="B257" s="94" t="s">
        <v>2034</v>
      </c>
      <c r="H257" s="40" t="s">
        <v>404</v>
      </c>
      <c r="I257" s="66">
        <v>6</v>
      </c>
      <c r="J257" s="72" t="s">
        <v>470</v>
      </c>
      <c r="K257" s="69" t="s">
        <v>1803</v>
      </c>
      <c r="L257" s="86">
        <v>0</v>
      </c>
      <c r="M257" s="86">
        <v>0</v>
      </c>
      <c r="N257" s="21">
        <v>1</v>
      </c>
      <c r="O257" s="21">
        <v>1</v>
      </c>
      <c r="P257" s="86">
        <v>0</v>
      </c>
      <c r="Q257" s="78">
        <v>2</v>
      </c>
      <c r="R257" s="40" t="s">
        <v>2035</v>
      </c>
      <c r="S257" s="46"/>
      <c r="T257" s="40" t="s">
        <v>266</v>
      </c>
      <c r="U257" s="66">
        <v>5</v>
      </c>
      <c r="V257" s="66">
        <v>6</v>
      </c>
    </row>
    <row r="258" spans="1:22" s="18" customFormat="1" ht="15" customHeight="1">
      <c r="A258" s="21"/>
      <c r="B258" s="94" t="s">
        <v>2036</v>
      </c>
      <c r="H258" s="40" t="s">
        <v>404</v>
      </c>
      <c r="I258" s="66">
        <v>6</v>
      </c>
      <c r="J258" s="73" t="s">
        <v>487</v>
      </c>
      <c r="K258" s="69" t="s">
        <v>1803</v>
      </c>
      <c r="L258" s="30">
        <v>1</v>
      </c>
      <c r="M258" s="30">
        <v>1</v>
      </c>
      <c r="N258" s="30">
        <v>1</v>
      </c>
      <c r="O258" s="30">
        <v>1</v>
      </c>
      <c r="P258" s="86">
        <v>0</v>
      </c>
      <c r="Q258" s="78">
        <v>4</v>
      </c>
      <c r="R258" s="40" t="s">
        <v>2037</v>
      </c>
      <c r="S258" s="46"/>
      <c r="T258" s="40" t="s">
        <v>266</v>
      </c>
      <c r="U258" s="66">
        <v>6</v>
      </c>
      <c r="V258" s="66">
        <v>5</v>
      </c>
    </row>
    <row r="259" spans="1:22" s="18" customFormat="1" ht="15" customHeight="1">
      <c r="B259" s="94" t="s">
        <v>2038</v>
      </c>
      <c r="H259" s="40" t="s">
        <v>404</v>
      </c>
      <c r="I259" s="66">
        <v>6</v>
      </c>
      <c r="J259" s="73" t="s">
        <v>487</v>
      </c>
      <c r="K259" s="139" t="s">
        <v>1803</v>
      </c>
      <c r="L259" s="140">
        <v>1</v>
      </c>
      <c r="M259" s="140">
        <v>1</v>
      </c>
      <c r="N259" s="140">
        <v>1</v>
      </c>
      <c r="O259" s="30">
        <v>2</v>
      </c>
      <c r="P259" s="30">
        <v>2</v>
      </c>
      <c r="Q259" s="78">
        <v>7</v>
      </c>
      <c r="R259" s="40" t="s">
        <v>2039</v>
      </c>
      <c r="S259" s="46"/>
      <c r="T259" s="40" t="s">
        <v>266</v>
      </c>
      <c r="U259" s="66">
        <v>3</v>
      </c>
      <c r="V259" s="66">
        <v>5</v>
      </c>
    </row>
    <row r="260" spans="1:22" s="18" customFormat="1" ht="15" customHeight="1">
      <c r="A260" s="21"/>
      <c r="B260" s="102" t="s">
        <v>2040</v>
      </c>
      <c r="H260" s="40" t="s">
        <v>404</v>
      </c>
      <c r="I260" s="66">
        <v>6</v>
      </c>
      <c r="J260" s="72" t="s">
        <v>470</v>
      </c>
      <c r="K260" s="69" t="s">
        <v>1803</v>
      </c>
      <c r="L260" s="86">
        <v>0</v>
      </c>
      <c r="M260" s="86">
        <v>0</v>
      </c>
      <c r="N260" s="21">
        <v>1</v>
      </c>
      <c r="O260" s="86">
        <v>0</v>
      </c>
      <c r="P260" s="30">
        <v>2</v>
      </c>
      <c r="Q260" s="78">
        <v>3</v>
      </c>
      <c r="R260" s="40" t="s">
        <v>2041</v>
      </c>
      <c r="S260" s="46"/>
      <c r="T260" s="40" t="s">
        <v>266</v>
      </c>
      <c r="U260" s="66">
        <v>8</v>
      </c>
      <c r="V260" s="66">
        <v>5</v>
      </c>
    </row>
    <row r="261" spans="1:22" s="18" customFormat="1" ht="15" customHeight="1">
      <c r="A261" s="21"/>
      <c r="B261" s="94" t="s">
        <v>225</v>
      </c>
      <c r="H261" s="40" t="s">
        <v>404</v>
      </c>
      <c r="I261" s="66">
        <v>6</v>
      </c>
      <c r="J261" s="61" t="s">
        <v>493</v>
      </c>
      <c r="K261" s="69" t="s">
        <v>1803</v>
      </c>
      <c r="L261" s="86">
        <v>0</v>
      </c>
      <c r="M261" s="30">
        <v>1</v>
      </c>
      <c r="N261" s="86">
        <v>0</v>
      </c>
      <c r="O261" s="86">
        <v>0</v>
      </c>
      <c r="P261" s="30">
        <v>1</v>
      </c>
      <c r="Q261" s="78">
        <v>2</v>
      </c>
      <c r="R261" s="40" t="s">
        <v>2042</v>
      </c>
      <c r="S261" s="46"/>
      <c r="T261" s="40" t="s">
        <v>266</v>
      </c>
      <c r="U261" s="66">
        <v>6</v>
      </c>
      <c r="V261" s="66">
        <v>4</v>
      </c>
    </row>
    <row r="262" spans="1:22" s="18" customFormat="1" ht="15" customHeight="1">
      <c r="A262" s="21"/>
      <c r="B262" s="94" t="s">
        <v>2043</v>
      </c>
      <c r="H262" s="40" t="s">
        <v>404</v>
      </c>
      <c r="I262" s="66">
        <v>6</v>
      </c>
      <c r="J262" s="61" t="s">
        <v>493</v>
      </c>
      <c r="K262" s="69" t="s">
        <v>1803</v>
      </c>
      <c r="L262" s="30">
        <v>1</v>
      </c>
      <c r="M262" s="86">
        <v>0</v>
      </c>
      <c r="N262" s="30">
        <v>1</v>
      </c>
      <c r="O262" s="30">
        <v>1</v>
      </c>
      <c r="P262" s="30">
        <v>1</v>
      </c>
      <c r="Q262" s="78">
        <v>4</v>
      </c>
      <c r="R262" s="139" t="s">
        <v>2044</v>
      </c>
      <c r="S262" s="49"/>
      <c r="T262" s="40" t="s">
        <v>266</v>
      </c>
      <c r="U262" s="66">
        <v>7</v>
      </c>
      <c r="V262" s="66">
        <v>4</v>
      </c>
    </row>
    <row r="263" spans="1:22" s="18" customFormat="1" ht="15" customHeight="1">
      <c r="A263" s="35"/>
      <c r="B263" s="108" t="s">
        <v>2045</v>
      </c>
      <c r="H263" s="105" t="s">
        <v>404</v>
      </c>
      <c r="I263" s="75">
        <v>7</v>
      </c>
      <c r="J263" s="89" t="s">
        <v>451</v>
      </c>
      <c r="K263" s="90" t="s">
        <v>1803</v>
      </c>
      <c r="L263" s="35">
        <v>0</v>
      </c>
      <c r="M263" s="35">
        <v>0</v>
      </c>
      <c r="N263" s="35">
        <v>0</v>
      </c>
      <c r="O263" s="35">
        <v>0</v>
      </c>
      <c r="P263" s="35">
        <v>0</v>
      </c>
      <c r="Q263" s="78">
        <v>0</v>
      </c>
      <c r="R263" s="40"/>
      <c r="S263" s="116"/>
      <c r="T263" s="105" t="s">
        <v>266</v>
      </c>
      <c r="U263" s="75">
        <v>5</v>
      </c>
      <c r="V263" s="75">
        <v>9</v>
      </c>
    </row>
    <row r="264" spans="1:22" s="18" customFormat="1" ht="15" customHeight="1">
      <c r="A264" s="21"/>
      <c r="B264" s="99" t="s">
        <v>2046</v>
      </c>
      <c r="H264" s="40" t="s">
        <v>404</v>
      </c>
      <c r="I264" s="66">
        <v>7</v>
      </c>
      <c r="J264" s="61" t="s">
        <v>493</v>
      </c>
      <c r="K264" s="139" t="s">
        <v>1803</v>
      </c>
      <c r="L264" s="140">
        <v>1</v>
      </c>
      <c r="M264" s="140">
        <v>1</v>
      </c>
      <c r="N264" s="140">
        <v>1</v>
      </c>
      <c r="O264" s="140">
        <v>1</v>
      </c>
      <c r="P264" s="140">
        <v>1</v>
      </c>
      <c r="Q264" s="78">
        <v>5</v>
      </c>
      <c r="R264" s="40" t="s">
        <v>2047</v>
      </c>
      <c r="S264" s="49"/>
      <c r="T264" s="40" t="s">
        <v>266</v>
      </c>
      <c r="U264" s="66">
        <v>6</v>
      </c>
      <c r="V264" s="66">
        <v>6</v>
      </c>
    </row>
    <row r="265" spans="1:22" s="18" customFormat="1" ht="15" customHeight="1">
      <c r="A265" s="21"/>
      <c r="B265" s="39" t="s">
        <v>2048</v>
      </c>
      <c r="H265" s="40" t="s">
        <v>404</v>
      </c>
      <c r="I265" s="66">
        <v>7</v>
      </c>
      <c r="J265" s="61" t="s">
        <v>493</v>
      </c>
      <c r="K265" s="69" t="s">
        <v>1803</v>
      </c>
      <c r="L265" s="30">
        <v>1</v>
      </c>
      <c r="M265" s="30">
        <v>1</v>
      </c>
      <c r="N265" s="30">
        <v>1</v>
      </c>
      <c r="O265" s="30">
        <v>1</v>
      </c>
      <c r="P265" s="140">
        <v>1</v>
      </c>
      <c r="Q265" s="78">
        <v>5</v>
      </c>
      <c r="R265" s="40" t="s">
        <v>2049</v>
      </c>
      <c r="S265" s="49"/>
      <c r="T265" s="40" t="s">
        <v>266</v>
      </c>
      <c r="U265" s="66">
        <v>4</v>
      </c>
      <c r="V265" s="66">
        <v>6</v>
      </c>
    </row>
    <row r="266" spans="1:22" s="18" customFormat="1" ht="15" customHeight="1">
      <c r="A266" s="21"/>
      <c r="B266" s="94" t="s">
        <v>2050</v>
      </c>
      <c r="H266" s="40" t="s">
        <v>404</v>
      </c>
      <c r="I266" s="66">
        <v>9</v>
      </c>
      <c r="J266" s="61" t="s">
        <v>493</v>
      </c>
      <c r="K266" s="139" t="s">
        <v>1803</v>
      </c>
      <c r="L266" s="140">
        <v>1</v>
      </c>
      <c r="M266" s="140">
        <v>1</v>
      </c>
      <c r="N266" s="140">
        <v>1</v>
      </c>
      <c r="O266" s="140">
        <v>1</v>
      </c>
      <c r="P266" s="140">
        <v>1</v>
      </c>
      <c r="Q266" s="78">
        <v>5</v>
      </c>
      <c r="R266" s="40" t="s">
        <v>2051</v>
      </c>
      <c r="S266" s="49"/>
      <c r="T266" s="40" t="s">
        <v>266</v>
      </c>
      <c r="U266" s="66">
        <v>1</v>
      </c>
      <c r="V266" s="66">
        <v>1</v>
      </c>
    </row>
    <row r="267" spans="1:22" s="18" customFormat="1" ht="15" customHeight="1">
      <c r="A267" s="35"/>
      <c r="B267" s="108" t="s">
        <v>2052</v>
      </c>
      <c r="H267" s="105" t="s">
        <v>404</v>
      </c>
      <c r="I267" s="75">
        <v>9</v>
      </c>
      <c r="J267" s="89" t="s">
        <v>451</v>
      </c>
      <c r="K267" s="90" t="s">
        <v>1803</v>
      </c>
      <c r="L267" s="35">
        <v>0</v>
      </c>
      <c r="M267" s="35">
        <v>0</v>
      </c>
      <c r="N267" s="141">
        <v>0</v>
      </c>
      <c r="O267" s="35">
        <v>0</v>
      </c>
      <c r="P267" s="35">
        <v>0</v>
      </c>
      <c r="Q267" s="78">
        <v>0</v>
      </c>
      <c r="R267" s="40" t="s">
        <v>2053</v>
      </c>
      <c r="S267" s="116"/>
      <c r="T267" s="105" t="s">
        <v>266</v>
      </c>
      <c r="U267" s="75">
        <v>9</v>
      </c>
      <c r="V267" s="75">
        <v>7</v>
      </c>
    </row>
    <row r="268" spans="1:22" s="18" customFormat="1" ht="15" customHeight="1">
      <c r="A268" s="21"/>
      <c r="B268" s="94" t="s">
        <v>2054</v>
      </c>
      <c r="H268" s="40" t="s">
        <v>404</v>
      </c>
      <c r="I268" s="66">
        <v>10</v>
      </c>
      <c r="J268" s="73" t="s">
        <v>487</v>
      </c>
      <c r="K268" s="69" t="s">
        <v>1803</v>
      </c>
      <c r="L268" s="30">
        <v>1</v>
      </c>
      <c r="M268" s="30">
        <v>1</v>
      </c>
      <c r="N268" s="30">
        <v>2</v>
      </c>
      <c r="O268" s="30">
        <v>2</v>
      </c>
      <c r="P268" s="30">
        <v>2</v>
      </c>
      <c r="Q268" s="78">
        <v>8</v>
      </c>
      <c r="R268" s="40" t="s">
        <v>2055</v>
      </c>
      <c r="S268" s="49"/>
      <c r="T268" s="40" t="s">
        <v>266</v>
      </c>
      <c r="U268" s="66">
        <v>8</v>
      </c>
      <c r="V268" s="66">
        <v>8</v>
      </c>
    </row>
    <row r="269" spans="1:22" s="18" customFormat="1" ht="15" customHeight="1">
      <c r="A269" s="21">
        <v>1615</v>
      </c>
      <c r="B269" s="43" t="s">
        <v>2056</v>
      </c>
      <c r="H269" s="36" t="s">
        <v>1560</v>
      </c>
      <c r="I269" s="66">
        <v>2</v>
      </c>
      <c r="J269" s="47" t="s">
        <v>451</v>
      </c>
      <c r="K269" s="18" t="s">
        <v>2057</v>
      </c>
      <c r="L269" s="25">
        <v>0</v>
      </c>
      <c r="M269" s="25">
        <v>0</v>
      </c>
      <c r="N269" s="25">
        <v>0</v>
      </c>
      <c r="O269" s="25">
        <v>0</v>
      </c>
      <c r="P269" s="25">
        <v>0</v>
      </c>
      <c r="Q269" s="78">
        <v>0</v>
      </c>
      <c r="R269" s="36" t="s">
        <v>2058</v>
      </c>
      <c r="S269" s="46"/>
      <c r="T269" s="36" t="s">
        <v>247</v>
      </c>
      <c r="U269" s="66">
        <v>0</v>
      </c>
      <c r="V269" s="66">
        <v>0</v>
      </c>
    </row>
    <row r="270" spans="1:22" s="18" customFormat="1" ht="15" customHeight="1">
      <c r="A270" s="21">
        <v>1650</v>
      </c>
      <c r="B270" s="43" t="s">
        <v>2059</v>
      </c>
      <c r="H270" s="36" t="s">
        <v>1560</v>
      </c>
      <c r="I270" s="66">
        <v>5</v>
      </c>
      <c r="J270" s="48" t="s">
        <v>470</v>
      </c>
      <c r="K270" s="18" t="s">
        <v>2057</v>
      </c>
      <c r="L270" s="25">
        <v>0</v>
      </c>
      <c r="M270" s="25">
        <v>0</v>
      </c>
      <c r="N270" s="25">
        <v>0</v>
      </c>
      <c r="O270" s="25">
        <v>0</v>
      </c>
      <c r="P270" s="25">
        <v>0</v>
      </c>
      <c r="Q270" s="78">
        <v>0</v>
      </c>
      <c r="R270" s="36" t="s">
        <v>2060</v>
      </c>
      <c r="S270" s="46"/>
      <c r="T270" s="36" t="s">
        <v>266</v>
      </c>
      <c r="U270" s="66">
        <v>4</v>
      </c>
      <c r="V270" s="66">
        <v>3</v>
      </c>
    </row>
    <row r="271" spans="1:22" s="18" customFormat="1" ht="15" customHeight="1">
      <c r="A271" s="25">
        <v>1120</v>
      </c>
      <c r="B271" s="143" t="s">
        <v>2061</v>
      </c>
      <c r="H271" s="97" t="s">
        <v>248</v>
      </c>
      <c r="I271" s="112">
        <v>3</v>
      </c>
      <c r="J271" s="113" t="s">
        <v>451</v>
      </c>
      <c r="K271" s="128" t="s">
        <v>2057</v>
      </c>
      <c r="L271" s="141">
        <v>0</v>
      </c>
      <c r="M271" s="141">
        <v>0</v>
      </c>
      <c r="N271" s="141">
        <v>0</v>
      </c>
      <c r="O271" s="141">
        <v>0</v>
      </c>
      <c r="P271" s="141">
        <v>0</v>
      </c>
      <c r="Q271" s="78">
        <v>0</v>
      </c>
      <c r="R271" s="42" t="s">
        <v>2062</v>
      </c>
      <c r="S271" s="127"/>
      <c r="T271" s="128" t="s">
        <v>266</v>
      </c>
      <c r="U271" s="112"/>
      <c r="V271" s="112"/>
    </row>
    <row r="272" spans="1:22" s="18" customFormat="1" ht="15" customHeight="1">
      <c r="A272" s="25">
        <v>1158</v>
      </c>
      <c r="B272" s="100" t="s">
        <v>2063</v>
      </c>
      <c r="H272" s="97" t="s">
        <v>248</v>
      </c>
      <c r="I272" s="112">
        <v>9</v>
      </c>
      <c r="J272" s="117" t="s">
        <v>470</v>
      </c>
      <c r="K272" s="114" t="s">
        <v>2057</v>
      </c>
      <c r="L272" s="145">
        <v>2</v>
      </c>
      <c r="M272" s="145">
        <v>2</v>
      </c>
      <c r="N272" s="145">
        <v>2</v>
      </c>
      <c r="O272" s="145">
        <v>2</v>
      </c>
      <c r="P272" s="145">
        <v>2</v>
      </c>
      <c r="Q272" s="78">
        <v>10</v>
      </c>
      <c r="R272" s="42" t="s">
        <v>2064</v>
      </c>
      <c r="S272" s="127"/>
      <c r="T272" s="128" t="s">
        <v>266</v>
      </c>
      <c r="U272" s="112">
        <v>7</v>
      </c>
      <c r="V272" s="112">
        <v>8</v>
      </c>
    </row>
    <row r="273" spans="1:22" s="18" customFormat="1" ht="15" customHeight="1">
      <c r="A273" s="30">
        <v>1334</v>
      </c>
      <c r="B273" s="100" t="s">
        <v>2065</v>
      </c>
      <c r="H273" s="144" t="s">
        <v>269</v>
      </c>
      <c r="I273" s="64">
        <v>3</v>
      </c>
      <c r="J273" s="48" t="s">
        <v>470</v>
      </c>
      <c r="K273" s="54" t="s">
        <v>2057</v>
      </c>
      <c r="L273" s="25">
        <v>0</v>
      </c>
      <c r="M273" s="25">
        <v>0</v>
      </c>
      <c r="N273" s="25">
        <v>0</v>
      </c>
      <c r="O273" s="25">
        <v>0</v>
      </c>
      <c r="P273" s="25">
        <v>0</v>
      </c>
      <c r="Q273" s="78">
        <v>0</v>
      </c>
      <c r="R273" s="36" t="s">
        <v>2066</v>
      </c>
      <c r="S273" s="53"/>
      <c r="T273" s="28" t="s">
        <v>266</v>
      </c>
      <c r="U273" s="64"/>
      <c r="V273" s="64"/>
    </row>
    <row r="274" spans="1:22" s="18" customFormat="1" ht="15" customHeight="1">
      <c r="A274" s="30">
        <v>1350</v>
      </c>
      <c r="B274" s="100" t="s">
        <v>2067</v>
      </c>
      <c r="H274" s="144" t="s">
        <v>269</v>
      </c>
      <c r="I274" s="64">
        <v>5</v>
      </c>
      <c r="J274" s="47" t="s">
        <v>451</v>
      </c>
      <c r="K274" s="54" t="s">
        <v>2057</v>
      </c>
      <c r="L274" s="25">
        <v>0</v>
      </c>
      <c r="M274" s="25">
        <v>0</v>
      </c>
      <c r="N274" s="25">
        <v>0</v>
      </c>
      <c r="O274" s="25">
        <v>0</v>
      </c>
      <c r="P274" s="25">
        <v>0</v>
      </c>
      <c r="Q274" s="78">
        <v>0</v>
      </c>
      <c r="R274" s="36" t="s">
        <v>2068</v>
      </c>
      <c r="S274" s="53"/>
      <c r="T274" s="28"/>
      <c r="U274" s="64"/>
      <c r="V274" s="64"/>
    </row>
    <row r="275" spans="1:22" s="18" customFormat="1" ht="15" customHeight="1">
      <c r="A275" s="25">
        <v>1214</v>
      </c>
      <c r="B275" s="43" t="s">
        <v>2069</v>
      </c>
      <c r="H275" s="28" t="s">
        <v>290</v>
      </c>
      <c r="I275" s="66">
        <v>2</v>
      </c>
      <c r="J275" s="47" t="s">
        <v>451</v>
      </c>
      <c r="K275" s="54" t="s">
        <v>2057</v>
      </c>
      <c r="L275" s="25">
        <v>0</v>
      </c>
      <c r="M275" s="25">
        <v>0</v>
      </c>
      <c r="N275" s="25">
        <v>0</v>
      </c>
      <c r="O275" s="25">
        <v>0</v>
      </c>
      <c r="P275" s="25">
        <v>0</v>
      </c>
      <c r="Q275" s="78">
        <v>0</v>
      </c>
      <c r="R275" s="36" t="s">
        <v>2070</v>
      </c>
      <c r="S275" s="53"/>
      <c r="T275" s="36" t="s">
        <v>247</v>
      </c>
      <c r="U275" s="64"/>
      <c r="V275" s="64"/>
    </row>
    <row r="276" spans="1:22" s="18" customFormat="1" ht="15" customHeight="1">
      <c r="A276" s="25">
        <v>1244</v>
      </c>
      <c r="B276" s="43" t="s">
        <v>2071</v>
      </c>
      <c r="H276" s="28" t="s">
        <v>290</v>
      </c>
      <c r="I276" s="66">
        <v>4</v>
      </c>
      <c r="J276" s="48" t="s">
        <v>470</v>
      </c>
      <c r="K276" s="54" t="s">
        <v>2057</v>
      </c>
      <c r="L276" s="25">
        <v>0</v>
      </c>
      <c r="M276" s="25">
        <v>0</v>
      </c>
      <c r="N276" s="25">
        <v>0</v>
      </c>
      <c r="O276" s="25">
        <v>0</v>
      </c>
      <c r="P276" s="25">
        <v>0</v>
      </c>
      <c r="Q276" s="78">
        <v>0</v>
      </c>
      <c r="R276" s="36" t="s">
        <v>2072</v>
      </c>
      <c r="S276" s="46"/>
      <c r="T276" s="28" t="s">
        <v>266</v>
      </c>
      <c r="U276" s="66">
        <v>4</v>
      </c>
      <c r="V276" s="66">
        <v>4</v>
      </c>
    </row>
    <row r="277" spans="1:22" s="18" customFormat="1" ht="15" customHeight="1">
      <c r="A277" s="25">
        <v>1509</v>
      </c>
      <c r="B277" s="43" t="s">
        <v>2073</v>
      </c>
      <c r="H277" s="36" t="s">
        <v>305</v>
      </c>
      <c r="I277" s="66">
        <v>1</v>
      </c>
      <c r="J277" s="47" t="s">
        <v>451</v>
      </c>
      <c r="K277" s="54" t="s">
        <v>2057</v>
      </c>
      <c r="L277" s="25">
        <v>0</v>
      </c>
      <c r="M277" s="25">
        <v>0</v>
      </c>
      <c r="N277" s="25">
        <v>0</v>
      </c>
      <c r="O277" s="25">
        <v>0</v>
      </c>
      <c r="P277" s="25">
        <v>0</v>
      </c>
      <c r="Q277" s="78">
        <v>0</v>
      </c>
      <c r="R277" s="36" t="s">
        <v>2074</v>
      </c>
      <c r="S277" s="46"/>
      <c r="T277" s="36" t="s">
        <v>266</v>
      </c>
      <c r="U277" s="66">
        <v>2</v>
      </c>
      <c r="V277" s="66">
        <v>1</v>
      </c>
    </row>
    <row r="278" spans="1:22" s="18" customFormat="1" ht="15" customHeight="1">
      <c r="A278" s="25">
        <v>1517</v>
      </c>
      <c r="B278" s="43" t="s">
        <v>2075</v>
      </c>
      <c r="H278" s="36" t="s">
        <v>305</v>
      </c>
      <c r="I278" s="66">
        <v>2</v>
      </c>
      <c r="J278" s="48" t="s">
        <v>470</v>
      </c>
      <c r="K278" s="54" t="s">
        <v>2057</v>
      </c>
      <c r="L278" s="25">
        <v>0</v>
      </c>
      <c r="M278" s="25">
        <v>0</v>
      </c>
      <c r="N278" s="25">
        <v>0</v>
      </c>
      <c r="O278" s="25">
        <v>0</v>
      </c>
      <c r="P278" s="25">
        <v>0</v>
      </c>
      <c r="Q278" s="78">
        <v>0</v>
      </c>
      <c r="R278" s="36" t="s">
        <v>2076</v>
      </c>
      <c r="S278" s="46"/>
      <c r="T278" s="36" t="s">
        <v>247</v>
      </c>
      <c r="U278" s="66">
        <v>0</v>
      </c>
      <c r="V278" s="66">
        <v>0</v>
      </c>
    </row>
    <row r="279" spans="1:22" s="18" customFormat="1" ht="15" customHeight="1">
      <c r="A279" s="35">
        <v>1718</v>
      </c>
      <c r="B279" s="43" t="s">
        <v>2077</v>
      </c>
      <c r="H279" s="36" t="s">
        <v>338</v>
      </c>
      <c r="I279" s="66">
        <v>2</v>
      </c>
      <c r="J279" s="48" t="s">
        <v>470</v>
      </c>
      <c r="K279" s="18" t="s">
        <v>2057</v>
      </c>
      <c r="L279" s="35">
        <v>0</v>
      </c>
      <c r="M279" s="35">
        <v>0</v>
      </c>
      <c r="N279" s="35">
        <v>0</v>
      </c>
      <c r="O279" s="35">
        <v>0</v>
      </c>
      <c r="P279" s="35">
        <v>0</v>
      </c>
      <c r="Q279" s="78">
        <v>0</v>
      </c>
      <c r="R279" s="36" t="s">
        <v>2078</v>
      </c>
      <c r="S279" s="46"/>
      <c r="T279" s="36" t="s">
        <v>247</v>
      </c>
      <c r="U279" s="66">
        <v>0</v>
      </c>
      <c r="V279" s="66">
        <v>0</v>
      </c>
    </row>
    <row r="280" spans="1:22" s="18" customFormat="1" ht="15" customHeight="1">
      <c r="A280" s="35">
        <v>1742</v>
      </c>
      <c r="B280" s="43" t="s">
        <v>2079</v>
      </c>
      <c r="H280" s="36" t="s">
        <v>338</v>
      </c>
      <c r="I280" s="66">
        <v>4</v>
      </c>
      <c r="J280" s="47" t="s">
        <v>451</v>
      </c>
      <c r="K280" s="18" t="s">
        <v>2057</v>
      </c>
      <c r="L280" s="35">
        <v>0</v>
      </c>
      <c r="M280" s="35">
        <v>0</v>
      </c>
      <c r="N280" s="35">
        <v>0</v>
      </c>
      <c r="O280" s="35">
        <v>0</v>
      </c>
      <c r="P280" s="35">
        <v>0</v>
      </c>
      <c r="Q280" s="78">
        <v>0</v>
      </c>
      <c r="R280" s="36" t="s">
        <v>2080</v>
      </c>
      <c r="S280" s="46"/>
      <c r="T280" s="36" t="s">
        <v>266</v>
      </c>
      <c r="U280" s="66">
        <v>3</v>
      </c>
      <c r="V280" s="66">
        <v>6</v>
      </c>
    </row>
    <row r="281" spans="1:22" s="18" customFormat="1" ht="15" customHeight="1">
      <c r="A281" s="38">
        <v>1443</v>
      </c>
      <c r="B281" s="94" t="s">
        <v>2081</v>
      </c>
      <c r="H281" s="40" t="s">
        <v>357</v>
      </c>
      <c r="I281" s="66">
        <v>5</v>
      </c>
      <c r="J281" s="68" t="s">
        <v>451</v>
      </c>
      <c r="K281" s="69" t="s">
        <v>2057</v>
      </c>
      <c r="L281" s="25">
        <v>0</v>
      </c>
      <c r="M281" s="25">
        <v>0</v>
      </c>
      <c r="N281" s="25">
        <v>0</v>
      </c>
      <c r="O281" s="25">
        <v>0</v>
      </c>
      <c r="P281" s="25">
        <v>0</v>
      </c>
      <c r="Q281" s="78">
        <v>0</v>
      </c>
      <c r="R281" s="40" t="s">
        <v>2082</v>
      </c>
      <c r="S281" s="46"/>
      <c r="T281" s="40" t="s">
        <v>247</v>
      </c>
      <c r="U281" s="66">
        <v>0</v>
      </c>
      <c r="V281" s="66">
        <v>0</v>
      </c>
    </row>
    <row r="282" spans="1:22" s="18" customFormat="1" ht="15" customHeight="1">
      <c r="A282" s="38">
        <v>1450</v>
      </c>
      <c r="B282" s="94" t="s">
        <v>2083</v>
      </c>
      <c r="H282" s="40" t="s">
        <v>357</v>
      </c>
      <c r="I282" s="66">
        <v>5</v>
      </c>
      <c r="J282" s="72" t="s">
        <v>470</v>
      </c>
      <c r="K282" s="69" t="s">
        <v>2057</v>
      </c>
      <c r="L282" s="25">
        <v>0</v>
      </c>
      <c r="M282" s="25">
        <v>0</v>
      </c>
      <c r="N282" s="25">
        <v>0</v>
      </c>
      <c r="O282" s="25">
        <v>0</v>
      </c>
      <c r="P282" s="25">
        <v>0</v>
      </c>
      <c r="Q282" s="78">
        <v>0</v>
      </c>
      <c r="R282" s="40" t="s">
        <v>2084</v>
      </c>
      <c r="S282" s="46"/>
      <c r="T282" s="40" t="s">
        <v>266</v>
      </c>
      <c r="U282" s="66">
        <v>5</v>
      </c>
      <c r="V282" s="66">
        <v>5</v>
      </c>
    </row>
    <row r="283" spans="1:22" s="18" customFormat="1" ht="15" customHeight="1">
      <c r="A283" s="35">
        <v>1824</v>
      </c>
      <c r="B283" s="44" t="s">
        <v>2085</v>
      </c>
      <c r="H283" s="42" t="s">
        <v>375</v>
      </c>
      <c r="I283" s="75">
        <v>3</v>
      </c>
      <c r="J283" s="47" t="s">
        <v>451</v>
      </c>
      <c r="K283" s="19" t="s">
        <v>2057</v>
      </c>
      <c r="L283" s="35">
        <v>0</v>
      </c>
      <c r="M283" s="35">
        <v>0</v>
      </c>
      <c r="N283" s="35">
        <v>0</v>
      </c>
      <c r="O283" s="35">
        <v>0</v>
      </c>
      <c r="P283" s="35">
        <v>0</v>
      </c>
      <c r="Q283" s="78">
        <v>0</v>
      </c>
      <c r="R283" s="42" t="s">
        <v>2086</v>
      </c>
      <c r="S283" s="77"/>
      <c r="T283" s="42" t="s">
        <v>266</v>
      </c>
      <c r="U283" s="75">
        <v>2</v>
      </c>
      <c r="V283" s="75">
        <v>4</v>
      </c>
    </row>
    <row r="284" spans="1:22" s="18" customFormat="1" ht="15" customHeight="1">
      <c r="A284" s="35">
        <v>1825</v>
      </c>
      <c r="B284" s="44" t="s">
        <v>2087</v>
      </c>
      <c r="H284" s="42" t="s">
        <v>375</v>
      </c>
      <c r="I284" s="75">
        <v>3</v>
      </c>
      <c r="J284" s="48" t="s">
        <v>470</v>
      </c>
      <c r="K284" s="19" t="s">
        <v>2057</v>
      </c>
      <c r="L284" s="35">
        <v>0</v>
      </c>
      <c r="M284" s="35">
        <v>0</v>
      </c>
      <c r="N284" s="35">
        <v>0</v>
      </c>
      <c r="O284" s="35">
        <v>0</v>
      </c>
      <c r="P284" s="35">
        <v>0</v>
      </c>
      <c r="Q284" s="78">
        <v>0</v>
      </c>
      <c r="R284" s="42" t="s">
        <v>2088</v>
      </c>
      <c r="S284" s="77"/>
      <c r="T284" s="42" t="s">
        <v>247</v>
      </c>
      <c r="U284" s="75">
        <v>0</v>
      </c>
      <c r="V284" s="75">
        <v>0</v>
      </c>
    </row>
    <row r="285" spans="1:22" s="18" customFormat="1" ht="15" customHeight="1">
      <c r="A285" s="21">
        <v>1921</v>
      </c>
      <c r="B285" s="43" t="s">
        <v>2089</v>
      </c>
      <c r="H285" s="36" t="s">
        <v>392</v>
      </c>
      <c r="I285" s="66">
        <v>2</v>
      </c>
      <c r="J285" s="48" t="s">
        <v>470</v>
      </c>
      <c r="K285" s="18" t="s">
        <v>2057</v>
      </c>
      <c r="L285" s="25">
        <v>0</v>
      </c>
      <c r="M285" s="25">
        <v>0</v>
      </c>
      <c r="N285" s="25">
        <v>0</v>
      </c>
      <c r="O285" s="25">
        <v>0</v>
      </c>
      <c r="P285" s="25">
        <v>0</v>
      </c>
      <c r="Q285" s="78">
        <v>0</v>
      </c>
      <c r="R285" s="36" t="s">
        <v>2090</v>
      </c>
      <c r="S285" s="46"/>
      <c r="T285" s="36" t="s">
        <v>247</v>
      </c>
      <c r="U285" s="66">
        <v>0</v>
      </c>
      <c r="V285" s="66">
        <v>0</v>
      </c>
    </row>
    <row r="286" spans="1:22" s="18" customFormat="1" ht="15" customHeight="1">
      <c r="A286" s="21">
        <v>1939</v>
      </c>
      <c r="B286" s="43" t="s">
        <v>2091</v>
      </c>
      <c r="H286" s="36" t="s">
        <v>392</v>
      </c>
      <c r="I286" s="66">
        <v>4</v>
      </c>
      <c r="J286" s="47" t="s">
        <v>451</v>
      </c>
      <c r="K286" s="18" t="s">
        <v>2057</v>
      </c>
      <c r="L286" s="25">
        <v>0</v>
      </c>
      <c r="M286" s="25">
        <v>0</v>
      </c>
      <c r="N286" s="25">
        <v>0</v>
      </c>
      <c r="O286" s="25">
        <v>0</v>
      </c>
      <c r="P286" s="25">
        <v>0</v>
      </c>
      <c r="Q286" s="78">
        <v>0</v>
      </c>
      <c r="R286" s="36" t="s">
        <v>2092</v>
      </c>
      <c r="S286" s="46"/>
      <c r="T286" s="36" t="s">
        <v>266</v>
      </c>
      <c r="U286" s="66">
        <v>2</v>
      </c>
      <c r="V286" s="66">
        <v>5</v>
      </c>
    </row>
    <row r="287" spans="1:22" s="18" customFormat="1" ht="15" customHeight="1">
      <c r="B287" s="22" t="s">
        <v>2093</v>
      </c>
      <c r="H287" s="36" t="s">
        <v>404</v>
      </c>
      <c r="I287" s="66">
        <v>1</v>
      </c>
      <c r="J287" s="48" t="s">
        <v>470</v>
      </c>
      <c r="K287" s="54" t="s">
        <v>2057</v>
      </c>
      <c r="L287" s="86">
        <v>0</v>
      </c>
      <c r="M287" s="86">
        <v>0</v>
      </c>
      <c r="N287" s="86">
        <v>0</v>
      </c>
      <c r="O287" s="86">
        <v>0</v>
      </c>
      <c r="P287" s="86">
        <v>0</v>
      </c>
      <c r="Q287" s="78">
        <v>0</v>
      </c>
      <c r="R287" s="40" t="s">
        <v>2094</v>
      </c>
      <c r="S287" s="46"/>
      <c r="T287" s="36" t="s">
        <v>266</v>
      </c>
      <c r="U287" s="66">
        <v>0</v>
      </c>
      <c r="V287" s="66">
        <v>2</v>
      </c>
    </row>
    <row r="288" spans="1:22" s="18" customFormat="1" ht="15" customHeight="1">
      <c r="A288" s="21"/>
      <c r="B288" s="43" t="s">
        <v>2095</v>
      </c>
      <c r="H288" s="36" t="s">
        <v>404</v>
      </c>
      <c r="I288" s="66">
        <v>3</v>
      </c>
      <c r="J288" s="47" t="s">
        <v>451</v>
      </c>
      <c r="K288" s="54" t="s">
        <v>2057</v>
      </c>
      <c r="L288" s="86">
        <v>0</v>
      </c>
      <c r="M288" s="86">
        <v>0</v>
      </c>
      <c r="N288" s="86">
        <v>0</v>
      </c>
      <c r="O288" s="86">
        <v>0</v>
      </c>
      <c r="P288" s="86">
        <v>0</v>
      </c>
      <c r="Q288" s="78">
        <v>0</v>
      </c>
      <c r="R288" s="40" t="s">
        <v>2096</v>
      </c>
      <c r="S288" s="46"/>
      <c r="T288" s="36" t="s">
        <v>266</v>
      </c>
      <c r="U288" s="66">
        <v>2</v>
      </c>
      <c r="V288" s="66">
        <v>4</v>
      </c>
    </row>
    <row r="289" spans="1:22" s="18" customFormat="1" ht="15" customHeight="1">
      <c r="B289" s="22" t="s">
        <v>2097</v>
      </c>
      <c r="H289" s="36" t="s">
        <v>404</v>
      </c>
      <c r="I289" s="46">
        <v>4</v>
      </c>
      <c r="J289" s="47" t="s">
        <v>451</v>
      </c>
      <c r="K289" s="54" t="s">
        <v>2057</v>
      </c>
      <c r="L289" s="86">
        <v>0</v>
      </c>
      <c r="M289" s="86">
        <v>0</v>
      </c>
      <c r="N289" s="86">
        <v>0</v>
      </c>
      <c r="O289" s="86">
        <v>0</v>
      </c>
      <c r="P289" s="86">
        <v>0</v>
      </c>
      <c r="Q289" s="78">
        <v>0</v>
      </c>
      <c r="R289" s="79" t="s">
        <v>2098</v>
      </c>
      <c r="S289" s="46"/>
      <c r="T289" s="23" t="s">
        <v>266</v>
      </c>
      <c r="U289" s="46">
        <v>5</v>
      </c>
      <c r="V289" s="46">
        <v>6</v>
      </c>
    </row>
    <row r="290" spans="1:22" s="18" customFormat="1" ht="15" customHeight="1">
      <c r="A290" s="21"/>
      <c r="B290" s="22" t="s">
        <v>2099</v>
      </c>
      <c r="H290" s="36" t="s">
        <v>404</v>
      </c>
      <c r="I290" s="46">
        <v>4</v>
      </c>
      <c r="J290" s="47" t="s">
        <v>451</v>
      </c>
      <c r="K290" s="54" t="s">
        <v>2057</v>
      </c>
      <c r="L290" s="86">
        <v>0</v>
      </c>
      <c r="M290" s="86">
        <v>0</v>
      </c>
      <c r="N290" s="86">
        <v>0</v>
      </c>
      <c r="O290" s="86">
        <v>0</v>
      </c>
      <c r="P290" s="86">
        <v>0</v>
      </c>
      <c r="Q290" s="78">
        <v>0</v>
      </c>
      <c r="R290" s="80" t="s">
        <v>2100</v>
      </c>
      <c r="S290" s="46"/>
      <c r="T290" s="23" t="s">
        <v>266</v>
      </c>
      <c r="U290" s="46">
        <v>3</v>
      </c>
      <c r="V290" s="46">
        <v>5</v>
      </c>
    </row>
    <row r="291" spans="1:22" s="18" customFormat="1" ht="15" customHeight="1">
      <c r="B291" s="22" t="s">
        <v>2101</v>
      </c>
      <c r="H291" s="36" t="s">
        <v>404</v>
      </c>
      <c r="I291" s="49">
        <v>5</v>
      </c>
      <c r="J291" s="48" t="s">
        <v>470</v>
      </c>
      <c r="K291" s="54" t="s">
        <v>2057</v>
      </c>
      <c r="L291" s="86">
        <v>0</v>
      </c>
      <c r="M291" s="86">
        <v>0</v>
      </c>
      <c r="N291" s="86">
        <v>0</v>
      </c>
      <c r="O291" s="86">
        <v>0</v>
      </c>
      <c r="P291" s="86">
        <v>0</v>
      </c>
      <c r="Q291" s="78">
        <v>0</v>
      </c>
      <c r="R291" s="80" t="s">
        <v>2102</v>
      </c>
      <c r="S291" s="46"/>
      <c r="T291" s="24" t="s">
        <v>266</v>
      </c>
      <c r="U291" s="49">
        <v>3</v>
      </c>
      <c r="V291" s="49">
        <v>3</v>
      </c>
    </row>
    <row r="292" spans="1:22" s="18" customFormat="1" ht="15" customHeight="1">
      <c r="B292" s="22" t="s">
        <v>2103</v>
      </c>
      <c r="H292" s="36" t="s">
        <v>404</v>
      </c>
      <c r="I292" s="46">
        <v>5</v>
      </c>
      <c r="J292" s="47" t="s">
        <v>451</v>
      </c>
      <c r="K292" s="54" t="s">
        <v>2057</v>
      </c>
      <c r="L292" s="86">
        <v>0</v>
      </c>
      <c r="M292" s="86">
        <v>0</v>
      </c>
      <c r="N292" s="86">
        <v>0</v>
      </c>
      <c r="O292" s="86">
        <v>0</v>
      </c>
      <c r="P292" s="86">
        <v>0</v>
      </c>
      <c r="Q292" s="78">
        <v>0</v>
      </c>
      <c r="R292" s="79" t="s">
        <v>2104</v>
      </c>
      <c r="S292" s="46"/>
      <c r="T292" s="23" t="s">
        <v>266</v>
      </c>
      <c r="U292" s="46">
        <v>5</v>
      </c>
      <c r="V292" s="46">
        <v>4</v>
      </c>
    </row>
    <row r="293" spans="1:22" s="18" customFormat="1" ht="15" customHeight="1">
      <c r="A293" s="21"/>
      <c r="B293" s="22" t="s">
        <v>2105</v>
      </c>
      <c r="H293" s="36" t="s">
        <v>404</v>
      </c>
      <c r="I293" s="46">
        <v>6</v>
      </c>
      <c r="J293" s="47" t="s">
        <v>451</v>
      </c>
      <c r="K293" s="54" t="s">
        <v>2057</v>
      </c>
      <c r="L293" s="86">
        <v>0</v>
      </c>
      <c r="M293" s="86">
        <v>0</v>
      </c>
      <c r="N293" s="86">
        <v>0</v>
      </c>
      <c r="O293" s="86">
        <v>0</v>
      </c>
      <c r="P293" s="86">
        <v>0</v>
      </c>
      <c r="Q293" s="78">
        <v>0</v>
      </c>
      <c r="R293" s="79" t="s">
        <v>2106</v>
      </c>
      <c r="S293" s="46"/>
      <c r="T293" s="23" t="s">
        <v>266</v>
      </c>
      <c r="U293" s="46">
        <v>6</v>
      </c>
      <c r="V293" s="46">
        <v>4</v>
      </c>
    </row>
    <row r="294" spans="1:22" s="18" customFormat="1" ht="15" customHeight="1">
      <c r="A294" s="21"/>
      <c r="B294" s="22" t="s">
        <v>226</v>
      </c>
      <c r="H294" s="36" t="s">
        <v>404</v>
      </c>
      <c r="I294" s="49">
        <v>6</v>
      </c>
      <c r="J294" s="50" t="s">
        <v>493</v>
      </c>
      <c r="K294" s="54" t="s">
        <v>2057</v>
      </c>
      <c r="L294" s="86">
        <v>0</v>
      </c>
      <c r="M294" s="86">
        <v>0</v>
      </c>
      <c r="N294" s="86">
        <v>0</v>
      </c>
      <c r="O294" s="86">
        <v>0</v>
      </c>
      <c r="P294" s="86">
        <v>0</v>
      </c>
      <c r="Q294" s="78">
        <v>0</v>
      </c>
      <c r="R294" s="79" t="s">
        <v>2107</v>
      </c>
      <c r="S294" s="46"/>
      <c r="T294" s="24" t="s">
        <v>266</v>
      </c>
      <c r="U294" s="49">
        <v>5</v>
      </c>
      <c r="V294" s="49">
        <v>5</v>
      </c>
    </row>
    <row r="295" spans="1:22" s="18" customFormat="1" ht="15" customHeight="1">
      <c r="A295" s="21"/>
      <c r="B295" s="22" t="s">
        <v>2108</v>
      </c>
      <c r="H295" s="36" t="s">
        <v>404</v>
      </c>
      <c r="I295" s="49">
        <v>6</v>
      </c>
      <c r="J295" s="50" t="s">
        <v>451</v>
      </c>
      <c r="K295" s="54" t="s">
        <v>2057</v>
      </c>
      <c r="L295" s="86">
        <v>0</v>
      </c>
      <c r="M295" s="86">
        <v>0</v>
      </c>
      <c r="N295" s="86">
        <v>0</v>
      </c>
      <c r="O295" s="86">
        <v>0</v>
      </c>
      <c r="P295" s="86">
        <v>0</v>
      </c>
      <c r="Q295" s="78">
        <v>0</v>
      </c>
      <c r="R295" s="80" t="s">
        <v>2109</v>
      </c>
      <c r="S295" s="49"/>
      <c r="T295" s="24" t="s">
        <v>266</v>
      </c>
      <c r="U295" s="49">
        <v>6</v>
      </c>
      <c r="V295" s="49">
        <v>6</v>
      </c>
    </row>
    <row r="296" spans="1:22" s="18" customFormat="1" ht="15" customHeight="1">
      <c r="A296" s="21"/>
      <c r="B296" s="22" t="s">
        <v>2110</v>
      </c>
      <c r="H296" s="36" t="s">
        <v>404</v>
      </c>
      <c r="I296" s="49">
        <v>7</v>
      </c>
      <c r="J296" s="50" t="s">
        <v>493</v>
      </c>
      <c r="K296" s="54" t="s">
        <v>2057</v>
      </c>
      <c r="L296" s="86">
        <v>0</v>
      </c>
      <c r="M296" s="86">
        <v>0</v>
      </c>
      <c r="N296" s="86">
        <v>0</v>
      </c>
      <c r="O296" s="86">
        <v>0</v>
      </c>
      <c r="P296" s="86">
        <v>0</v>
      </c>
      <c r="Q296" s="78">
        <v>0</v>
      </c>
      <c r="R296" s="80" t="s">
        <v>2111</v>
      </c>
      <c r="S296" s="49"/>
      <c r="T296" s="24" t="s">
        <v>266</v>
      </c>
      <c r="U296" s="49">
        <v>8</v>
      </c>
      <c r="V296" s="49">
        <v>4</v>
      </c>
    </row>
    <row r="297" spans="1:22" s="18" customFormat="1" ht="15" customHeight="1">
      <c r="A297" s="21"/>
      <c r="B297" s="22" t="s">
        <v>2112</v>
      </c>
      <c r="H297" s="36" t="s">
        <v>404</v>
      </c>
      <c r="I297" s="49">
        <v>8</v>
      </c>
      <c r="J297" s="50" t="s">
        <v>493</v>
      </c>
      <c r="K297" s="54" t="s">
        <v>2057</v>
      </c>
      <c r="L297" s="86">
        <v>0</v>
      </c>
      <c r="M297" s="86">
        <v>0</v>
      </c>
      <c r="N297" s="86">
        <v>0</v>
      </c>
      <c r="O297" s="86">
        <v>0</v>
      </c>
      <c r="P297" s="86">
        <v>0</v>
      </c>
      <c r="Q297" s="78">
        <v>0</v>
      </c>
      <c r="R297" s="79" t="s">
        <v>2113</v>
      </c>
      <c r="S297" s="49"/>
      <c r="T297" s="24" t="s">
        <v>266</v>
      </c>
      <c r="U297" s="49">
        <v>6</v>
      </c>
      <c r="V297" s="49">
        <v>8</v>
      </c>
    </row>
    <row r="298" spans="1:22" s="18" customFormat="1" ht="15" customHeight="1">
      <c r="A298" s="21"/>
      <c r="B298" s="22" t="s">
        <v>2114</v>
      </c>
      <c r="H298" s="36" t="s">
        <v>404</v>
      </c>
      <c r="I298" s="49">
        <v>9</v>
      </c>
      <c r="J298" s="50" t="s">
        <v>493</v>
      </c>
      <c r="K298" s="54" t="s">
        <v>2057</v>
      </c>
      <c r="L298" s="86">
        <v>0</v>
      </c>
      <c r="M298" s="86">
        <v>0</v>
      </c>
      <c r="N298" s="86">
        <v>0</v>
      </c>
      <c r="O298" s="86">
        <v>0</v>
      </c>
      <c r="P298" s="86">
        <v>0</v>
      </c>
      <c r="Q298" s="78">
        <v>0</v>
      </c>
      <c r="R298" s="80" t="s">
        <v>2115</v>
      </c>
      <c r="S298" s="49"/>
      <c r="T298" s="24" t="s">
        <v>266</v>
      </c>
      <c r="U298" s="49">
        <v>8</v>
      </c>
      <c r="V298" s="49">
        <v>8</v>
      </c>
    </row>
    <row r="299" spans="1:22" s="18" customFormat="1" ht="15" customHeight="1">
      <c r="A299" s="21"/>
      <c r="B299" s="22" t="s">
        <v>2116</v>
      </c>
      <c r="H299" s="36" t="s">
        <v>404</v>
      </c>
      <c r="I299" s="49">
        <v>9</v>
      </c>
      <c r="J299" s="50" t="s">
        <v>493</v>
      </c>
      <c r="K299" s="54" t="s">
        <v>2057</v>
      </c>
      <c r="L299" s="86">
        <v>0</v>
      </c>
      <c r="M299" s="86">
        <v>0</v>
      </c>
      <c r="N299" s="86">
        <v>0</v>
      </c>
      <c r="O299" s="86">
        <v>0</v>
      </c>
      <c r="P299" s="86">
        <v>0</v>
      </c>
      <c r="Q299" s="78">
        <v>0</v>
      </c>
      <c r="R299" s="80" t="s">
        <v>2117</v>
      </c>
      <c r="S299" s="49"/>
      <c r="T299" s="24" t="s">
        <v>266</v>
      </c>
      <c r="U299" s="49">
        <v>9</v>
      </c>
      <c r="V299" s="49">
        <v>7</v>
      </c>
    </row>
    <row r="300" spans="1:22" s="18" customFormat="1" ht="15" customHeight="1">
      <c r="A300" s="21">
        <v>1643</v>
      </c>
      <c r="B300" s="43" t="s">
        <v>2118</v>
      </c>
      <c r="H300" s="36" t="s">
        <v>1560</v>
      </c>
      <c r="I300" s="66">
        <v>4</v>
      </c>
      <c r="J300" s="47" t="s">
        <v>451</v>
      </c>
      <c r="K300" s="18" t="s">
        <v>2119</v>
      </c>
      <c r="L300" s="25">
        <v>0</v>
      </c>
      <c r="M300" s="25">
        <v>0</v>
      </c>
      <c r="N300" s="25">
        <v>0</v>
      </c>
      <c r="O300" s="25">
        <v>0</v>
      </c>
      <c r="P300" s="25">
        <v>0</v>
      </c>
      <c r="Q300" s="78">
        <v>0</v>
      </c>
      <c r="R300" s="36" t="s">
        <v>2120</v>
      </c>
      <c r="S300" s="46"/>
      <c r="T300" s="36" t="s">
        <v>1567</v>
      </c>
      <c r="U300" s="66">
        <v>5</v>
      </c>
      <c r="V300" s="66">
        <v>5</v>
      </c>
    </row>
    <row r="301" spans="1:22" s="18" customFormat="1" ht="15" customHeight="1">
      <c r="A301" s="25">
        <v>1130</v>
      </c>
      <c r="B301" s="100" t="s">
        <v>2121</v>
      </c>
      <c r="H301" s="28" t="s">
        <v>248</v>
      </c>
      <c r="I301" s="64">
        <v>4</v>
      </c>
      <c r="J301" s="47" t="s">
        <v>451</v>
      </c>
      <c r="K301" s="54" t="s">
        <v>2119</v>
      </c>
      <c r="L301" s="25">
        <v>2</v>
      </c>
      <c r="M301" s="25">
        <v>2</v>
      </c>
      <c r="N301" s="25">
        <v>2</v>
      </c>
      <c r="O301" s="25">
        <v>2</v>
      </c>
      <c r="P301" s="25">
        <v>2</v>
      </c>
      <c r="Q301" s="78">
        <v>10</v>
      </c>
      <c r="R301" s="36" t="s">
        <v>2122</v>
      </c>
      <c r="S301" s="53"/>
      <c r="T301" s="28" t="s">
        <v>247</v>
      </c>
      <c r="U301" s="64"/>
      <c r="V301" s="64"/>
    </row>
    <row r="302" spans="1:22" s="18" customFormat="1" ht="15" customHeight="1">
      <c r="A302" s="30">
        <v>1321</v>
      </c>
      <c r="B302" s="100" t="s">
        <v>2123</v>
      </c>
      <c r="H302" s="28" t="s">
        <v>269</v>
      </c>
      <c r="I302" s="64">
        <v>3</v>
      </c>
      <c r="J302" s="47" t="s">
        <v>451</v>
      </c>
      <c r="K302" s="54" t="s">
        <v>2119</v>
      </c>
      <c r="L302" s="25">
        <v>0</v>
      </c>
      <c r="M302" s="25">
        <v>0</v>
      </c>
      <c r="N302" s="25">
        <v>0</v>
      </c>
      <c r="O302" s="51">
        <v>0</v>
      </c>
      <c r="P302" s="25">
        <v>0</v>
      </c>
      <c r="Q302" s="78">
        <v>0</v>
      </c>
      <c r="R302" s="36" t="s">
        <v>2124</v>
      </c>
      <c r="S302" s="53"/>
      <c r="T302" s="28" t="s">
        <v>247</v>
      </c>
      <c r="U302" s="64"/>
      <c r="V302" s="64"/>
    </row>
    <row r="303" spans="1:22" s="18" customFormat="1" ht="15" customHeight="1">
      <c r="A303" s="25">
        <v>1207</v>
      </c>
      <c r="B303" s="43" t="s">
        <v>2125</v>
      </c>
      <c r="H303" s="28" t="s">
        <v>290</v>
      </c>
      <c r="I303" s="64">
        <v>1</v>
      </c>
      <c r="J303" s="47" t="s">
        <v>451</v>
      </c>
      <c r="K303" s="54" t="s">
        <v>2119</v>
      </c>
      <c r="L303" s="25">
        <v>0</v>
      </c>
      <c r="M303" s="25">
        <v>0</v>
      </c>
      <c r="N303" s="25">
        <v>0</v>
      </c>
      <c r="O303" s="25">
        <v>0</v>
      </c>
      <c r="P303" s="25">
        <v>0</v>
      </c>
      <c r="Q303" s="78">
        <v>0</v>
      </c>
      <c r="R303" s="36" t="s">
        <v>2126</v>
      </c>
      <c r="S303" s="53"/>
      <c r="T303" s="28" t="s">
        <v>1567</v>
      </c>
      <c r="U303" s="64">
        <v>1</v>
      </c>
      <c r="V303" s="64">
        <v>1</v>
      </c>
    </row>
    <row r="304" spans="1:22" s="18" customFormat="1" ht="15" customHeight="1">
      <c r="A304" s="25">
        <v>1533</v>
      </c>
      <c r="B304" s="34" t="s">
        <v>2127</v>
      </c>
      <c r="H304" s="28" t="s">
        <v>305</v>
      </c>
      <c r="I304" s="55">
        <v>3</v>
      </c>
      <c r="J304" s="47" t="s">
        <v>451</v>
      </c>
      <c r="K304" s="54" t="s">
        <v>2119</v>
      </c>
      <c r="L304" s="25">
        <v>0</v>
      </c>
      <c r="M304" s="25">
        <v>0</v>
      </c>
      <c r="N304" s="25">
        <v>0</v>
      </c>
      <c r="O304" s="25">
        <v>0</v>
      </c>
      <c r="P304" s="25">
        <v>0</v>
      </c>
      <c r="Q304" s="78">
        <v>0</v>
      </c>
      <c r="R304" s="36" t="s">
        <v>2128</v>
      </c>
      <c r="S304" s="53"/>
      <c r="T304" s="27" t="s">
        <v>1567</v>
      </c>
      <c r="U304" s="53">
        <v>3</v>
      </c>
      <c r="V304" s="53">
        <v>4</v>
      </c>
    </row>
    <row r="305" spans="1:22" s="18" customFormat="1" ht="15" customHeight="1">
      <c r="A305" s="35">
        <v>1720</v>
      </c>
      <c r="B305" s="22" t="s">
        <v>2129</v>
      </c>
      <c r="H305" s="36" t="s">
        <v>338</v>
      </c>
      <c r="I305" s="67">
        <v>2</v>
      </c>
      <c r="J305" s="47" t="s">
        <v>451</v>
      </c>
      <c r="K305" s="146" t="s">
        <v>2119</v>
      </c>
      <c r="L305" s="25">
        <v>0</v>
      </c>
      <c r="M305" s="25">
        <v>0</v>
      </c>
      <c r="N305" s="35">
        <v>0</v>
      </c>
      <c r="O305" s="35">
        <v>0</v>
      </c>
      <c r="P305" s="35">
        <v>0</v>
      </c>
      <c r="Q305" s="78">
        <v>0</v>
      </c>
      <c r="R305" s="36" t="s">
        <v>2130</v>
      </c>
      <c r="S305" s="46"/>
      <c r="T305" s="23" t="s">
        <v>247</v>
      </c>
      <c r="U305" s="46">
        <v>0</v>
      </c>
      <c r="V305" s="46">
        <v>0</v>
      </c>
    </row>
    <row r="306" spans="1:22" s="18" customFormat="1" ht="15" customHeight="1">
      <c r="A306" s="38">
        <v>1407</v>
      </c>
      <c r="B306" s="39" t="s">
        <v>2089</v>
      </c>
      <c r="H306" s="40" t="s">
        <v>357</v>
      </c>
      <c r="I306" s="67">
        <v>1</v>
      </c>
      <c r="J306" s="68" t="s">
        <v>451</v>
      </c>
      <c r="K306" s="69" t="s">
        <v>2119</v>
      </c>
      <c r="L306" s="25">
        <v>0</v>
      </c>
      <c r="M306" s="25">
        <v>0</v>
      </c>
      <c r="N306" s="25">
        <v>0</v>
      </c>
      <c r="O306" s="25">
        <v>0</v>
      </c>
      <c r="P306" s="25">
        <v>0</v>
      </c>
      <c r="Q306" s="78">
        <v>0</v>
      </c>
      <c r="R306" s="40" t="s">
        <v>2131</v>
      </c>
      <c r="S306" s="46"/>
      <c r="T306" s="80" t="s">
        <v>247</v>
      </c>
      <c r="U306" s="49">
        <v>0</v>
      </c>
      <c r="V306" s="49">
        <v>0</v>
      </c>
    </row>
    <row r="307" spans="1:22" s="18" customFormat="1" ht="15" customHeight="1">
      <c r="A307" s="21">
        <v>1940</v>
      </c>
      <c r="B307" s="22" t="s">
        <v>130</v>
      </c>
      <c r="H307" s="36" t="s">
        <v>392</v>
      </c>
      <c r="I307" s="46">
        <v>4</v>
      </c>
      <c r="J307" s="47" t="s">
        <v>451</v>
      </c>
      <c r="K307" s="18" t="s">
        <v>2119</v>
      </c>
      <c r="L307" s="25">
        <v>0</v>
      </c>
      <c r="M307" s="25">
        <v>0</v>
      </c>
      <c r="N307" s="25">
        <v>0</v>
      </c>
      <c r="O307" s="25">
        <v>0</v>
      </c>
      <c r="P307" s="25">
        <v>0</v>
      </c>
      <c r="Q307" s="78">
        <v>0</v>
      </c>
      <c r="R307" s="36" t="s">
        <v>2132</v>
      </c>
      <c r="S307" s="46"/>
      <c r="T307" s="23" t="s">
        <v>329</v>
      </c>
      <c r="U307" s="46">
        <v>4</v>
      </c>
      <c r="V307" s="46">
        <v>2</v>
      </c>
    </row>
    <row r="308" spans="1:22" s="18" customFormat="1" ht="15" customHeight="1">
      <c r="B308" s="22" t="s">
        <v>2133</v>
      </c>
      <c r="H308" s="36" t="s">
        <v>404</v>
      </c>
      <c r="I308" s="49">
        <v>1</v>
      </c>
      <c r="J308" s="48" t="s">
        <v>451</v>
      </c>
      <c r="K308" s="54" t="s">
        <v>2119</v>
      </c>
      <c r="L308" s="86">
        <v>0</v>
      </c>
      <c r="M308" s="86">
        <v>0</v>
      </c>
      <c r="N308" s="86">
        <v>0</v>
      </c>
      <c r="O308" s="86">
        <v>0</v>
      </c>
      <c r="P308" s="86">
        <v>0</v>
      </c>
      <c r="Q308" s="78">
        <v>0</v>
      </c>
      <c r="R308" s="40" t="s">
        <v>2134</v>
      </c>
      <c r="S308" s="46"/>
      <c r="T308" s="24" t="s">
        <v>1567</v>
      </c>
      <c r="U308" s="49">
        <v>2</v>
      </c>
      <c r="V308" s="49">
        <v>3</v>
      </c>
    </row>
    <row r="309" spans="1:22" s="18" customFormat="1" ht="15" customHeight="1">
      <c r="A309" s="21"/>
      <c r="B309" s="22" t="s">
        <v>2135</v>
      </c>
      <c r="H309" s="36" t="s">
        <v>404</v>
      </c>
      <c r="I309" s="46">
        <v>1</v>
      </c>
      <c r="J309" s="47" t="s">
        <v>451</v>
      </c>
      <c r="K309" s="54" t="s">
        <v>2119</v>
      </c>
      <c r="L309" s="86">
        <v>0</v>
      </c>
      <c r="M309" s="86">
        <v>0</v>
      </c>
      <c r="N309" s="86">
        <v>0</v>
      </c>
      <c r="O309" s="86">
        <v>0</v>
      </c>
      <c r="P309" s="86">
        <v>0</v>
      </c>
      <c r="Q309" s="78">
        <v>0</v>
      </c>
      <c r="R309" s="40" t="s">
        <v>2136</v>
      </c>
      <c r="S309" s="46"/>
      <c r="T309" s="23" t="s">
        <v>1567</v>
      </c>
      <c r="U309" s="46">
        <v>1</v>
      </c>
      <c r="V309" s="46">
        <v>2</v>
      </c>
    </row>
    <row r="310" spans="1:22" s="18" customFormat="1" ht="15" customHeight="1">
      <c r="B310" s="22" t="s">
        <v>2137</v>
      </c>
      <c r="H310" s="36" t="s">
        <v>404</v>
      </c>
      <c r="I310" s="46">
        <v>2</v>
      </c>
      <c r="J310" s="50" t="s">
        <v>487</v>
      </c>
      <c r="K310" s="54" t="s">
        <v>2119</v>
      </c>
      <c r="L310" s="86">
        <v>0</v>
      </c>
      <c r="M310" s="86">
        <v>0</v>
      </c>
      <c r="N310" s="86">
        <v>0</v>
      </c>
      <c r="O310" s="86">
        <v>0</v>
      </c>
      <c r="P310" s="86">
        <v>0</v>
      </c>
      <c r="Q310" s="78">
        <v>0</v>
      </c>
      <c r="R310" s="40" t="s">
        <v>2138</v>
      </c>
      <c r="S310" s="46"/>
      <c r="T310" s="23" t="s">
        <v>1567</v>
      </c>
      <c r="U310" s="46">
        <v>1</v>
      </c>
      <c r="V310" s="46">
        <v>2</v>
      </c>
    </row>
    <row r="311" spans="1:22" s="18" customFormat="1" ht="15" customHeight="1">
      <c r="B311" s="22" t="s">
        <v>2139</v>
      </c>
      <c r="H311" s="36" t="s">
        <v>404</v>
      </c>
      <c r="I311" s="46">
        <v>2</v>
      </c>
      <c r="J311" s="47" t="s">
        <v>451</v>
      </c>
      <c r="K311" s="54" t="s">
        <v>2119</v>
      </c>
      <c r="L311" s="86">
        <v>0</v>
      </c>
      <c r="M311" s="86">
        <v>0</v>
      </c>
      <c r="N311" s="86">
        <v>0</v>
      </c>
      <c r="O311" s="86">
        <v>0</v>
      </c>
      <c r="P311" s="86">
        <v>0</v>
      </c>
      <c r="Q311" s="78">
        <v>0</v>
      </c>
      <c r="R311" s="40" t="s">
        <v>2140</v>
      </c>
      <c r="S311" s="46"/>
      <c r="T311" s="23" t="s">
        <v>1567</v>
      </c>
      <c r="U311" s="46">
        <v>1</v>
      </c>
      <c r="V311" s="46">
        <v>4</v>
      </c>
    </row>
    <row r="312" spans="1:22" s="18" customFormat="1" ht="15" customHeight="1">
      <c r="A312" s="21"/>
      <c r="B312" s="22" t="s">
        <v>2141</v>
      </c>
      <c r="H312" s="36" t="s">
        <v>404</v>
      </c>
      <c r="I312" s="46">
        <v>2</v>
      </c>
      <c r="J312" s="47" t="s">
        <v>451</v>
      </c>
      <c r="K312" s="54" t="s">
        <v>2119</v>
      </c>
      <c r="L312" s="86">
        <v>0</v>
      </c>
      <c r="M312" s="86">
        <v>0</v>
      </c>
      <c r="N312" s="86">
        <v>0</v>
      </c>
      <c r="O312" s="86">
        <v>0</v>
      </c>
      <c r="P312" s="86">
        <v>0</v>
      </c>
      <c r="Q312" s="78">
        <v>0</v>
      </c>
      <c r="R312" s="40" t="s">
        <v>2142</v>
      </c>
      <c r="S312" s="46"/>
      <c r="T312" s="24" t="s">
        <v>1567</v>
      </c>
      <c r="U312" s="49">
        <v>2</v>
      </c>
      <c r="V312" s="49">
        <v>2</v>
      </c>
    </row>
    <row r="313" spans="1:22" s="18" customFormat="1" ht="15" customHeight="1">
      <c r="A313" s="21"/>
      <c r="B313" s="22" t="s">
        <v>2143</v>
      </c>
      <c r="H313" s="36" t="s">
        <v>404</v>
      </c>
      <c r="I313" s="46">
        <v>2</v>
      </c>
      <c r="J313" s="48" t="s">
        <v>470</v>
      </c>
      <c r="K313" s="54" t="s">
        <v>2119</v>
      </c>
      <c r="L313" s="86">
        <v>0</v>
      </c>
      <c r="M313" s="86">
        <v>0</v>
      </c>
      <c r="N313" s="86">
        <v>0</v>
      </c>
      <c r="O313" s="86">
        <v>0</v>
      </c>
      <c r="P313" s="86">
        <v>0</v>
      </c>
      <c r="Q313" s="78">
        <v>0</v>
      </c>
      <c r="R313" s="40" t="s">
        <v>2144</v>
      </c>
      <c r="S313" s="46"/>
      <c r="T313" s="23" t="s">
        <v>1567</v>
      </c>
      <c r="U313" s="46">
        <v>0</v>
      </c>
      <c r="V313" s="46">
        <v>2</v>
      </c>
    </row>
    <row r="314" spans="1:22" s="18" customFormat="1" ht="15" customHeight="1">
      <c r="A314" s="21"/>
      <c r="B314" s="22" t="s">
        <v>2145</v>
      </c>
      <c r="H314" s="36" t="s">
        <v>404</v>
      </c>
      <c r="I314" s="49">
        <v>2</v>
      </c>
      <c r="J314" s="47" t="s">
        <v>451</v>
      </c>
      <c r="K314" s="54" t="s">
        <v>2119</v>
      </c>
      <c r="L314" s="86">
        <v>0</v>
      </c>
      <c r="M314" s="86">
        <v>0</v>
      </c>
      <c r="N314" s="86">
        <v>0</v>
      </c>
      <c r="O314" s="86">
        <v>0</v>
      </c>
      <c r="P314" s="86">
        <v>0</v>
      </c>
      <c r="Q314" s="78">
        <v>0</v>
      </c>
      <c r="R314" s="40" t="s">
        <v>2146</v>
      </c>
      <c r="S314" s="46"/>
      <c r="T314" s="23" t="s">
        <v>1567</v>
      </c>
      <c r="U314" s="46">
        <v>1</v>
      </c>
      <c r="V314" s="46">
        <v>3</v>
      </c>
    </row>
    <row r="315" spans="1:22" s="18" customFormat="1" ht="15" customHeight="1">
      <c r="A315" s="21"/>
      <c r="B315" s="22" t="s">
        <v>2147</v>
      </c>
      <c r="H315" s="36" t="s">
        <v>404</v>
      </c>
      <c r="I315" s="46">
        <v>2</v>
      </c>
      <c r="J315" s="47" t="s">
        <v>451</v>
      </c>
      <c r="K315" s="54" t="s">
        <v>2119</v>
      </c>
      <c r="L315" s="86">
        <v>0</v>
      </c>
      <c r="M315" s="86">
        <v>0</v>
      </c>
      <c r="N315" s="86">
        <v>0</v>
      </c>
      <c r="O315" s="86">
        <v>0</v>
      </c>
      <c r="P315" s="86">
        <v>0</v>
      </c>
      <c r="Q315" s="78">
        <v>0</v>
      </c>
      <c r="R315" s="40" t="s">
        <v>2148</v>
      </c>
      <c r="S315" s="46"/>
      <c r="T315" s="23" t="s">
        <v>1567</v>
      </c>
      <c r="U315" s="46">
        <v>1</v>
      </c>
      <c r="V315" s="46">
        <v>2</v>
      </c>
    </row>
    <row r="316" spans="1:22" s="18" customFormat="1" ht="15" customHeight="1">
      <c r="A316" s="21"/>
      <c r="B316" s="22" t="s">
        <v>2149</v>
      </c>
      <c r="H316" s="36" t="s">
        <v>404</v>
      </c>
      <c r="I316" s="49">
        <v>3</v>
      </c>
      <c r="J316" s="47" t="s">
        <v>451</v>
      </c>
      <c r="K316" s="54" t="s">
        <v>2119</v>
      </c>
      <c r="L316" s="86">
        <v>0</v>
      </c>
      <c r="M316" s="86">
        <v>0</v>
      </c>
      <c r="N316" s="86">
        <v>0</v>
      </c>
      <c r="O316" s="86">
        <v>0</v>
      </c>
      <c r="P316" s="86">
        <v>0</v>
      </c>
      <c r="Q316" s="78">
        <v>0</v>
      </c>
      <c r="R316" s="40" t="s">
        <v>2150</v>
      </c>
      <c r="S316" s="46"/>
      <c r="T316" s="24" t="s">
        <v>1567</v>
      </c>
      <c r="U316" s="49">
        <v>1</v>
      </c>
      <c r="V316" s="49">
        <v>4</v>
      </c>
    </row>
    <row r="317" spans="1:22" s="18" customFormat="1" ht="15" customHeight="1">
      <c r="B317" s="22" t="s">
        <v>2151</v>
      </c>
      <c r="H317" s="36" t="s">
        <v>404</v>
      </c>
      <c r="I317" s="46">
        <v>3</v>
      </c>
      <c r="J317" s="48" t="s">
        <v>470</v>
      </c>
      <c r="K317" s="54" t="s">
        <v>2119</v>
      </c>
      <c r="L317" s="86">
        <v>0</v>
      </c>
      <c r="M317" s="86">
        <v>0</v>
      </c>
      <c r="N317" s="86">
        <v>0</v>
      </c>
      <c r="O317" s="86">
        <v>0</v>
      </c>
      <c r="P317" s="86">
        <v>0</v>
      </c>
      <c r="Q317" s="78">
        <v>0</v>
      </c>
      <c r="R317" s="40" t="s">
        <v>2152</v>
      </c>
      <c r="S317" s="46"/>
      <c r="T317" s="23" t="s">
        <v>1567</v>
      </c>
      <c r="U317" s="46">
        <v>2</v>
      </c>
      <c r="V317" s="46">
        <v>8</v>
      </c>
    </row>
    <row r="318" spans="1:22" s="18" customFormat="1" ht="15" customHeight="1">
      <c r="B318" s="22" t="s">
        <v>2153</v>
      </c>
      <c r="H318" s="36" t="s">
        <v>404</v>
      </c>
      <c r="I318" s="49">
        <v>3</v>
      </c>
      <c r="J318" s="50" t="s">
        <v>487</v>
      </c>
      <c r="K318" s="54" t="s">
        <v>2119</v>
      </c>
      <c r="L318" s="86">
        <v>0</v>
      </c>
      <c r="M318" s="86">
        <v>0</v>
      </c>
      <c r="N318" s="86">
        <v>0</v>
      </c>
      <c r="O318" s="86">
        <v>0</v>
      </c>
      <c r="P318" s="86">
        <v>0</v>
      </c>
      <c r="Q318" s="78">
        <v>0</v>
      </c>
      <c r="R318" s="40" t="s">
        <v>2154</v>
      </c>
      <c r="S318" s="46"/>
      <c r="T318" s="24" t="s">
        <v>1567</v>
      </c>
      <c r="U318" s="49">
        <v>2</v>
      </c>
      <c r="V318" s="49">
        <v>2</v>
      </c>
    </row>
    <row r="319" spans="1:22" s="18" customFormat="1" ht="15" customHeight="1">
      <c r="B319" s="22" t="s">
        <v>2155</v>
      </c>
      <c r="H319" s="36" t="s">
        <v>404</v>
      </c>
      <c r="I319" s="49">
        <v>3</v>
      </c>
      <c r="J319" s="47" t="s">
        <v>451</v>
      </c>
      <c r="K319" s="54" t="s">
        <v>2119</v>
      </c>
      <c r="L319" s="86">
        <v>0</v>
      </c>
      <c r="M319" s="86">
        <v>0</v>
      </c>
      <c r="N319" s="86">
        <v>0</v>
      </c>
      <c r="O319" s="86">
        <v>0</v>
      </c>
      <c r="P319" s="86">
        <v>0</v>
      </c>
      <c r="Q319" s="78">
        <v>0</v>
      </c>
      <c r="R319" s="40" t="s">
        <v>2156</v>
      </c>
      <c r="S319" s="46"/>
      <c r="T319" s="24" t="s">
        <v>1567</v>
      </c>
      <c r="U319" s="49">
        <v>4</v>
      </c>
      <c r="V319" s="49">
        <v>4</v>
      </c>
    </row>
    <row r="320" spans="1:22" s="18" customFormat="1" ht="15" customHeight="1">
      <c r="B320" s="22" t="s">
        <v>2157</v>
      </c>
      <c r="H320" s="36" t="s">
        <v>404</v>
      </c>
      <c r="I320" s="46">
        <v>4</v>
      </c>
      <c r="J320" s="48" t="s">
        <v>470</v>
      </c>
      <c r="K320" s="54" t="s">
        <v>2119</v>
      </c>
      <c r="L320" s="86">
        <v>0</v>
      </c>
      <c r="M320" s="86">
        <v>0</v>
      </c>
      <c r="N320" s="86">
        <v>0</v>
      </c>
      <c r="O320" s="86">
        <v>0</v>
      </c>
      <c r="P320" s="86">
        <v>0</v>
      </c>
      <c r="Q320" s="78">
        <v>0</v>
      </c>
      <c r="R320" s="40" t="s">
        <v>2158</v>
      </c>
      <c r="S320" s="46"/>
      <c r="T320" s="23" t="s">
        <v>1567</v>
      </c>
      <c r="U320" s="46">
        <v>3</v>
      </c>
      <c r="V320" s="46">
        <v>5</v>
      </c>
    </row>
    <row r="321" spans="1:22" s="18" customFormat="1" ht="15" customHeight="1">
      <c r="A321" s="21"/>
      <c r="B321" s="22" t="s">
        <v>2159</v>
      </c>
      <c r="H321" s="36" t="s">
        <v>404</v>
      </c>
      <c r="I321" s="46">
        <v>4</v>
      </c>
      <c r="J321" s="52" t="s">
        <v>493</v>
      </c>
      <c r="K321" s="54" t="s">
        <v>2119</v>
      </c>
      <c r="L321" s="86">
        <v>0</v>
      </c>
      <c r="M321" s="86">
        <v>0</v>
      </c>
      <c r="N321" s="86">
        <v>0</v>
      </c>
      <c r="O321" s="86">
        <v>0</v>
      </c>
      <c r="P321" s="86">
        <v>0</v>
      </c>
      <c r="Q321" s="78">
        <v>0</v>
      </c>
      <c r="R321" s="40" t="s">
        <v>2160</v>
      </c>
      <c r="S321" s="46"/>
      <c r="T321" s="23" t="s">
        <v>1567</v>
      </c>
      <c r="U321" s="46">
        <v>1</v>
      </c>
      <c r="V321" s="46">
        <v>7</v>
      </c>
    </row>
    <row r="322" spans="1:22" s="18" customFormat="1" ht="15" customHeight="1">
      <c r="A322" s="21"/>
      <c r="B322" s="22" t="s">
        <v>2161</v>
      </c>
      <c r="H322" s="36" t="s">
        <v>404</v>
      </c>
      <c r="I322" s="46">
        <v>5</v>
      </c>
      <c r="J322" s="52" t="s">
        <v>493</v>
      </c>
      <c r="K322" s="54" t="s">
        <v>2119</v>
      </c>
      <c r="L322" s="86">
        <v>0</v>
      </c>
      <c r="M322" s="86">
        <v>0</v>
      </c>
      <c r="N322" s="86">
        <v>0</v>
      </c>
      <c r="O322" s="86">
        <v>0</v>
      </c>
      <c r="P322" s="86">
        <v>0</v>
      </c>
      <c r="Q322" s="78">
        <v>0</v>
      </c>
      <c r="R322" s="40" t="s">
        <v>2162</v>
      </c>
      <c r="S322" s="46"/>
      <c r="T322" s="23" t="s">
        <v>1567</v>
      </c>
      <c r="U322" s="46">
        <v>7</v>
      </c>
      <c r="V322" s="46">
        <v>4</v>
      </c>
    </row>
    <row r="323" spans="1:22" s="18" customFormat="1" ht="15" customHeight="1">
      <c r="A323" s="21"/>
      <c r="B323" s="22" t="s">
        <v>131</v>
      </c>
      <c r="H323" s="36" t="s">
        <v>404</v>
      </c>
      <c r="I323" s="49">
        <v>5</v>
      </c>
      <c r="J323" s="52" t="s">
        <v>493</v>
      </c>
      <c r="K323" s="54" t="s">
        <v>2119</v>
      </c>
      <c r="L323" s="86">
        <v>0</v>
      </c>
      <c r="M323" s="86">
        <v>0</v>
      </c>
      <c r="N323" s="86">
        <v>0</v>
      </c>
      <c r="O323" s="86">
        <v>0</v>
      </c>
      <c r="P323" s="86">
        <v>0</v>
      </c>
      <c r="Q323" s="78">
        <v>0</v>
      </c>
      <c r="R323" s="40" t="s">
        <v>2163</v>
      </c>
      <c r="S323" s="46"/>
      <c r="T323" s="24" t="s">
        <v>1567</v>
      </c>
      <c r="U323" s="49">
        <v>5</v>
      </c>
      <c r="V323" s="49">
        <v>5</v>
      </c>
    </row>
    <row r="324" spans="1:22" s="18" customFormat="1" ht="15" customHeight="1">
      <c r="B324" s="22" t="s">
        <v>132</v>
      </c>
      <c r="H324" s="36" t="s">
        <v>404</v>
      </c>
      <c r="I324" s="46">
        <v>5</v>
      </c>
      <c r="J324" s="48" t="s">
        <v>470</v>
      </c>
      <c r="K324" s="54" t="s">
        <v>2119</v>
      </c>
      <c r="L324" s="86">
        <v>0</v>
      </c>
      <c r="M324" s="86">
        <v>0</v>
      </c>
      <c r="N324" s="86">
        <v>0</v>
      </c>
      <c r="O324" s="86">
        <v>0</v>
      </c>
      <c r="P324" s="86">
        <v>0</v>
      </c>
      <c r="Q324" s="78">
        <v>0</v>
      </c>
      <c r="R324" s="40" t="s">
        <v>2164</v>
      </c>
      <c r="S324" s="46"/>
      <c r="T324" s="24" t="s">
        <v>1567</v>
      </c>
      <c r="U324" s="49">
        <v>3</v>
      </c>
      <c r="V324" s="49">
        <v>5</v>
      </c>
    </row>
    <row r="325" spans="1:22" s="18" customFormat="1" ht="15" customHeight="1">
      <c r="B325" s="22" t="s">
        <v>2165</v>
      </c>
      <c r="H325" s="36" t="s">
        <v>404</v>
      </c>
      <c r="I325" s="46">
        <v>5</v>
      </c>
      <c r="J325" s="52" t="s">
        <v>493</v>
      </c>
      <c r="K325" s="54" t="s">
        <v>2119</v>
      </c>
      <c r="L325" s="86">
        <v>0</v>
      </c>
      <c r="M325" s="86">
        <v>0</v>
      </c>
      <c r="N325" s="86">
        <v>0</v>
      </c>
      <c r="O325" s="86">
        <v>0</v>
      </c>
      <c r="P325" s="86">
        <v>0</v>
      </c>
      <c r="Q325" s="78">
        <v>0</v>
      </c>
      <c r="R325" s="40" t="s">
        <v>2166</v>
      </c>
      <c r="S325" s="46"/>
      <c r="T325" s="23" t="s">
        <v>1567</v>
      </c>
      <c r="U325" s="46">
        <v>4</v>
      </c>
      <c r="V325" s="46">
        <v>7</v>
      </c>
    </row>
    <row r="326" spans="1:22" s="18" customFormat="1" ht="15" customHeight="1">
      <c r="B326" s="22" t="s">
        <v>2167</v>
      </c>
      <c r="H326" s="36" t="s">
        <v>404</v>
      </c>
      <c r="I326" s="46">
        <v>5</v>
      </c>
      <c r="J326" s="47" t="s">
        <v>451</v>
      </c>
      <c r="K326" s="54" t="s">
        <v>2119</v>
      </c>
      <c r="L326" s="86">
        <v>0</v>
      </c>
      <c r="M326" s="86">
        <v>0</v>
      </c>
      <c r="N326" s="86">
        <v>0</v>
      </c>
      <c r="O326" s="86">
        <v>0</v>
      </c>
      <c r="P326" s="86">
        <v>0</v>
      </c>
      <c r="Q326" s="78">
        <v>0</v>
      </c>
      <c r="R326" s="40" t="s">
        <v>877</v>
      </c>
      <c r="S326" s="46"/>
      <c r="T326" s="23" t="s">
        <v>1567</v>
      </c>
      <c r="U326" s="46">
        <v>4</v>
      </c>
      <c r="V326" s="46">
        <v>6</v>
      </c>
    </row>
    <row r="327" spans="1:22" s="18" customFormat="1" ht="15" customHeight="1">
      <c r="A327" s="21"/>
      <c r="B327" s="22" t="s">
        <v>2168</v>
      </c>
      <c r="H327" s="36" t="s">
        <v>404</v>
      </c>
      <c r="I327" s="49">
        <v>6</v>
      </c>
      <c r="J327" s="50" t="s">
        <v>493</v>
      </c>
      <c r="K327" s="54" t="s">
        <v>2119</v>
      </c>
      <c r="L327" s="86">
        <v>0</v>
      </c>
      <c r="M327" s="86">
        <v>0</v>
      </c>
      <c r="N327" s="86">
        <v>0</v>
      </c>
      <c r="O327" s="86">
        <v>0</v>
      </c>
      <c r="P327" s="86">
        <v>0</v>
      </c>
      <c r="Q327" s="78">
        <v>0</v>
      </c>
      <c r="R327" s="40" t="s">
        <v>2169</v>
      </c>
      <c r="S327" s="49"/>
      <c r="T327" s="24" t="s">
        <v>1567</v>
      </c>
      <c r="U327" s="49">
        <v>2</v>
      </c>
      <c r="V327" s="49">
        <v>8</v>
      </c>
    </row>
    <row r="328" spans="1:22" s="18" customFormat="1" ht="15" customHeight="1">
      <c r="A328" s="21"/>
      <c r="B328" s="22" t="s">
        <v>2170</v>
      </c>
      <c r="H328" s="36" t="s">
        <v>404</v>
      </c>
      <c r="I328" s="49">
        <v>8</v>
      </c>
      <c r="J328" s="50" t="s">
        <v>493</v>
      </c>
      <c r="K328" s="54" t="s">
        <v>2119</v>
      </c>
      <c r="L328" s="86">
        <v>0</v>
      </c>
      <c r="M328" s="86">
        <v>0</v>
      </c>
      <c r="N328" s="86">
        <v>0</v>
      </c>
      <c r="O328" s="86">
        <v>0</v>
      </c>
      <c r="P328" s="86">
        <v>0</v>
      </c>
      <c r="Q328" s="78">
        <v>0</v>
      </c>
      <c r="R328" s="40" t="s">
        <v>2171</v>
      </c>
      <c r="S328" s="49"/>
      <c r="T328" s="24" t="s">
        <v>1567</v>
      </c>
      <c r="U328" s="49">
        <v>6</v>
      </c>
      <c r="V328" s="49">
        <v>8</v>
      </c>
    </row>
    <row r="329" spans="1:22" s="18" customFormat="1" ht="15" customHeight="1">
      <c r="A329" s="21">
        <v>1606</v>
      </c>
      <c r="B329" s="22" t="s">
        <v>2172</v>
      </c>
      <c r="H329" s="36" t="s">
        <v>1560</v>
      </c>
      <c r="I329" s="49">
        <v>1</v>
      </c>
      <c r="J329" s="47" t="s">
        <v>451</v>
      </c>
      <c r="K329" s="147" t="s">
        <v>2173</v>
      </c>
      <c r="L329" s="25">
        <v>0</v>
      </c>
      <c r="M329" s="25">
        <v>0</v>
      </c>
      <c r="N329" s="25">
        <v>0</v>
      </c>
      <c r="O329" s="25">
        <v>0</v>
      </c>
      <c r="P329" s="25">
        <v>0</v>
      </c>
      <c r="Q329" s="78">
        <v>0</v>
      </c>
      <c r="R329" s="36" t="s">
        <v>765</v>
      </c>
      <c r="S329" s="46"/>
      <c r="T329" s="24" t="s">
        <v>266</v>
      </c>
      <c r="U329" s="49">
        <v>2</v>
      </c>
      <c r="V329" s="49">
        <v>1</v>
      </c>
    </row>
    <row r="330" spans="1:22" s="18" customFormat="1" ht="15" customHeight="1">
      <c r="A330" s="21">
        <v>1630</v>
      </c>
      <c r="B330" s="22" t="s">
        <v>2174</v>
      </c>
      <c r="H330" s="36" t="s">
        <v>1560</v>
      </c>
      <c r="I330" s="49">
        <v>3</v>
      </c>
      <c r="J330" s="48" t="s">
        <v>470</v>
      </c>
      <c r="K330" s="147" t="s">
        <v>2173</v>
      </c>
      <c r="L330" s="25">
        <v>0</v>
      </c>
      <c r="M330" s="25">
        <v>0</v>
      </c>
      <c r="N330" s="25">
        <v>0</v>
      </c>
      <c r="O330" s="25">
        <v>0</v>
      </c>
      <c r="P330" s="25">
        <v>0</v>
      </c>
      <c r="Q330" s="78">
        <v>0</v>
      </c>
      <c r="R330" s="148" t="s">
        <v>2175</v>
      </c>
      <c r="S330" s="46"/>
      <c r="T330" s="23" t="s">
        <v>266</v>
      </c>
      <c r="U330" s="49">
        <v>3</v>
      </c>
      <c r="V330" s="49">
        <v>4</v>
      </c>
    </row>
    <row r="331" spans="1:22" s="18" customFormat="1" ht="15" customHeight="1">
      <c r="A331" s="21">
        <v>1642</v>
      </c>
      <c r="B331" s="22" t="s">
        <v>2176</v>
      </c>
      <c r="H331" s="36" t="s">
        <v>1560</v>
      </c>
      <c r="I331" s="49">
        <v>4</v>
      </c>
      <c r="J331" s="47" t="s">
        <v>451</v>
      </c>
      <c r="K331" s="147" t="s">
        <v>2173</v>
      </c>
      <c r="L331" s="25">
        <v>0</v>
      </c>
      <c r="M331" s="25">
        <v>0</v>
      </c>
      <c r="N331" s="25">
        <v>0</v>
      </c>
      <c r="O331" s="25">
        <v>0</v>
      </c>
      <c r="P331" s="25">
        <v>0</v>
      </c>
      <c r="Q331" s="78">
        <v>0</v>
      </c>
      <c r="R331" s="36" t="s">
        <v>1406</v>
      </c>
      <c r="S331" s="149"/>
      <c r="T331" s="24" t="s">
        <v>266</v>
      </c>
      <c r="U331" s="49">
        <v>5</v>
      </c>
      <c r="V331" s="149">
        <v>4</v>
      </c>
    </row>
    <row r="332" spans="1:22" s="18" customFormat="1" ht="15" customHeight="1">
      <c r="A332" s="25">
        <v>1103</v>
      </c>
      <c r="B332" s="26" t="s">
        <v>2177</v>
      </c>
      <c r="H332" s="97" t="s">
        <v>248</v>
      </c>
      <c r="I332" s="127">
        <v>1</v>
      </c>
      <c r="J332" s="113" t="s">
        <v>451</v>
      </c>
      <c r="K332" s="114" t="s">
        <v>2173</v>
      </c>
      <c r="L332" s="25">
        <v>0</v>
      </c>
      <c r="M332" s="25">
        <v>0</v>
      </c>
      <c r="N332" s="25">
        <v>0</v>
      </c>
      <c r="O332" s="25">
        <v>0</v>
      </c>
      <c r="P332" s="25">
        <v>0</v>
      </c>
      <c r="Q332" s="78">
        <v>0</v>
      </c>
      <c r="R332" s="42" t="s">
        <v>2178</v>
      </c>
      <c r="S332" s="127"/>
      <c r="T332" s="190" t="s">
        <v>247</v>
      </c>
      <c r="U332" s="127">
        <v>0</v>
      </c>
      <c r="V332" s="127">
        <v>0</v>
      </c>
    </row>
    <row r="333" spans="1:22" s="18" customFormat="1" ht="84">
      <c r="A333" s="25">
        <v>1126</v>
      </c>
      <c r="B333" s="26" t="s">
        <v>2179</v>
      </c>
      <c r="H333" s="36" t="s">
        <v>248</v>
      </c>
      <c r="I333" s="46">
        <v>3</v>
      </c>
      <c r="J333" s="47" t="s">
        <v>451</v>
      </c>
      <c r="K333" s="147" t="s">
        <v>2173</v>
      </c>
      <c r="L333" s="25">
        <v>0</v>
      </c>
      <c r="M333" s="25">
        <v>0</v>
      </c>
      <c r="N333" s="25">
        <v>0</v>
      </c>
      <c r="O333" s="25">
        <v>0</v>
      </c>
      <c r="P333" s="25">
        <v>0</v>
      </c>
      <c r="Q333" s="78">
        <v>0</v>
      </c>
      <c r="R333" s="36" t="s">
        <v>2180</v>
      </c>
      <c r="S333" s="46"/>
      <c r="T333" s="23" t="s">
        <v>266</v>
      </c>
      <c r="U333" s="46">
        <v>3</v>
      </c>
      <c r="V333" s="46">
        <v>2</v>
      </c>
    </row>
    <row r="334" spans="1:22" s="18" customFormat="1" ht="15" customHeight="1">
      <c r="A334" s="25">
        <v>1129</v>
      </c>
      <c r="B334" s="150" t="s">
        <v>2181</v>
      </c>
      <c r="H334" s="36" t="s">
        <v>248</v>
      </c>
      <c r="I334" s="46">
        <v>4</v>
      </c>
      <c r="J334" s="48" t="s">
        <v>470</v>
      </c>
      <c r="K334" s="147" t="s">
        <v>2173</v>
      </c>
      <c r="L334" s="25">
        <v>0</v>
      </c>
      <c r="M334" s="25">
        <v>0</v>
      </c>
      <c r="N334" s="25">
        <v>0</v>
      </c>
      <c r="O334" s="25">
        <v>0</v>
      </c>
      <c r="P334" s="25">
        <v>0</v>
      </c>
      <c r="Q334" s="78">
        <v>0</v>
      </c>
      <c r="R334" s="36" t="s">
        <v>2182</v>
      </c>
      <c r="S334" s="46"/>
      <c r="T334" s="23" t="s">
        <v>266</v>
      </c>
      <c r="U334" s="46">
        <v>4</v>
      </c>
      <c r="V334" s="46">
        <v>4</v>
      </c>
    </row>
    <row r="335" spans="1:22" s="18" customFormat="1" ht="15" customHeight="1">
      <c r="A335" s="30">
        <v>1328</v>
      </c>
      <c r="B335" s="26" t="s">
        <v>2183</v>
      </c>
      <c r="H335" s="36" t="s">
        <v>269</v>
      </c>
      <c r="I335" s="49">
        <v>3</v>
      </c>
      <c r="J335" s="47" t="s">
        <v>451</v>
      </c>
      <c r="K335" s="147" t="s">
        <v>2173</v>
      </c>
      <c r="L335" s="25">
        <v>0</v>
      </c>
      <c r="M335" s="25">
        <v>0</v>
      </c>
      <c r="N335" s="25">
        <v>0</v>
      </c>
      <c r="O335" s="51">
        <v>0</v>
      </c>
      <c r="P335" s="25">
        <v>0</v>
      </c>
      <c r="Q335" s="78">
        <v>0</v>
      </c>
      <c r="R335" s="36" t="s">
        <v>2184</v>
      </c>
      <c r="S335" s="46"/>
      <c r="T335" s="33"/>
      <c r="U335" s="49">
        <v>0</v>
      </c>
      <c r="V335" s="49">
        <v>0</v>
      </c>
    </row>
    <row r="336" spans="1:22" s="18" customFormat="1" ht="15" customHeight="1">
      <c r="A336" s="30">
        <v>1338</v>
      </c>
      <c r="B336" s="26" t="s">
        <v>2185</v>
      </c>
      <c r="H336" s="36" t="s">
        <v>269</v>
      </c>
      <c r="I336" s="46">
        <v>4</v>
      </c>
      <c r="J336" s="48" t="s">
        <v>470</v>
      </c>
      <c r="K336" s="147" t="s">
        <v>2173</v>
      </c>
      <c r="L336" s="25">
        <v>0</v>
      </c>
      <c r="M336" s="25">
        <v>0</v>
      </c>
      <c r="N336" s="25">
        <v>0</v>
      </c>
      <c r="O336" s="51">
        <v>0</v>
      </c>
      <c r="P336" s="25">
        <v>0</v>
      </c>
      <c r="Q336" s="78">
        <v>0</v>
      </c>
      <c r="R336" s="36" t="s">
        <v>2186</v>
      </c>
      <c r="S336" s="46"/>
      <c r="T336" s="27"/>
      <c r="U336" s="46">
        <v>4</v>
      </c>
      <c r="V336" s="46">
        <v>4</v>
      </c>
    </row>
    <row r="337" spans="1:22" s="18" customFormat="1" ht="15" customHeight="1">
      <c r="A337" s="30">
        <v>1347</v>
      </c>
      <c r="B337" s="26" t="s">
        <v>2187</v>
      </c>
      <c r="H337" s="36" t="s">
        <v>269</v>
      </c>
      <c r="I337" s="46">
        <v>5</v>
      </c>
      <c r="J337" s="47" t="s">
        <v>451</v>
      </c>
      <c r="K337" s="147" t="s">
        <v>2173</v>
      </c>
      <c r="L337" s="25">
        <v>0</v>
      </c>
      <c r="M337" s="25">
        <v>0</v>
      </c>
      <c r="N337" s="25">
        <v>0</v>
      </c>
      <c r="O337" s="25">
        <v>0</v>
      </c>
      <c r="P337" s="25">
        <v>0</v>
      </c>
      <c r="Q337" s="78">
        <v>0</v>
      </c>
      <c r="R337" s="36" t="s">
        <v>2188</v>
      </c>
      <c r="S337" s="46"/>
      <c r="T337" s="27"/>
      <c r="U337" s="46">
        <v>6</v>
      </c>
      <c r="V337" s="46">
        <v>3</v>
      </c>
    </row>
    <row r="338" spans="1:22" s="18" customFormat="1" ht="15" customHeight="1">
      <c r="A338" s="25">
        <v>1217</v>
      </c>
      <c r="B338" s="22" t="s">
        <v>2189</v>
      </c>
      <c r="H338" s="36" t="s">
        <v>290</v>
      </c>
      <c r="I338" s="46">
        <v>2</v>
      </c>
      <c r="J338" s="48" t="s">
        <v>470</v>
      </c>
      <c r="K338" s="147" t="s">
        <v>2173</v>
      </c>
      <c r="L338" s="25">
        <v>0</v>
      </c>
      <c r="M338" s="25">
        <v>0</v>
      </c>
      <c r="N338" s="25">
        <v>0</v>
      </c>
      <c r="O338" s="25">
        <v>0</v>
      </c>
      <c r="P338" s="25">
        <v>0</v>
      </c>
      <c r="Q338" s="78">
        <v>0</v>
      </c>
      <c r="R338" s="36" t="s">
        <v>2190</v>
      </c>
      <c r="S338" s="46"/>
      <c r="T338" s="27" t="s">
        <v>247</v>
      </c>
      <c r="U338" s="46"/>
      <c r="V338" s="46"/>
    </row>
    <row r="339" spans="1:22" s="18" customFormat="1" ht="15" customHeight="1">
      <c r="A339" s="25">
        <v>1219</v>
      </c>
      <c r="B339" s="22" t="s">
        <v>2191</v>
      </c>
      <c r="H339" s="36" t="s">
        <v>290</v>
      </c>
      <c r="I339" s="46">
        <v>2</v>
      </c>
      <c r="J339" s="47" t="s">
        <v>451</v>
      </c>
      <c r="K339" s="147" t="s">
        <v>2173</v>
      </c>
      <c r="L339" s="25">
        <v>0</v>
      </c>
      <c r="M339" s="25">
        <v>0</v>
      </c>
      <c r="N339" s="25">
        <v>0</v>
      </c>
      <c r="O339" s="25">
        <v>0</v>
      </c>
      <c r="P339" s="25">
        <v>0</v>
      </c>
      <c r="Q339" s="78">
        <v>0</v>
      </c>
      <c r="R339" s="36" t="s">
        <v>2192</v>
      </c>
      <c r="S339" s="46"/>
      <c r="T339" s="27" t="s">
        <v>247</v>
      </c>
      <c r="U339" s="46"/>
      <c r="V339" s="46"/>
    </row>
    <row r="340" spans="1:22" s="18" customFormat="1" ht="15" customHeight="1">
      <c r="A340" s="25">
        <v>1235</v>
      </c>
      <c r="B340" s="22" t="s">
        <v>2193</v>
      </c>
      <c r="H340" s="36" t="s">
        <v>290</v>
      </c>
      <c r="I340" s="49">
        <v>3</v>
      </c>
      <c r="J340" s="47" t="s">
        <v>451</v>
      </c>
      <c r="K340" s="147" t="s">
        <v>2173</v>
      </c>
      <c r="L340" s="25">
        <v>0</v>
      </c>
      <c r="M340" s="25">
        <v>0</v>
      </c>
      <c r="N340" s="25">
        <v>0</v>
      </c>
      <c r="O340" s="25">
        <v>0</v>
      </c>
      <c r="P340" s="25">
        <v>0</v>
      </c>
      <c r="Q340" s="78">
        <v>0</v>
      </c>
      <c r="R340" s="36" t="s">
        <v>2194</v>
      </c>
      <c r="S340" s="46"/>
      <c r="T340" s="33" t="s">
        <v>266</v>
      </c>
      <c r="U340" s="49">
        <v>2</v>
      </c>
      <c r="V340" s="49">
        <v>4</v>
      </c>
    </row>
    <row r="341" spans="1:22" s="18" customFormat="1" ht="15" customHeight="1">
      <c r="A341" s="25">
        <v>1516</v>
      </c>
      <c r="B341" s="22" t="s">
        <v>2195</v>
      </c>
      <c r="H341" s="36" t="s">
        <v>305</v>
      </c>
      <c r="I341" s="49">
        <v>2</v>
      </c>
      <c r="J341" s="47" t="s">
        <v>451</v>
      </c>
      <c r="K341" s="147" t="s">
        <v>2173</v>
      </c>
      <c r="L341" s="25">
        <v>0</v>
      </c>
      <c r="M341" s="25">
        <v>0</v>
      </c>
      <c r="N341" s="25">
        <v>0</v>
      </c>
      <c r="O341" s="25">
        <v>0</v>
      </c>
      <c r="P341" s="25">
        <v>0</v>
      </c>
      <c r="Q341" s="78">
        <v>0</v>
      </c>
      <c r="R341" s="36" t="s">
        <v>2196</v>
      </c>
      <c r="S341" s="46"/>
      <c r="T341" s="33"/>
      <c r="U341" s="49">
        <v>1</v>
      </c>
      <c r="V341" s="49">
        <v>2</v>
      </c>
    </row>
    <row r="342" spans="1:22" s="18" customFormat="1" ht="15" customHeight="1">
      <c r="A342" s="25">
        <v>1545</v>
      </c>
      <c r="B342" s="22" t="s">
        <v>2197</v>
      </c>
      <c r="H342" s="36" t="s">
        <v>305</v>
      </c>
      <c r="I342" s="46">
        <v>5</v>
      </c>
      <c r="J342" s="48" t="s">
        <v>470</v>
      </c>
      <c r="K342" s="147" t="s">
        <v>2173</v>
      </c>
      <c r="L342" s="25">
        <v>0</v>
      </c>
      <c r="M342" s="25">
        <v>0</v>
      </c>
      <c r="N342" s="25">
        <v>0</v>
      </c>
      <c r="O342" s="25">
        <v>0</v>
      </c>
      <c r="P342" s="25">
        <v>0</v>
      </c>
      <c r="Q342" s="78">
        <v>0</v>
      </c>
      <c r="R342" s="36" t="s">
        <v>2198</v>
      </c>
      <c r="S342" s="46"/>
      <c r="T342" s="27"/>
      <c r="U342" s="46">
        <v>0</v>
      </c>
      <c r="V342" s="46">
        <v>0</v>
      </c>
    </row>
    <row r="343" spans="1:22" s="18" customFormat="1" ht="15" customHeight="1">
      <c r="A343" s="25">
        <v>1555</v>
      </c>
      <c r="B343" s="22" t="s">
        <v>2199</v>
      </c>
      <c r="H343" s="36" t="s">
        <v>305</v>
      </c>
      <c r="I343" s="46">
        <v>6</v>
      </c>
      <c r="J343" s="47" t="s">
        <v>451</v>
      </c>
      <c r="K343" s="147" t="s">
        <v>2173</v>
      </c>
      <c r="L343" s="25">
        <v>0</v>
      </c>
      <c r="M343" s="25">
        <v>0</v>
      </c>
      <c r="N343" s="25">
        <v>0</v>
      </c>
      <c r="O343" s="25">
        <v>0</v>
      </c>
      <c r="P343" s="25">
        <v>0</v>
      </c>
      <c r="Q343" s="78">
        <v>0</v>
      </c>
      <c r="R343" s="36" t="s">
        <v>2200</v>
      </c>
      <c r="S343" s="46"/>
      <c r="T343" s="27"/>
      <c r="U343" s="46">
        <v>0</v>
      </c>
      <c r="V343" s="46">
        <v>0</v>
      </c>
    </row>
    <row r="344" spans="1:22" s="18" customFormat="1" ht="98">
      <c r="A344" s="35">
        <v>1705</v>
      </c>
      <c r="B344" s="41" t="s">
        <v>2201</v>
      </c>
      <c r="H344" s="42" t="s">
        <v>338</v>
      </c>
      <c r="I344" s="77">
        <v>1</v>
      </c>
      <c r="J344" s="47" t="s">
        <v>451</v>
      </c>
      <c r="K344" s="165" t="s">
        <v>2173</v>
      </c>
      <c r="L344" s="35">
        <v>0</v>
      </c>
      <c r="M344" s="35">
        <v>0</v>
      </c>
      <c r="N344" s="35">
        <v>0</v>
      </c>
      <c r="O344" s="35">
        <v>0</v>
      </c>
      <c r="P344" s="35">
        <v>0</v>
      </c>
      <c r="Q344" s="78">
        <v>0</v>
      </c>
      <c r="R344" s="42" t="s">
        <v>2202</v>
      </c>
      <c r="S344" s="77"/>
      <c r="T344" s="45" t="s">
        <v>266</v>
      </c>
      <c r="U344" s="77">
        <v>1</v>
      </c>
      <c r="V344" s="77">
        <v>3</v>
      </c>
    </row>
    <row r="345" spans="1:22" s="18" customFormat="1" ht="15" customHeight="1">
      <c r="A345" s="35">
        <v>1744</v>
      </c>
      <c r="B345" s="22" t="s">
        <v>2203</v>
      </c>
      <c r="H345" s="36" t="s">
        <v>338</v>
      </c>
      <c r="I345" s="49">
        <v>4</v>
      </c>
      <c r="J345" s="47" t="s">
        <v>451</v>
      </c>
      <c r="K345" s="147" t="s">
        <v>2173</v>
      </c>
      <c r="L345" s="35">
        <v>0</v>
      </c>
      <c r="M345" s="35">
        <v>0</v>
      </c>
      <c r="N345" s="35">
        <v>0</v>
      </c>
      <c r="O345" s="35">
        <v>0</v>
      </c>
      <c r="P345" s="35">
        <v>0</v>
      </c>
      <c r="Q345" s="78">
        <v>0</v>
      </c>
      <c r="R345" s="36" t="s">
        <v>2204</v>
      </c>
      <c r="S345" s="46"/>
      <c r="T345" s="24" t="s">
        <v>266</v>
      </c>
      <c r="U345" s="49">
        <v>2</v>
      </c>
      <c r="V345" s="49">
        <v>6</v>
      </c>
    </row>
    <row r="346" spans="1:22" s="18" customFormat="1" ht="15" customHeight="1">
      <c r="A346" s="35">
        <v>1759</v>
      </c>
      <c r="B346" s="22" t="s">
        <v>2205</v>
      </c>
      <c r="H346" s="36" t="s">
        <v>338</v>
      </c>
      <c r="I346" s="49">
        <v>7</v>
      </c>
      <c r="J346" s="48" t="s">
        <v>470</v>
      </c>
      <c r="K346" s="147" t="s">
        <v>2173</v>
      </c>
      <c r="L346" s="25">
        <v>0</v>
      </c>
      <c r="M346" s="25">
        <v>0</v>
      </c>
      <c r="N346" s="25">
        <v>0</v>
      </c>
      <c r="O346" s="25">
        <v>0</v>
      </c>
      <c r="P346" s="25">
        <v>0</v>
      </c>
      <c r="Q346" s="78">
        <v>0</v>
      </c>
      <c r="R346" s="36" t="s">
        <v>2206</v>
      </c>
      <c r="S346" s="49"/>
      <c r="T346" s="24" t="s">
        <v>247</v>
      </c>
      <c r="U346" s="49">
        <v>0</v>
      </c>
      <c r="V346" s="49">
        <v>0</v>
      </c>
    </row>
    <row r="347" spans="1:22" s="18" customFormat="1" ht="15" customHeight="1">
      <c r="A347" s="38">
        <v>1408</v>
      </c>
      <c r="B347" s="151" t="s">
        <v>2207</v>
      </c>
      <c r="H347" s="40" t="s">
        <v>357</v>
      </c>
      <c r="I347" s="46">
        <v>1</v>
      </c>
      <c r="J347" s="68" t="s">
        <v>451</v>
      </c>
      <c r="K347" s="187" t="s">
        <v>2173</v>
      </c>
      <c r="L347" s="25">
        <v>0</v>
      </c>
      <c r="M347" s="25">
        <v>0</v>
      </c>
      <c r="N347" s="25">
        <v>0</v>
      </c>
      <c r="O347" s="25">
        <v>0</v>
      </c>
      <c r="P347" s="25">
        <v>0</v>
      </c>
      <c r="Q347" s="78">
        <v>0</v>
      </c>
      <c r="R347" s="139" t="s">
        <v>2208</v>
      </c>
      <c r="S347" s="46"/>
      <c r="T347" s="79" t="s">
        <v>247</v>
      </c>
      <c r="U347" s="46">
        <v>0</v>
      </c>
      <c r="V347" s="46">
        <v>0</v>
      </c>
    </row>
    <row r="348" spans="1:22" s="18" customFormat="1" ht="15" customHeight="1">
      <c r="A348" s="38">
        <v>1414</v>
      </c>
      <c r="B348" s="39" t="s">
        <v>2209</v>
      </c>
      <c r="H348" s="40" t="s">
        <v>357</v>
      </c>
      <c r="I348" s="49">
        <v>1</v>
      </c>
      <c r="J348" s="72" t="s">
        <v>470</v>
      </c>
      <c r="K348" s="187" t="s">
        <v>2173</v>
      </c>
      <c r="L348" s="25">
        <v>0</v>
      </c>
      <c r="M348" s="25">
        <v>0</v>
      </c>
      <c r="N348" s="25">
        <v>0</v>
      </c>
      <c r="O348" s="25">
        <v>0</v>
      </c>
      <c r="P348" s="25">
        <v>0</v>
      </c>
      <c r="Q348" s="78">
        <v>0</v>
      </c>
      <c r="R348" s="40" t="s">
        <v>2210</v>
      </c>
      <c r="S348" s="46"/>
      <c r="T348" s="80" t="s">
        <v>247</v>
      </c>
      <c r="U348" s="49">
        <v>0</v>
      </c>
      <c r="V348" s="49">
        <v>0</v>
      </c>
    </row>
    <row r="349" spans="1:22" s="18" customFormat="1" ht="15" customHeight="1">
      <c r="A349" s="38">
        <v>1437</v>
      </c>
      <c r="B349" s="39" t="s">
        <v>2211</v>
      </c>
      <c r="H349" s="40" t="s">
        <v>357</v>
      </c>
      <c r="I349" s="49">
        <v>4</v>
      </c>
      <c r="J349" s="68" t="s">
        <v>451</v>
      </c>
      <c r="K349" s="187" t="s">
        <v>2173</v>
      </c>
      <c r="L349" s="25">
        <v>0</v>
      </c>
      <c r="M349" s="25">
        <v>0</v>
      </c>
      <c r="N349" s="25">
        <v>0</v>
      </c>
      <c r="O349" s="25">
        <v>0</v>
      </c>
      <c r="P349" s="25">
        <v>0</v>
      </c>
      <c r="Q349" s="78">
        <v>0</v>
      </c>
      <c r="R349" s="40" t="s">
        <v>2212</v>
      </c>
      <c r="S349" s="46"/>
      <c r="T349" s="80" t="s">
        <v>266</v>
      </c>
      <c r="U349" s="49">
        <v>3</v>
      </c>
      <c r="V349" s="49">
        <v>4</v>
      </c>
    </row>
    <row r="350" spans="1:22" s="18" customFormat="1" ht="15" customHeight="1">
      <c r="A350" s="35">
        <v>1809</v>
      </c>
      <c r="B350" s="41" t="s">
        <v>2213</v>
      </c>
      <c r="H350" s="42" t="s">
        <v>375</v>
      </c>
      <c r="I350" s="116">
        <v>1</v>
      </c>
      <c r="J350" s="47" t="s">
        <v>451</v>
      </c>
      <c r="K350" s="165" t="s">
        <v>2173</v>
      </c>
      <c r="L350" s="35">
        <v>0</v>
      </c>
      <c r="M350" s="35">
        <v>0</v>
      </c>
      <c r="N350" s="35">
        <v>0</v>
      </c>
      <c r="O350" s="35">
        <v>0</v>
      </c>
      <c r="P350" s="35">
        <v>0</v>
      </c>
      <c r="Q350" s="78">
        <v>0</v>
      </c>
      <c r="R350" s="42" t="s">
        <v>2214</v>
      </c>
      <c r="S350" s="77"/>
      <c r="T350" s="129" t="s">
        <v>266</v>
      </c>
      <c r="U350" s="116">
        <v>1</v>
      </c>
      <c r="V350" s="116">
        <v>1</v>
      </c>
    </row>
    <row r="351" spans="1:22" s="18" customFormat="1" ht="15" customHeight="1">
      <c r="A351" s="35">
        <v>1816</v>
      </c>
      <c r="B351" s="41" t="s">
        <v>2215</v>
      </c>
      <c r="H351" s="42" t="s">
        <v>375</v>
      </c>
      <c r="I351" s="116">
        <v>2</v>
      </c>
      <c r="J351" s="47" t="s">
        <v>451</v>
      </c>
      <c r="K351" s="165" t="s">
        <v>2173</v>
      </c>
      <c r="L351" s="35">
        <v>0</v>
      </c>
      <c r="M351" s="35">
        <v>0</v>
      </c>
      <c r="N351" s="35">
        <v>0</v>
      </c>
      <c r="O351" s="35">
        <v>0</v>
      </c>
      <c r="P351" s="35">
        <v>0</v>
      </c>
      <c r="Q351" s="78">
        <v>0</v>
      </c>
      <c r="R351" s="42" t="s">
        <v>2216</v>
      </c>
      <c r="S351" s="77"/>
      <c r="T351" s="129" t="s">
        <v>247</v>
      </c>
      <c r="U351" s="116">
        <v>0</v>
      </c>
      <c r="V351" s="116">
        <v>0</v>
      </c>
    </row>
    <row r="352" spans="1:22" s="18" customFormat="1" ht="15" customHeight="1">
      <c r="A352" s="35">
        <v>1820</v>
      </c>
      <c r="B352" s="41" t="s">
        <v>2217</v>
      </c>
      <c r="H352" s="42" t="s">
        <v>375</v>
      </c>
      <c r="I352" s="77">
        <v>2</v>
      </c>
      <c r="J352" s="47" t="s">
        <v>451</v>
      </c>
      <c r="K352" s="165" t="s">
        <v>2173</v>
      </c>
      <c r="L352" s="35">
        <v>0</v>
      </c>
      <c r="M352" s="35">
        <v>0</v>
      </c>
      <c r="N352" s="35">
        <v>0</v>
      </c>
      <c r="O352" s="35">
        <v>0</v>
      </c>
      <c r="P352" s="35">
        <v>0</v>
      </c>
      <c r="Q352" s="78">
        <v>0</v>
      </c>
      <c r="R352" s="42" t="s">
        <v>2218</v>
      </c>
      <c r="S352" s="77"/>
      <c r="T352" s="45" t="s">
        <v>266</v>
      </c>
      <c r="U352" s="77">
        <v>2</v>
      </c>
      <c r="V352" s="77">
        <v>2</v>
      </c>
    </row>
    <row r="353" spans="1:22" s="18" customFormat="1" ht="15" customHeight="1">
      <c r="A353" s="21">
        <v>1902</v>
      </c>
      <c r="B353" s="22" t="s">
        <v>2219</v>
      </c>
      <c r="H353" s="36" t="s">
        <v>392</v>
      </c>
      <c r="I353" s="49">
        <v>1</v>
      </c>
      <c r="J353" s="48" t="s">
        <v>470</v>
      </c>
      <c r="K353" s="147" t="s">
        <v>2173</v>
      </c>
      <c r="L353" s="25">
        <v>0</v>
      </c>
      <c r="M353" s="25">
        <v>0</v>
      </c>
      <c r="N353" s="25">
        <v>0</v>
      </c>
      <c r="O353" s="25">
        <v>0</v>
      </c>
      <c r="P353" s="25">
        <v>0</v>
      </c>
      <c r="Q353" s="78">
        <v>0</v>
      </c>
      <c r="R353" s="36" t="s">
        <v>2220</v>
      </c>
      <c r="S353" s="46"/>
      <c r="T353" s="24" t="s">
        <v>533</v>
      </c>
      <c r="U353" s="49">
        <v>2</v>
      </c>
      <c r="V353" s="49">
        <v>3</v>
      </c>
    </row>
    <row r="354" spans="1:22" s="18" customFormat="1" ht="15" customHeight="1">
      <c r="A354" s="21">
        <v>1924</v>
      </c>
      <c r="B354" s="22" t="s">
        <v>2221</v>
      </c>
      <c r="H354" s="36" t="s">
        <v>392</v>
      </c>
      <c r="I354" s="49">
        <v>3</v>
      </c>
      <c r="J354" s="47" t="s">
        <v>451</v>
      </c>
      <c r="K354" s="147" t="s">
        <v>2173</v>
      </c>
      <c r="L354" s="25">
        <v>0</v>
      </c>
      <c r="M354" s="25">
        <v>0</v>
      </c>
      <c r="N354" s="25">
        <v>0</v>
      </c>
      <c r="O354" s="25">
        <v>0</v>
      </c>
      <c r="P354" s="25">
        <v>0</v>
      </c>
      <c r="Q354" s="78">
        <v>0</v>
      </c>
      <c r="R354" s="36" t="s">
        <v>265</v>
      </c>
      <c r="S354" s="46"/>
      <c r="T354" s="24" t="s">
        <v>266</v>
      </c>
      <c r="U354" s="49">
        <v>3</v>
      </c>
      <c r="V354" s="49">
        <v>4</v>
      </c>
    </row>
    <row r="355" spans="1:22" s="18" customFormat="1" ht="15" customHeight="1">
      <c r="A355" s="21">
        <v>1955</v>
      </c>
      <c r="B355" s="22" t="s">
        <v>2222</v>
      </c>
      <c r="H355" s="36" t="s">
        <v>392</v>
      </c>
      <c r="I355" s="49">
        <v>7</v>
      </c>
      <c r="J355" s="47" t="s">
        <v>451</v>
      </c>
      <c r="K355" s="147" t="s">
        <v>2173</v>
      </c>
      <c r="L355" s="25">
        <v>0</v>
      </c>
      <c r="M355" s="25">
        <v>0</v>
      </c>
      <c r="N355" s="25">
        <v>0</v>
      </c>
      <c r="O355" s="25">
        <v>0</v>
      </c>
      <c r="P355" s="25">
        <v>0</v>
      </c>
      <c r="Q355" s="78">
        <v>0</v>
      </c>
      <c r="R355" s="36" t="s">
        <v>2223</v>
      </c>
      <c r="S355" s="49"/>
      <c r="T355" s="24" t="s">
        <v>266</v>
      </c>
      <c r="U355" s="49">
        <v>7</v>
      </c>
      <c r="V355" s="49">
        <v>7</v>
      </c>
    </row>
    <row r="356" spans="1:22" s="18" customFormat="1" ht="15" customHeight="1">
      <c r="A356" s="35"/>
      <c r="B356" s="41" t="s">
        <v>2224</v>
      </c>
      <c r="H356" s="42" t="s">
        <v>404</v>
      </c>
      <c r="I356" s="116">
        <v>0</v>
      </c>
      <c r="J356" s="47" t="s">
        <v>451</v>
      </c>
      <c r="K356" s="165" t="s">
        <v>2173</v>
      </c>
      <c r="L356" s="35">
        <v>0</v>
      </c>
      <c r="M356" s="35">
        <v>0</v>
      </c>
      <c r="N356" s="35">
        <v>0</v>
      </c>
      <c r="O356" s="35">
        <v>0</v>
      </c>
      <c r="P356" s="35">
        <v>0</v>
      </c>
      <c r="Q356" s="78">
        <v>0</v>
      </c>
      <c r="R356" s="40"/>
      <c r="S356" s="77"/>
      <c r="T356" s="129" t="s">
        <v>266</v>
      </c>
      <c r="U356" s="116">
        <v>1</v>
      </c>
      <c r="V356" s="116">
        <v>1</v>
      </c>
    </row>
    <row r="357" spans="1:22" s="18" customFormat="1" ht="15" customHeight="1">
      <c r="B357" s="22" t="s">
        <v>2225</v>
      </c>
      <c r="H357" s="36" t="s">
        <v>404</v>
      </c>
      <c r="I357" s="49">
        <v>1</v>
      </c>
      <c r="J357" s="48" t="s">
        <v>493</v>
      </c>
      <c r="K357" s="147" t="s">
        <v>2173</v>
      </c>
      <c r="L357" s="86">
        <v>0</v>
      </c>
      <c r="M357" s="86">
        <v>0</v>
      </c>
      <c r="N357" s="86">
        <v>0</v>
      </c>
      <c r="O357" s="86">
        <v>0</v>
      </c>
      <c r="P357" s="86">
        <v>0</v>
      </c>
      <c r="Q357" s="78">
        <v>0</v>
      </c>
      <c r="R357" s="40" t="s">
        <v>2226</v>
      </c>
      <c r="S357" s="46"/>
      <c r="T357" s="23" t="s">
        <v>266</v>
      </c>
      <c r="U357" s="46">
        <v>1</v>
      </c>
      <c r="V357" s="46">
        <v>3</v>
      </c>
    </row>
    <row r="358" spans="1:22" s="18" customFormat="1" ht="15" customHeight="1">
      <c r="B358" s="22" t="s">
        <v>2227</v>
      </c>
      <c r="H358" s="36" t="s">
        <v>404</v>
      </c>
      <c r="I358" s="49">
        <v>2</v>
      </c>
      <c r="J358" s="47" t="s">
        <v>451</v>
      </c>
      <c r="K358" s="147" t="s">
        <v>2173</v>
      </c>
      <c r="L358" s="86">
        <v>0</v>
      </c>
      <c r="M358" s="86">
        <v>0</v>
      </c>
      <c r="N358" s="86">
        <v>0</v>
      </c>
      <c r="O358" s="86">
        <v>0</v>
      </c>
      <c r="P358" s="86">
        <v>0</v>
      </c>
      <c r="Q358" s="78">
        <v>0</v>
      </c>
      <c r="R358" s="40" t="s">
        <v>2228</v>
      </c>
      <c r="S358" s="46"/>
      <c r="T358" s="24" t="s">
        <v>266</v>
      </c>
      <c r="U358" s="49">
        <v>1</v>
      </c>
      <c r="V358" s="49">
        <v>1</v>
      </c>
    </row>
    <row r="359" spans="1:22" s="18" customFormat="1" ht="15" customHeight="1">
      <c r="A359" s="21"/>
      <c r="B359" s="22" t="s">
        <v>2229</v>
      </c>
      <c r="H359" s="36" t="s">
        <v>404</v>
      </c>
      <c r="I359" s="49">
        <v>2</v>
      </c>
      <c r="J359" s="47" t="s">
        <v>451</v>
      </c>
      <c r="K359" s="147" t="s">
        <v>2173</v>
      </c>
      <c r="L359" s="86">
        <v>0</v>
      </c>
      <c r="M359" s="86">
        <v>0</v>
      </c>
      <c r="N359" s="86">
        <v>0</v>
      </c>
      <c r="O359" s="86">
        <v>0</v>
      </c>
      <c r="P359" s="86">
        <v>0</v>
      </c>
      <c r="Q359" s="78">
        <v>0</v>
      </c>
      <c r="R359" s="40" t="s">
        <v>2230</v>
      </c>
      <c r="S359" s="46"/>
      <c r="T359" s="24" t="s">
        <v>266</v>
      </c>
      <c r="U359" s="49">
        <v>3</v>
      </c>
      <c r="V359" s="49">
        <v>2</v>
      </c>
    </row>
    <row r="360" spans="1:22" s="18" customFormat="1" ht="42">
      <c r="A360" s="21"/>
      <c r="B360" s="22" t="s">
        <v>230</v>
      </c>
      <c r="H360" s="36" t="s">
        <v>404</v>
      </c>
      <c r="I360" s="46">
        <v>3</v>
      </c>
      <c r="J360" s="52" t="s">
        <v>493</v>
      </c>
      <c r="K360" s="147" t="s">
        <v>2173</v>
      </c>
      <c r="L360" s="86">
        <v>0</v>
      </c>
      <c r="M360" s="86">
        <v>0</v>
      </c>
      <c r="N360" s="86">
        <v>0</v>
      </c>
      <c r="O360" s="86">
        <v>0</v>
      </c>
      <c r="P360" s="86">
        <v>0</v>
      </c>
      <c r="Q360" s="78">
        <v>0</v>
      </c>
      <c r="R360" s="40" t="s">
        <v>2231</v>
      </c>
      <c r="S360" s="46"/>
      <c r="T360" s="24" t="s">
        <v>266</v>
      </c>
      <c r="U360" s="49">
        <v>2</v>
      </c>
      <c r="V360" s="49">
        <v>4</v>
      </c>
    </row>
    <row r="361" spans="1:22" s="18" customFormat="1" ht="15" customHeight="1">
      <c r="B361" s="22" t="s">
        <v>2232</v>
      </c>
      <c r="H361" s="36" t="s">
        <v>404</v>
      </c>
      <c r="I361" s="49">
        <v>4</v>
      </c>
      <c r="J361" s="47" t="s">
        <v>451</v>
      </c>
      <c r="K361" s="147" t="s">
        <v>2173</v>
      </c>
      <c r="L361" s="86">
        <v>0</v>
      </c>
      <c r="M361" s="86">
        <v>0</v>
      </c>
      <c r="N361" s="86">
        <v>0</v>
      </c>
      <c r="O361" s="86">
        <v>0</v>
      </c>
      <c r="P361" s="86">
        <v>0</v>
      </c>
      <c r="Q361" s="78">
        <v>0</v>
      </c>
      <c r="R361" s="40" t="s">
        <v>2233</v>
      </c>
      <c r="S361" s="46"/>
      <c r="T361" s="23" t="s">
        <v>266</v>
      </c>
      <c r="U361" s="49">
        <v>3</v>
      </c>
      <c r="V361" s="49">
        <v>4</v>
      </c>
    </row>
    <row r="362" spans="1:22" s="18" customFormat="1" ht="15" customHeight="1">
      <c r="B362" s="22" t="s">
        <v>2234</v>
      </c>
      <c r="H362" s="36" t="s">
        <v>404</v>
      </c>
      <c r="I362" s="46">
        <v>4</v>
      </c>
      <c r="J362" s="52" t="s">
        <v>493</v>
      </c>
      <c r="K362" s="147" t="s">
        <v>2173</v>
      </c>
      <c r="L362" s="86">
        <v>0</v>
      </c>
      <c r="M362" s="86">
        <v>0</v>
      </c>
      <c r="N362" s="86">
        <v>0</v>
      </c>
      <c r="O362" s="86">
        <v>0</v>
      </c>
      <c r="P362" s="86">
        <v>0</v>
      </c>
      <c r="Q362" s="78">
        <v>0</v>
      </c>
      <c r="R362" s="40" t="s">
        <v>2235</v>
      </c>
      <c r="S362" s="46"/>
      <c r="T362" s="24" t="s">
        <v>266</v>
      </c>
      <c r="U362" s="46">
        <v>3</v>
      </c>
      <c r="V362" s="46">
        <v>5</v>
      </c>
    </row>
    <row r="363" spans="1:22" s="18" customFormat="1" ht="15" customHeight="1">
      <c r="A363" s="21"/>
      <c r="B363" s="22" t="s">
        <v>2236</v>
      </c>
      <c r="H363" s="36" t="s">
        <v>404</v>
      </c>
      <c r="I363" s="46">
        <v>4</v>
      </c>
      <c r="J363" s="47" t="s">
        <v>451</v>
      </c>
      <c r="K363" s="147" t="s">
        <v>2173</v>
      </c>
      <c r="L363" s="86">
        <v>0</v>
      </c>
      <c r="M363" s="86">
        <v>0</v>
      </c>
      <c r="N363" s="86">
        <v>0</v>
      </c>
      <c r="O363" s="86">
        <v>0</v>
      </c>
      <c r="P363" s="86">
        <v>0</v>
      </c>
      <c r="Q363" s="78">
        <v>0</v>
      </c>
      <c r="R363" s="40" t="s">
        <v>2237</v>
      </c>
      <c r="S363" s="46"/>
      <c r="T363" s="23" t="s">
        <v>266</v>
      </c>
      <c r="U363" s="46">
        <v>3</v>
      </c>
      <c r="V363" s="46">
        <v>3</v>
      </c>
    </row>
    <row r="364" spans="1:22" s="18" customFormat="1" ht="15" customHeight="1">
      <c r="B364" s="22" t="s">
        <v>2238</v>
      </c>
      <c r="H364" s="36" t="s">
        <v>404</v>
      </c>
      <c r="I364" s="46">
        <v>4</v>
      </c>
      <c r="J364" s="48" t="s">
        <v>470</v>
      </c>
      <c r="K364" s="147" t="s">
        <v>2173</v>
      </c>
      <c r="L364" s="86">
        <v>0</v>
      </c>
      <c r="M364" s="86">
        <v>0</v>
      </c>
      <c r="N364" s="86">
        <v>0</v>
      </c>
      <c r="O364" s="86">
        <v>0</v>
      </c>
      <c r="P364" s="86">
        <v>0</v>
      </c>
      <c r="Q364" s="78">
        <v>0</v>
      </c>
      <c r="R364" s="40" t="s">
        <v>2239</v>
      </c>
      <c r="S364" s="46"/>
      <c r="T364" s="23" t="s">
        <v>266</v>
      </c>
      <c r="U364" s="46">
        <v>7</v>
      </c>
      <c r="V364" s="46">
        <v>7</v>
      </c>
    </row>
    <row r="365" spans="1:22" s="18" customFormat="1" ht="15" customHeight="1">
      <c r="A365" s="21"/>
      <c r="B365" s="37" t="s">
        <v>2240</v>
      </c>
      <c r="H365" s="36" t="s">
        <v>404</v>
      </c>
      <c r="I365" s="49">
        <v>4</v>
      </c>
      <c r="J365" s="48" t="s">
        <v>470</v>
      </c>
      <c r="K365" s="147" t="s">
        <v>2173</v>
      </c>
      <c r="L365" s="86">
        <v>0</v>
      </c>
      <c r="M365" s="86">
        <v>0</v>
      </c>
      <c r="N365" s="86">
        <v>0</v>
      </c>
      <c r="O365" s="86">
        <v>0</v>
      </c>
      <c r="P365" s="86">
        <v>0</v>
      </c>
      <c r="Q365" s="78">
        <v>0</v>
      </c>
      <c r="R365" s="40" t="s">
        <v>2241</v>
      </c>
      <c r="S365" s="46"/>
      <c r="T365" s="24" t="s">
        <v>266</v>
      </c>
      <c r="U365" s="49">
        <v>7</v>
      </c>
      <c r="V365" s="49">
        <v>4</v>
      </c>
    </row>
    <row r="366" spans="1:22" s="18" customFormat="1" ht="15" customHeight="1">
      <c r="A366" s="21"/>
      <c r="B366" s="22" t="s">
        <v>2242</v>
      </c>
      <c r="H366" s="36" t="s">
        <v>404</v>
      </c>
      <c r="I366" s="49">
        <v>5</v>
      </c>
      <c r="J366" s="50" t="s">
        <v>487</v>
      </c>
      <c r="K366" s="147" t="s">
        <v>2173</v>
      </c>
      <c r="L366" s="86">
        <v>0</v>
      </c>
      <c r="M366" s="86">
        <v>0</v>
      </c>
      <c r="N366" s="86">
        <v>0</v>
      </c>
      <c r="O366" s="86">
        <v>0</v>
      </c>
      <c r="P366" s="86">
        <v>0</v>
      </c>
      <c r="Q366" s="78">
        <v>0</v>
      </c>
      <c r="R366" s="40" t="s">
        <v>2243</v>
      </c>
      <c r="S366" s="46"/>
      <c r="T366" s="24" t="s">
        <v>266</v>
      </c>
      <c r="U366" s="49">
        <v>5</v>
      </c>
      <c r="V366" s="49">
        <v>5</v>
      </c>
    </row>
    <row r="367" spans="1:22" s="18" customFormat="1" ht="15" customHeight="1">
      <c r="B367" s="37" t="s">
        <v>2244</v>
      </c>
      <c r="H367" s="36" t="s">
        <v>404</v>
      </c>
      <c r="I367" s="49">
        <v>5</v>
      </c>
      <c r="J367" s="50" t="s">
        <v>487</v>
      </c>
      <c r="K367" s="147" t="s">
        <v>2173</v>
      </c>
      <c r="L367" s="86">
        <v>0</v>
      </c>
      <c r="M367" s="86">
        <v>0</v>
      </c>
      <c r="N367" s="86">
        <v>0</v>
      </c>
      <c r="O367" s="86">
        <v>0</v>
      </c>
      <c r="P367" s="86">
        <v>0</v>
      </c>
      <c r="Q367" s="78">
        <v>0</v>
      </c>
      <c r="R367" s="40" t="s">
        <v>2245</v>
      </c>
      <c r="S367" s="46"/>
      <c r="T367" s="24" t="s">
        <v>266</v>
      </c>
      <c r="U367" s="49">
        <v>4</v>
      </c>
      <c r="V367" s="49">
        <v>6</v>
      </c>
    </row>
    <row r="368" spans="1:22" s="18" customFormat="1" ht="15" customHeight="1">
      <c r="B368" s="22" t="s">
        <v>2246</v>
      </c>
      <c r="H368" s="36" t="s">
        <v>404</v>
      </c>
      <c r="I368" s="49">
        <v>5</v>
      </c>
      <c r="J368" s="47" t="s">
        <v>451</v>
      </c>
      <c r="K368" s="147" t="s">
        <v>2173</v>
      </c>
      <c r="L368" s="86">
        <v>0</v>
      </c>
      <c r="M368" s="86">
        <v>0</v>
      </c>
      <c r="N368" s="86">
        <v>0</v>
      </c>
      <c r="O368" s="86">
        <v>0</v>
      </c>
      <c r="P368" s="86">
        <v>0</v>
      </c>
      <c r="Q368" s="78">
        <v>0</v>
      </c>
      <c r="R368" s="40" t="s">
        <v>2247</v>
      </c>
      <c r="S368" s="46"/>
      <c r="T368" s="24" t="s">
        <v>266</v>
      </c>
      <c r="U368" s="49">
        <v>4</v>
      </c>
      <c r="V368" s="49">
        <v>4</v>
      </c>
    </row>
    <row r="369" spans="1:23" s="18" customFormat="1" ht="15" customHeight="1">
      <c r="A369" s="21"/>
      <c r="B369" s="37" t="s">
        <v>2248</v>
      </c>
      <c r="H369" s="36" t="s">
        <v>404</v>
      </c>
      <c r="I369" s="49">
        <v>5</v>
      </c>
      <c r="J369" s="48" t="s">
        <v>470</v>
      </c>
      <c r="K369" s="147" t="s">
        <v>2173</v>
      </c>
      <c r="L369" s="86">
        <v>0</v>
      </c>
      <c r="M369" s="86">
        <v>0</v>
      </c>
      <c r="N369" s="86">
        <v>0</v>
      </c>
      <c r="O369" s="86">
        <v>0</v>
      </c>
      <c r="P369" s="86">
        <v>0</v>
      </c>
      <c r="Q369" s="78">
        <v>0</v>
      </c>
      <c r="R369" s="40" t="s">
        <v>2249</v>
      </c>
      <c r="S369" s="46"/>
      <c r="T369" s="23" t="s">
        <v>266</v>
      </c>
      <c r="U369" s="46">
        <v>0</v>
      </c>
      <c r="V369" s="46">
        <v>6</v>
      </c>
    </row>
    <row r="370" spans="1:23" s="18" customFormat="1" ht="15" customHeight="1">
      <c r="A370" s="21"/>
      <c r="B370" s="22" t="s">
        <v>2250</v>
      </c>
      <c r="H370" s="36" t="s">
        <v>404</v>
      </c>
      <c r="I370" s="46">
        <v>6</v>
      </c>
      <c r="J370" s="48" t="s">
        <v>470</v>
      </c>
      <c r="K370" s="147" t="s">
        <v>2173</v>
      </c>
      <c r="L370" s="86">
        <v>0</v>
      </c>
      <c r="M370" s="86">
        <v>0</v>
      </c>
      <c r="N370" s="86">
        <v>0</v>
      </c>
      <c r="O370" s="86">
        <v>0</v>
      </c>
      <c r="P370" s="86">
        <v>0</v>
      </c>
      <c r="Q370" s="78">
        <v>0</v>
      </c>
      <c r="R370" s="40" t="s">
        <v>2251</v>
      </c>
      <c r="S370" s="46"/>
      <c r="T370" s="23" t="s">
        <v>266</v>
      </c>
      <c r="U370" s="46">
        <v>2</v>
      </c>
      <c r="V370" s="46">
        <v>6</v>
      </c>
    </row>
    <row r="371" spans="1:23" s="18" customFormat="1" ht="15" customHeight="1">
      <c r="A371" s="21"/>
      <c r="B371" s="22" t="s">
        <v>2252</v>
      </c>
      <c r="H371" s="36" t="s">
        <v>404</v>
      </c>
      <c r="I371" s="46">
        <v>6</v>
      </c>
      <c r="J371" s="50" t="s">
        <v>493</v>
      </c>
      <c r="K371" s="147" t="s">
        <v>2173</v>
      </c>
      <c r="L371" s="86">
        <v>0</v>
      </c>
      <c r="M371" s="86">
        <v>0</v>
      </c>
      <c r="N371" s="86">
        <v>0</v>
      </c>
      <c r="O371" s="86">
        <v>0</v>
      </c>
      <c r="P371" s="86">
        <v>0</v>
      </c>
      <c r="Q371" s="78">
        <v>0</v>
      </c>
      <c r="R371" s="40" t="s">
        <v>2253</v>
      </c>
      <c r="S371" s="49"/>
      <c r="T371" s="24" t="s">
        <v>266</v>
      </c>
      <c r="U371" s="49">
        <v>4</v>
      </c>
      <c r="V371" s="49">
        <v>6</v>
      </c>
    </row>
    <row r="372" spans="1:23" s="18" customFormat="1" ht="15" customHeight="1">
      <c r="A372" s="21"/>
      <c r="B372" s="22" t="s">
        <v>2254</v>
      </c>
      <c r="H372" s="36" t="s">
        <v>404</v>
      </c>
      <c r="I372" s="49">
        <v>8</v>
      </c>
      <c r="J372" s="50" t="s">
        <v>451</v>
      </c>
      <c r="K372" s="147" t="s">
        <v>2173</v>
      </c>
      <c r="L372" s="86">
        <v>0</v>
      </c>
      <c r="M372" s="86">
        <v>0</v>
      </c>
      <c r="N372" s="86">
        <v>0</v>
      </c>
      <c r="O372" s="86">
        <v>0</v>
      </c>
      <c r="P372" s="86">
        <v>0</v>
      </c>
      <c r="Q372" s="78">
        <v>0</v>
      </c>
      <c r="R372" s="40" t="s">
        <v>2255</v>
      </c>
      <c r="S372" s="49"/>
      <c r="T372" s="24" t="s">
        <v>266</v>
      </c>
      <c r="U372" s="49">
        <v>8</v>
      </c>
      <c r="V372" s="49">
        <v>8</v>
      </c>
    </row>
    <row r="373" spans="1:23" s="18" customFormat="1" ht="15" customHeight="1">
      <c r="A373" s="21"/>
      <c r="B373" s="22" t="s">
        <v>2256</v>
      </c>
      <c r="H373" s="152" t="s">
        <v>404</v>
      </c>
      <c r="I373" s="49">
        <v>9</v>
      </c>
      <c r="J373" s="50" t="s">
        <v>493</v>
      </c>
      <c r="K373" s="147" t="s">
        <v>2173</v>
      </c>
      <c r="L373" s="86">
        <v>0</v>
      </c>
      <c r="M373" s="86">
        <v>0</v>
      </c>
      <c r="N373" s="86">
        <v>0</v>
      </c>
      <c r="O373" s="86">
        <v>0</v>
      </c>
      <c r="P373" s="86">
        <v>0</v>
      </c>
      <c r="Q373" s="78">
        <v>0</v>
      </c>
      <c r="R373" s="191" t="s">
        <v>2257</v>
      </c>
      <c r="S373" s="49"/>
      <c r="T373" s="24" t="s">
        <v>266</v>
      </c>
      <c r="U373" s="49">
        <v>7</v>
      </c>
      <c r="V373" s="49">
        <v>8</v>
      </c>
    </row>
    <row r="375" spans="1:23" ht="15" customHeight="1">
      <c r="A375" s="18"/>
      <c r="B375" s="43" t="s">
        <v>2258</v>
      </c>
      <c r="C375" s="40" t="s">
        <v>2259</v>
      </c>
      <c r="D375" s="46"/>
      <c r="E375" s="36" t="s">
        <v>266</v>
      </c>
      <c r="F375" s="66">
        <v>5</v>
      </c>
      <c r="G375" s="66">
        <v>5</v>
      </c>
      <c r="H375" s="36" t="s">
        <v>404</v>
      </c>
      <c r="I375" s="66">
        <v>5</v>
      </c>
      <c r="J375" s="52" t="s">
        <v>493</v>
      </c>
      <c r="K375" s="18" t="s">
        <v>250</v>
      </c>
      <c r="L375" s="21">
        <v>1</v>
      </c>
      <c r="M375" s="21">
        <v>1</v>
      </c>
      <c r="N375" s="86">
        <v>0</v>
      </c>
      <c r="O375" s="21">
        <v>1</v>
      </c>
      <c r="P375" s="21">
        <v>1</v>
      </c>
      <c r="Q375" s="192">
        <f>SUBTOTAL(9,L375:P375)</f>
        <v>4</v>
      </c>
      <c r="R375" s="78"/>
      <c r="S375" s="78"/>
      <c r="T375" s="46"/>
      <c r="U375" s="36"/>
      <c r="V375" s="66"/>
      <c r="W375" s="66"/>
    </row>
    <row r="376" spans="1:23" ht="15" customHeight="1">
      <c r="A376" s="18"/>
      <c r="B376" s="22" t="s">
        <v>2260</v>
      </c>
      <c r="C376" s="40" t="s">
        <v>2261</v>
      </c>
      <c r="D376" s="46"/>
      <c r="E376" s="36" t="s">
        <v>266</v>
      </c>
      <c r="F376" s="66">
        <v>6</v>
      </c>
      <c r="G376" s="66">
        <v>6</v>
      </c>
      <c r="H376" s="36" t="s">
        <v>404</v>
      </c>
      <c r="I376" s="66">
        <v>6</v>
      </c>
      <c r="J376" s="52" t="s">
        <v>493</v>
      </c>
      <c r="K376" s="18" t="s">
        <v>250</v>
      </c>
      <c r="L376" s="86">
        <v>0</v>
      </c>
      <c r="M376" s="86">
        <v>0</v>
      </c>
      <c r="N376" s="86">
        <v>0</v>
      </c>
      <c r="O376" s="86">
        <v>0</v>
      </c>
      <c r="P376" s="30">
        <v>1</v>
      </c>
      <c r="Q376" s="192">
        <f>SUBTOTAL(9,L376:P376)</f>
        <v>1</v>
      </c>
      <c r="R376" s="78"/>
      <c r="S376" s="78"/>
      <c r="T376" s="46"/>
      <c r="U376" s="36"/>
      <c r="V376" s="66"/>
      <c r="W376" s="66"/>
    </row>
    <row r="378" spans="1:23" s="18" customFormat="1" ht="15" customHeight="1">
      <c r="A378" s="25">
        <v>1105</v>
      </c>
      <c r="B378" s="153" t="s">
        <v>2262</v>
      </c>
      <c r="C378" s="154" t="s">
        <v>2263</v>
      </c>
      <c r="D378" s="155"/>
      <c r="E378" s="156" t="s">
        <v>266</v>
      </c>
      <c r="F378" s="155">
        <v>1</v>
      </c>
      <c r="G378" s="155">
        <v>1</v>
      </c>
      <c r="H378" s="157" t="s">
        <v>248</v>
      </c>
      <c r="I378" s="155">
        <v>1</v>
      </c>
      <c r="J378" s="50" t="s">
        <v>487</v>
      </c>
      <c r="K378" s="156" t="s">
        <v>2264</v>
      </c>
      <c r="L378" s="111">
        <v>0</v>
      </c>
      <c r="M378" s="59">
        <v>1</v>
      </c>
      <c r="N378" s="59">
        <v>2</v>
      </c>
      <c r="O378" s="59">
        <v>2</v>
      </c>
      <c r="P378" s="59">
        <v>1</v>
      </c>
      <c r="Q378" s="192">
        <f t="shared" ref="Q378:Q441" si="0">SUBTOTAL(9,L378:P378)</f>
        <v>6</v>
      </c>
    </row>
    <row r="379" spans="1:23" s="18" customFormat="1" ht="15" customHeight="1">
      <c r="A379" s="25">
        <v>1110</v>
      </c>
      <c r="B379" s="158" t="s">
        <v>2265</v>
      </c>
      <c r="C379" s="159" t="s">
        <v>2266</v>
      </c>
      <c r="D379" s="77"/>
      <c r="E379" s="114" t="s">
        <v>247</v>
      </c>
      <c r="F379" s="77"/>
      <c r="G379" s="77"/>
      <c r="H379" s="45" t="s">
        <v>248</v>
      </c>
      <c r="I379" s="77">
        <v>2</v>
      </c>
      <c r="J379" s="113" t="s">
        <v>451</v>
      </c>
      <c r="K379" s="114" t="s">
        <v>2264</v>
      </c>
      <c r="L379" s="111">
        <v>0</v>
      </c>
      <c r="M379" s="111">
        <v>0</v>
      </c>
      <c r="N379" s="111">
        <v>0</v>
      </c>
      <c r="O379" s="111">
        <v>0</v>
      </c>
      <c r="P379" s="111">
        <v>0</v>
      </c>
      <c r="Q379" s="192">
        <f t="shared" si="0"/>
        <v>0</v>
      </c>
    </row>
    <row r="380" spans="1:23" s="18" customFormat="1" ht="15" customHeight="1">
      <c r="A380" s="25">
        <v>1121</v>
      </c>
      <c r="B380" s="160" t="s">
        <v>2267</v>
      </c>
      <c r="C380" s="161" t="s">
        <v>2268</v>
      </c>
      <c r="D380" s="127"/>
      <c r="E380" s="42" t="s">
        <v>266</v>
      </c>
      <c r="F380" s="112">
        <v>2</v>
      </c>
      <c r="G380" s="112">
        <v>2</v>
      </c>
      <c r="H380" s="97" t="s">
        <v>248</v>
      </c>
      <c r="I380" s="112">
        <v>3</v>
      </c>
      <c r="J380" s="117" t="s">
        <v>470</v>
      </c>
      <c r="K380" s="114" t="s">
        <v>2264</v>
      </c>
      <c r="L380" s="25">
        <v>0</v>
      </c>
      <c r="M380" s="25">
        <v>0</v>
      </c>
      <c r="N380" s="25">
        <v>0</v>
      </c>
      <c r="O380" s="25">
        <v>0</v>
      </c>
      <c r="P380" s="25">
        <v>0</v>
      </c>
      <c r="Q380" s="192">
        <f t="shared" si="0"/>
        <v>0</v>
      </c>
    </row>
    <row r="381" spans="1:23" s="18" customFormat="1" ht="15" customHeight="1">
      <c r="A381" s="25">
        <v>1124</v>
      </c>
      <c r="B381" s="158" t="s">
        <v>2269</v>
      </c>
      <c r="C381" s="161" t="s">
        <v>2270</v>
      </c>
      <c r="D381" s="127"/>
      <c r="E381" s="97" t="s">
        <v>247</v>
      </c>
      <c r="F381" s="112"/>
      <c r="G381" s="112"/>
      <c r="H381" s="97" t="s">
        <v>248</v>
      </c>
      <c r="I381" s="112">
        <v>3</v>
      </c>
      <c r="J381" s="113" t="s">
        <v>451</v>
      </c>
      <c r="K381" s="114" t="s">
        <v>2264</v>
      </c>
      <c r="L381" s="25">
        <v>0</v>
      </c>
      <c r="M381" s="25">
        <v>0</v>
      </c>
      <c r="N381" s="25">
        <v>0</v>
      </c>
      <c r="O381" s="25">
        <v>0</v>
      </c>
      <c r="P381" s="25">
        <v>0</v>
      </c>
      <c r="Q381" s="192">
        <f t="shared" si="0"/>
        <v>0</v>
      </c>
    </row>
    <row r="382" spans="1:23" s="18" customFormat="1" ht="15" customHeight="1">
      <c r="A382" s="25">
        <v>1131</v>
      </c>
      <c r="B382" s="160" t="s">
        <v>2271</v>
      </c>
      <c r="C382" s="42" t="s">
        <v>2272</v>
      </c>
      <c r="D382" s="77"/>
      <c r="E382" s="128" t="s">
        <v>266</v>
      </c>
      <c r="F382" s="75">
        <v>4</v>
      </c>
      <c r="G382" s="75">
        <v>5</v>
      </c>
      <c r="H382" s="42" t="s">
        <v>248</v>
      </c>
      <c r="I382" s="75">
        <v>4</v>
      </c>
      <c r="J382" s="117" t="s">
        <v>470</v>
      </c>
      <c r="K382" s="114" t="s">
        <v>2264</v>
      </c>
      <c r="L382" s="25">
        <v>0</v>
      </c>
      <c r="M382" s="25">
        <v>0</v>
      </c>
      <c r="N382" s="25">
        <v>0</v>
      </c>
      <c r="O382" s="25">
        <v>0</v>
      </c>
      <c r="P382" s="25">
        <v>0</v>
      </c>
      <c r="Q382" s="192">
        <f t="shared" si="0"/>
        <v>0</v>
      </c>
    </row>
    <row r="383" spans="1:23" s="18" customFormat="1" ht="15" customHeight="1">
      <c r="A383" s="25">
        <v>1135</v>
      </c>
      <c r="B383" s="162" t="s">
        <v>54</v>
      </c>
      <c r="C383" s="163" t="s">
        <v>2273</v>
      </c>
      <c r="D383" s="46"/>
      <c r="E383" s="164" t="s">
        <v>266</v>
      </c>
      <c r="F383" s="49">
        <v>3</v>
      </c>
      <c r="G383" s="49">
        <v>3</v>
      </c>
      <c r="H383" s="23" t="s">
        <v>248</v>
      </c>
      <c r="I383" s="49">
        <v>4</v>
      </c>
      <c r="J383" s="48" t="s">
        <v>470</v>
      </c>
      <c r="K383" s="54" t="s">
        <v>2264</v>
      </c>
      <c r="L383" s="25">
        <v>0</v>
      </c>
      <c r="M383" s="25">
        <v>0</v>
      </c>
      <c r="N383" s="25">
        <v>0</v>
      </c>
      <c r="O383" s="25">
        <v>0</v>
      </c>
      <c r="P383" s="25">
        <v>0</v>
      </c>
      <c r="Q383" s="192">
        <f t="shared" si="0"/>
        <v>0</v>
      </c>
    </row>
    <row r="384" spans="1:23" s="18" customFormat="1" ht="15" customHeight="1">
      <c r="A384" s="25">
        <v>1137</v>
      </c>
      <c r="B384" s="165" t="s">
        <v>2274</v>
      </c>
      <c r="C384" s="45" t="s">
        <v>2275</v>
      </c>
      <c r="D384" s="116"/>
      <c r="E384" s="166" t="s">
        <v>266</v>
      </c>
      <c r="F384" s="116">
        <v>3</v>
      </c>
      <c r="G384" s="116">
        <v>5</v>
      </c>
      <c r="H384" s="45" t="s">
        <v>248</v>
      </c>
      <c r="I384" s="116">
        <v>4</v>
      </c>
      <c r="J384" s="61" t="s">
        <v>493</v>
      </c>
      <c r="K384" s="114" t="s">
        <v>2264</v>
      </c>
      <c r="L384" s="25">
        <v>0</v>
      </c>
      <c r="M384" s="25">
        <v>0</v>
      </c>
      <c r="N384" s="25">
        <v>0</v>
      </c>
      <c r="O384" s="25">
        <v>0</v>
      </c>
      <c r="P384" s="25">
        <v>0</v>
      </c>
      <c r="Q384" s="192">
        <f t="shared" si="0"/>
        <v>0</v>
      </c>
    </row>
    <row r="385" spans="1:17" s="18" customFormat="1" ht="15" customHeight="1">
      <c r="A385" s="25">
        <v>1148</v>
      </c>
      <c r="B385" s="165" t="s">
        <v>2276</v>
      </c>
      <c r="C385" s="45" t="s">
        <v>2277</v>
      </c>
      <c r="D385" s="116"/>
      <c r="E385" s="166" t="s">
        <v>266</v>
      </c>
      <c r="F385" s="116">
        <v>5</v>
      </c>
      <c r="G385" s="116">
        <v>7</v>
      </c>
      <c r="H385" s="45" t="s">
        <v>248</v>
      </c>
      <c r="I385" s="116">
        <v>6</v>
      </c>
      <c r="J385" s="113" t="s">
        <v>451</v>
      </c>
      <c r="K385" s="114" t="s">
        <v>2264</v>
      </c>
      <c r="L385" s="25">
        <v>0</v>
      </c>
      <c r="M385" s="25">
        <v>0</v>
      </c>
      <c r="N385" s="25">
        <v>0</v>
      </c>
      <c r="O385" s="25">
        <v>0</v>
      </c>
      <c r="P385" s="25">
        <v>0</v>
      </c>
      <c r="Q385" s="192">
        <f t="shared" si="0"/>
        <v>0</v>
      </c>
    </row>
    <row r="386" spans="1:17" s="18" customFormat="1" ht="15" customHeight="1">
      <c r="A386" s="25">
        <v>1151</v>
      </c>
      <c r="B386" s="167" t="s">
        <v>2278</v>
      </c>
      <c r="C386" s="168" t="s">
        <v>2279</v>
      </c>
      <c r="D386" s="46"/>
      <c r="E386" s="54" t="s">
        <v>247</v>
      </c>
      <c r="F386" s="46"/>
      <c r="G386" s="46"/>
      <c r="H386" s="23" t="s">
        <v>248</v>
      </c>
      <c r="I386" s="46">
        <v>7</v>
      </c>
      <c r="J386" s="50" t="s">
        <v>487</v>
      </c>
      <c r="K386" s="54" t="s">
        <v>2264</v>
      </c>
      <c r="L386" s="56">
        <v>1</v>
      </c>
      <c r="M386" s="111">
        <v>0</v>
      </c>
      <c r="N386" s="25">
        <v>0</v>
      </c>
      <c r="O386" s="25">
        <v>0</v>
      </c>
      <c r="P386" s="59">
        <v>2</v>
      </c>
      <c r="Q386" s="192">
        <f t="shared" si="0"/>
        <v>3</v>
      </c>
    </row>
    <row r="387" spans="1:17" s="18" customFormat="1" ht="15" customHeight="1">
      <c r="A387" s="30">
        <v>1301</v>
      </c>
      <c r="B387" s="169" t="s">
        <v>2280</v>
      </c>
      <c r="C387" s="170" t="s">
        <v>2281</v>
      </c>
      <c r="D387" s="53"/>
      <c r="E387" s="54" t="s">
        <v>247</v>
      </c>
      <c r="F387" s="53"/>
      <c r="G387" s="53"/>
      <c r="H387" s="32" t="s">
        <v>269</v>
      </c>
      <c r="I387" s="53">
        <v>0</v>
      </c>
      <c r="J387" s="73" t="s">
        <v>487</v>
      </c>
      <c r="K387" s="69" t="s">
        <v>2264</v>
      </c>
      <c r="L387" s="30">
        <v>1</v>
      </c>
      <c r="M387" s="30">
        <v>2</v>
      </c>
      <c r="N387" s="25">
        <v>0</v>
      </c>
      <c r="O387" s="30">
        <v>1</v>
      </c>
      <c r="P387" s="30">
        <v>2</v>
      </c>
      <c r="Q387" s="192">
        <f t="shared" si="0"/>
        <v>6</v>
      </c>
    </row>
    <row r="388" spans="1:17" s="18" customFormat="1" ht="15" customHeight="1">
      <c r="A388" s="30">
        <v>1315</v>
      </c>
      <c r="B388" s="169" t="s">
        <v>2282</v>
      </c>
      <c r="C388" s="171" t="s">
        <v>2283</v>
      </c>
      <c r="D388" s="53"/>
      <c r="E388" s="32"/>
      <c r="F388" s="53">
        <v>3</v>
      </c>
      <c r="G388" s="53">
        <v>2</v>
      </c>
      <c r="H388" s="32" t="s">
        <v>269</v>
      </c>
      <c r="I388" s="53">
        <v>2</v>
      </c>
      <c r="J388" s="72" t="s">
        <v>470</v>
      </c>
      <c r="K388" s="69" t="s">
        <v>2264</v>
      </c>
      <c r="L388" s="25">
        <v>0</v>
      </c>
      <c r="M388" s="30">
        <v>1</v>
      </c>
      <c r="N388" s="25">
        <v>0</v>
      </c>
      <c r="O388" s="25">
        <v>0</v>
      </c>
      <c r="P388" s="30">
        <v>1</v>
      </c>
      <c r="Q388" s="192">
        <f t="shared" si="0"/>
        <v>2</v>
      </c>
    </row>
    <row r="389" spans="1:17" s="18" customFormat="1" ht="15" customHeight="1">
      <c r="A389" s="30">
        <v>1316</v>
      </c>
      <c r="B389" s="169" t="s">
        <v>2284</v>
      </c>
      <c r="C389" s="172" t="s">
        <v>2285</v>
      </c>
      <c r="D389" s="53"/>
      <c r="E389" s="32"/>
      <c r="F389" s="53"/>
      <c r="G389" s="53"/>
      <c r="H389" s="32" t="s">
        <v>269</v>
      </c>
      <c r="I389" s="53">
        <v>2</v>
      </c>
      <c r="J389" s="68" t="s">
        <v>451</v>
      </c>
      <c r="K389" s="69" t="s">
        <v>2264</v>
      </c>
      <c r="L389" s="25">
        <v>0</v>
      </c>
      <c r="M389" s="25">
        <v>0</v>
      </c>
      <c r="N389" s="30">
        <v>1</v>
      </c>
      <c r="O389" s="25">
        <v>0</v>
      </c>
      <c r="P389" s="25">
        <v>0</v>
      </c>
      <c r="Q389" s="192">
        <f t="shared" si="0"/>
        <v>1</v>
      </c>
    </row>
    <row r="390" spans="1:17" s="18" customFormat="1" ht="15" customHeight="1">
      <c r="A390" s="30">
        <v>1333</v>
      </c>
      <c r="B390" s="173" t="s">
        <v>2286</v>
      </c>
      <c r="C390" s="174" t="s">
        <v>2287</v>
      </c>
      <c r="D390" s="127"/>
      <c r="E390" s="175"/>
      <c r="F390" s="127"/>
      <c r="G390" s="127"/>
      <c r="H390" s="176" t="s">
        <v>269</v>
      </c>
      <c r="I390" s="127">
        <v>3</v>
      </c>
      <c r="J390" s="89" t="s">
        <v>451</v>
      </c>
      <c r="K390" s="90" t="s">
        <v>2264</v>
      </c>
      <c r="L390" s="25">
        <v>0</v>
      </c>
      <c r="M390" s="25">
        <v>0</v>
      </c>
      <c r="N390" s="25">
        <v>0</v>
      </c>
      <c r="O390" s="25">
        <v>0</v>
      </c>
      <c r="P390" s="25">
        <v>0</v>
      </c>
      <c r="Q390" s="192">
        <f t="shared" si="0"/>
        <v>0</v>
      </c>
    </row>
    <row r="391" spans="1:17" s="18" customFormat="1" ht="15" customHeight="1">
      <c r="A391" s="25">
        <v>1345</v>
      </c>
      <c r="B391" s="173" t="s">
        <v>2288</v>
      </c>
      <c r="C391" s="177" t="s">
        <v>2289</v>
      </c>
      <c r="D391" s="127"/>
      <c r="E391" s="175"/>
      <c r="F391" s="178"/>
      <c r="G391" s="178"/>
      <c r="H391" s="175" t="s">
        <v>269</v>
      </c>
      <c r="I391" s="178">
        <v>4</v>
      </c>
      <c r="J391" s="125" t="s">
        <v>470</v>
      </c>
      <c r="K391" s="90" t="s">
        <v>2264</v>
      </c>
      <c r="L391" s="25">
        <v>0</v>
      </c>
      <c r="M391" s="25">
        <v>0</v>
      </c>
      <c r="N391" s="25">
        <v>0</v>
      </c>
      <c r="O391" s="25">
        <v>0</v>
      </c>
      <c r="P391" s="25">
        <v>0</v>
      </c>
      <c r="Q391" s="192">
        <f t="shared" si="0"/>
        <v>0</v>
      </c>
    </row>
    <row r="392" spans="1:17" s="18" customFormat="1" ht="15" customHeight="1">
      <c r="A392" s="30">
        <v>1348</v>
      </c>
      <c r="B392" s="179" t="s">
        <v>2290</v>
      </c>
      <c r="C392" s="180" t="s">
        <v>2291</v>
      </c>
      <c r="D392" s="53"/>
      <c r="E392" s="181" t="s">
        <v>247</v>
      </c>
      <c r="F392" s="57"/>
      <c r="G392" s="57"/>
      <c r="H392" s="32" t="s">
        <v>269</v>
      </c>
      <c r="I392" s="57">
        <v>5</v>
      </c>
      <c r="J392" s="73" t="s">
        <v>487</v>
      </c>
      <c r="K392" s="69" t="s">
        <v>2264</v>
      </c>
      <c r="L392" s="188">
        <v>2</v>
      </c>
      <c r="M392" s="25">
        <v>0</v>
      </c>
      <c r="N392" s="188">
        <v>2</v>
      </c>
      <c r="O392" s="188">
        <v>1</v>
      </c>
      <c r="P392" s="188">
        <v>2</v>
      </c>
      <c r="Q392" s="192">
        <f t="shared" si="0"/>
        <v>7</v>
      </c>
    </row>
    <row r="393" spans="1:17" s="18" customFormat="1" ht="15" customHeight="1">
      <c r="A393" s="30">
        <v>1349</v>
      </c>
      <c r="B393" s="182" t="s">
        <v>2292</v>
      </c>
      <c r="C393" s="183" t="s">
        <v>2293</v>
      </c>
      <c r="D393" s="53"/>
      <c r="E393" s="184"/>
      <c r="F393" s="64"/>
      <c r="G393" s="64"/>
      <c r="H393" s="184" t="s">
        <v>269</v>
      </c>
      <c r="I393" s="64">
        <v>5</v>
      </c>
      <c r="J393" s="72" t="s">
        <v>470</v>
      </c>
      <c r="K393" s="69" t="s">
        <v>2264</v>
      </c>
      <c r="L393" s="25">
        <v>0</v>
      </c>
      <c r="M393" s="25">
        <v>0</v>
      </c>
      <c r="N393" s="25">
        <v>0</v>
      </c>
      <c r="O393" s="25">
        <v>0</v>
      </c>
      <c r="P393" s="25">
        <v>0</v>
      </c>
      <c r="Q393" s="192">
        <f t="shared" si="0"/>
        <v>0</v>
      </c>
    </row>
    <row r="394" spans="1:17" s="18" customFormat="1" ht="15" customHeight="1">
      <c r="A394" s="30">
        <v>1353</v>
      </c>
      <c r="B394" s="173" t="s">
        <v>2294</v>
      </c>
      <c r="C394" s="185" t="s">
        <v>2295</v>
      </c>
      <c r="D394" s="127"/>
      <c r="E394" s="175"/>
      <c r="F394" s="127">
        <v>5</v>
      </c>
      <c r="G394" s="127">
        <v>5</v>
      </c>
      <c r="H394" s="32" t="s">
        <v>269</v>
      </c>
      <c r="I394" s="127">
        <v>6</v>
      </c>
      <c r="J394" s="89" t="s">
        <v>451</v>
      </c>
      <c r="K394" s="90" t="s">
        <v>2264</v>
      </c>
      <c r="L394" s="25">
        <v>0</v>
      </c>
      <c r="M394" s="25">
        <v>0</v>
      </c>
      <c r="N394" s="25">
        <v>0</v>
      </c>
      <c r="O394" s="25">
        <v>0</v>
      </c>
      <c r="P394" s="25">
        <v>0</v>
      </c>
      <c r="Q394" s="192">
        <f t="shared" si="0"/>
        <v>0</v>
      </c>
    </row>
    <row r="395" spans="1:17" s="18" customFormat="1" ht="15" customHeight="1">
      <c r="A395" s="30">
        <v>1358</v>
      </c>
      <c r="B395" s="169" t="s">
        <v>2296</v>
      </c>
      <c r="C395" s="186" t="s">
        <v>2297</v>
      </c>
      <c r="D395" s="53"/>
      <c r="E395" s="184"/>
      <c r="F395" s="64"/>
      <c r="G395" s="64"/>
      <c r="H395" s="184" t="s">
        <v>269</v>
      </c>
      <c r="I395" s="64">
        <v>8</v>
      </c>
      <c r="J395" s="189" t="s">
        <v>493</v>
      </c>
      <c r="K395" s="69" t="s">
        <v>2264</v>
      </c>
      <c r="L395" s="30">
        <v>1</v>
      </c>
      <c r="M395" s="25">
        <v>0</v>
      </c>
      <c r="N395" s="30">
        <v>1</v>
      </c>
      <c r="O395" s="30">
        <v>1</v>
      </c>
      <c r="P395" s="30">
        <v>1</v>
      </c>
      <c r="Q395" s="192">
        <f t="shared" si="0"/>
        <v>4</v>
      </c>
    </row>
    <row r="396" spans="1:17" s="18" customFormat="1" ht="15" customHeight="1">
      <c r="A396" s="25">
        <v>1208</v>
      </c>
      <c r="B396" s="41" t="s">
        <v>2298</v>
      </c>
      <c r="C396" s="193" t="s">
        <v>2299</v>
      </c>
      <c r="D396" s="127"/>
      <c r="E396" s="97"/>
      <c r="F396" s="112"/>
      <c r="G396" s="112"/>
      <c r="H396" s="97" t="s">
        <v>290</v>
      </c>
      <c r="I396" s="112">
        <v>1</v>
      </c>
      <c r="J396" s="113" t="s">
        <v>451</v>
      </c>
      <c r="K396" s="114" t="s">
        <v>2264</v>
      </c>
      <c r="L396" s="25">
        <v>0</v>
      </c>
      <c r="M396" s="25">
        <v>0</v>
      </c>
      <c r="N396" s="25">
        <v>0</v>
      </c>
      <c r="O396" s="25">
        <v>0</v>
      </c>
      <c r="P396" s="25">
        <v>0</v>
      </c>
      <c r="Q396" s="192">
        <f t="shared" si="0"/>
        <v>0</v>
      </c>
    </row>
    <row r="397" spans="1:17" s="18" customFormat="1" ht="15" customHeight="1">
      <c r="A397" s="25">
        <v>1209</v>
      </c>
      <c r="B397" s="41" t="s">
        <v>2300</v>
      </c>
      <c r="C397" s="193" t="s">
        <v>2301</v>
      </c>
      <c r="D397" s="127"/>
      <c r="E397" s="97" t="s">
        <v>2302</v>
      </c>
      <c r="F397" s="112">
        <v>2</v>
      </c>
      <c r="G397" s="112">
        <v>1</v>
      </c>
      <c r="H397" s="97" t="s">
        <v>290</v>
      </c>
      <c r="I397" s="112">
        <v>1</v>
      </c>
      <c r="J397" s="113" t="s">
        <v>451</v>
      </c>
      <c r="K397" s="114" t="s">
        <v>2264</v>
      </c>
      <c r="L397" s="25">
        <v>0</v>
      </c>
      <c r="M397" s="25">
        <v>0</v>
      </c>
      <c r="N397" s="25">
        <v>0</v>
      </c>
      <c r="O397" s="25">
        <v>0</v>
      </c>
      <c r="P397" s="25">
        <v>0</v>
      </c>
      <c r="Q397" s="192">
        <f t="shared" si="0"/>
        <v>0</v>
      </c>
    </row>
    <row r="398" spans="1:17" s="18" customFormat="1" ht="15" customHeight="1">
      <c r="A398" s="25">
        <v>1239</v>
      </c>
      <c r="B398" s="22" t="s">
        <v>2303</v>
      </c>
      <c r="C398" s="194" t="s">
        <v>2304</v>
      </c>
      <c r="D398" s="53"/>
      <c r="E398" s="144" t="s">
        <v>247</v>
      </c>
      <c r="F398" s="64"/>
      <c r="G398" s="64"/>
      <c r="H398" s="28" t="s">
        <v>290</v>
      </c>
      <c r="I398" s="64">
        <v>3</v>
      </c>
      <c r="J398" s="48" t="s">
        <v>470</v>
      </c>
      <c r="K398" s="54" t="s">
        <v>2264</v>
      </c>
      <c r="L398" s="25">
        <v>0</v>
      </c>
      <c r="M398" s="25">
        <v>0</v>
      </c>
      <c r="N398" s="25">
        <v>0</v>
      </c>
      <c r="O398" s="25">
        <v>0</v>
      </c>
      <c r="P398" s="63">
        <v>1</v>
      </c>
      <c r="Q398" s="192">
        <f t="shared" si="0"/>
        <v>1</v>
      </c>
    </row>
    <row r="399" spans="1:17" s="18" customFormat="1" ht="15" customHeight="1">
      <c r="A399" s="25">
        <v>1240</v>
      </c>
      <c r="B399" s="22" t="s">
        <v>2305</v>
      </c>
      <c r="C399" s="36" t="s">
        <v>2306</v>
      </c>
      <c r="D399" s="53"/>
      <c r="E399" s="28"/>
      <c r="F399" s="64">
        <v>4</v>
      </c>
      <c r="G399" s="64">
        <v>2</v>
      </c>
      <c r="H399" s="28" t="s">
        <v>290</v>
      </c>
      <c r="I399" s="64">
        <v>3</v>
      </c>
      <c r="J399" s="48" t="s">
        <v>470</v>
      </c>
      <c r="K399" s="54" t="s">
        <v>2264</v>
      </c>
      <c r="L399" s="25">
        <v>0</v>
      </c>
      <c r="M399" s="63">
        <v>2</v>
      </c>
      <c r="N399" s="25">
        <v>0</v>
      </c>
      <c r="O399" s="25">
        <v>0</v>
      </c>
      <c r="P399" s="25">
        <v>0</v>
      </c>
      <c r="Q399" s="192">
        <f t="shared" si="0"/>
        <v>2</v>
      </c>
    </row>
    <row r="400" spans="1:17" s="18" customFormat="1" ht="15" customHeight="1">
      <c r="A400" s="25">
        <v>1241</v>
      </c>
      <c r="B400" s="41" t="s">
        <v>2307</v>
      </c>
      <c r="C400" s="193" t="s">
        <v>2308</v>
      </c>
      <c r="D400" s="127"/>
      <c r="E400" s="97"/>
      <c r="F400" s="112"/>
      <c r="G400" s="112"/>
      <c r="H400" s="97" t="s">
        <v>290</v>
      </c>
      <c r="I400" s="112">
        <v>3</v>
      </c>
      <c r="J400" s="113" t="s">
        <v>451</v>
      </c>
      <c r="K400" s="114" t="s">
        <v>2264</v>
      </c>
      <c r="L400" s="25">
        <v>0</v>
      </c>
      <c r="M400" s="25">
        <v>0</v>
      </c>
      <c r="N400" s="25">
        <v>0</v>
      </c>
      <c r="O400" s="25">
        <v>0</v>
      </c>
      <c r="P400" s="25">
        <v>0</v>
      </c>
      <c r="Q400" s="192">
        <f t="shared" si="0"/>
        <v>0</v>
      </c>
    </row>
    <row r="401" spans="1:17" s="18" customFormat="1" ht="15" customHeight="1">
      <c r="A401" s="25">
        <v>1246</v>
      </c>
      <c r="B401" s="37" t="s">
        <v>2309</v>
      </c>
      <c r="C401" s="195" t="s">
        <v>2310</v>
      </c>
      <c r="D401" s="53"/>
      <c r="E401" s="97" t="s">
        <v>266</v>
      </c>
      <c r="F401" s="64">
        <v>3</v>
      </c>
      <c r="G401" s="64">
        <v>3</v>
      </c>
      <c r="H401" s="28" t="s">
        <v>290</v>
      </c>
      <c r="I401" s="64">
        <v>4</v>
      </c>
      <c r="J401" s="48" t="s">
        <v>470</v>
      </c>
      <c r="K401" s="54" t="s">
        <v>2264</v>
      </c>
      <c r="L401" s="25">
        <v>0</v>
      </c>
      <c r="M401" s="25">
        <v>0</v>
      </c>
      <c r="N401" s="63">
        <v>1</v>
      </c>
      <c r="O401" s="25">
        <v>0</v>
      </c>
      <c r="P401" s="25">
        <v>0</v>
      </c>
      <c r="Q401" s="192">
        <f t="shared" si="0"/>
        <v>1</v>
      </c>
    </row>
    <row r="402" spans="1:17" s="18" customFormat="1" ht="15" customHeight="1">
      <c r="A402" s="25">
        <v>1253</v>
      </c>
      <c r="B402" s="22" t="s">
        <v>2311</v>
      </c>
      <c r="C402" s="196" t="s">
        <v>2312</v>
      </c>
      <c r="D402" s="57"/>
      <c r="E402" s="28"/>
      <c r="F402" s="64"/>
      <c r="G402" s="64"/>
      <c r="H402" s="28" t="s">
        <v>290</v>
      </c>
      <c r="I402" s="64">
        <v>5</v>
      </c>
      <c r="J402" s="58" t="s">
        <v>493</v>
      </c>
      <c r="K402" s="54" t="s">
        <v>2264</v>
      </c>
      <c r="L402" s="21">
        <v>1</v>
      </c>
      <c r="M402" s="21">
        <v>1</v>
      </c>
      <c r="N402" s="21">
        <v>1</v>
      </c>
      <c r="O402" s="21">
        <v>1</v>
      </c>
      <c r="P402" s="21">
        <v>1</v>
      </c>
      <c r="Q402" s="192">
        <f t="shared" si="0"/>
        <v>5</v>
      </c>
    </row>
    <row r="403" spans="1:17" s="18" customFormat="1" ht="15" customHeight="1">
      <c r="A403" s="25">
        <v>1259</v>
      </c>
      <c r="B403" s="22" t="s">
        <v>2313</v>
      </c>
      <c r="C403" s="196" t="s">
        <v>2314</v>
      </c>
      <c r="D403" s="53"/>
      <c r="E403" s="144" t="s">
        <v>247</v>
      </c>
      <c r="F403" s="64"/>
      <c r="G403" s="64"/>
      <c r="H403" s="28" t="s">
        <v>290</v>
      </c>
      <c r="I403" s="64">
        <v>8</v>
      </c>
      <c r="J403" s="50" t="s">
        <v>487</v>
      </c>
      <c r="K403" s="54" t="s">
        <v>2264</v>
      </c>
      <c r="L403" s="63">
        <v>1</v>
      </c>
      <c r="M403" s="63">
        <v>2</v>
      </c>
      <c r="N403" s="63">
        <v>2</v>
      </c>
      <c r="O403" s="63">
        <v>2</v>
      </c>
      <c r="P403" s="63">
        <v>1</v>
      </c>
      <c r="Q403" s="192">
        <f t="shared" si="0"/>
        <v>8</v>
      </c>
    </row>
    <row r="404" spans="1:17" s="18" customFormat="1" ht="15" customHeight="1">
      <c r="A404" s="25">
        <v>1260</v>
      </c>
      <c r="B404" s="22" t="s">
        <v>2315</v>
      </c>
      <c r="C404" s="196" t="s">
        <v>2316</v>
      </c>
      <c r="D404" s="197" t="s">
        <v>865</v>
      </c>
      <c r="E404" s="28"/>
      <c r="F404" s="64"/>
      <c r="G404" s="64"/>
      <c r="H404" s="28" t="s">
        <v>290</v>
      </c>
      <c r="I404" s="64">
        <v>8</v>
      </c>
      <c r="J404" s="50" t="s">
        <v>487</v>
      </c>
      <c r="K404" s="54" t="s">
        <v>2264</v>
      </c>
      <c r="L404" s="25">
        <v>0</v>
      </c>
      <c r="M404" s="63">
        <v>2</v>
      </c>
      <c r="N404" s="63">
        <v>2</v>
      </c>
      <c r="O404" s="25">
        <v>0</v>
      </c>
      <c r="P404" s="63">
        <v>2</v>
      </c>
      <c r="Q404" s="192">
        <f t="shared" si="0"/>
        <v>6</v>
      </c>
    </row>
    <row r="405" spans="1:17" s="18" customFormat="1" ht="15" customHeight="1">
      <c r="A405" s="25">
        <v>1503</v>
      </c>
      <c r="B405" s="198" t="s">
        <v>2317</v>
      </c>
      <c r="C405" s="183" t="s">
        <v>2318</v>
      </c>
      <c r="D405" s="30"/>
      <c r="E405" s="199"/>
      <c r="F405" s="140"/>
      <c r="G405" s="140"/>
      <c r="H405" s="139" t="s">
        <v>305</v>
      </c>
      <c r="I405" s="140">
        <v>0</v>
      </c>
      <c r="J405" s="73" t="s">
        <v>487</v>
      </c>
      <c r="K405" s="69" t="s">
        <v>2264</v>
      </c>
      <c r="L405" s="30">
        <v>2</v>
      </c>
      <c r="M405" s="30">
        <v>1</v>
      </c>
      <c r="N405" s="30">
        <v>2</v>
      </c>
      <c r="O405" s="30">
        <v>1</v>
      </c>
      <c r="P405" s="30">
        <v>1</v>
      </c>
      <c r="Q405" s="192">
        <f t="shared" si="0"/>
        <v>7</v>
      </c>
    </row>
    <row r="406" spans="1:17" s="18" customFormat="1" ht="15" customHeight="1">
      <c r="A406" s="25">
        <v>1526</v>
      </c>
      <c r="B406" s="83" t="s">
        <v>2319</v>
      </c>
      <c r="C406" s="186" t="s">
        <v>2320</v>
      </c>
      <c r="D406" s="30"/>
      <c r="E406" s="199"/>
      <c r="F406" s="140"/>
      <c r="G406" s="140"/>
      <c r="H406" s="40" t="s">
        <v>305</v>
      </c>
      <c r="I406" s="140">
        <v>2</v>
      </c>
      <c r="J406" s="73" t="s">
        <v>487</v>
      </c>
      <c r="K406" s="69" t="s">
        <v>2264</v>
      </c>
      <c r="L406" s="25">
        <v>0</v>
      </c>
      <c r="M406" s="30">
        <v>2</v>
      </c>
      <c r="N406" s="30">
        <v>2</v>
      </c>
      <c r="O406" s="30">
        <v>2</v>
      </c>
      <c r="P406" s="30">
        <v>2</v>
      </c>
      <c r="Q406" s="192">
        <f t="shared" si="0"/>
        <v>8</v>
      </c>
    </row>
    <row r="407" spans="1:17" s="18" customFormat="1" ht="15" customHeight="1">
      <c r="A407" s="25">
        <v>1541</v>
      </c>
      <c r="B407" s="200" t="s">
        <v>2321</v>
      </c>
      <c r="C407" s="201" t="s">
        <v>2322</v>
      </c>
      <c r="D407" s="25"/>
      <c r="E407" s="202"/>
      <c r="F407" s="141"/>
      <c r="G407" s="141"/>
      <c r="H407" s="40" t="s">
        <v>305</v>
      </c>
      <c r="I407" s="141">
        <v>4</v>
      </c>
      <c r="J407" s="68" t="s">
        <v>451</v>
      </c>
      <c r="K407" s="90" t="s">
        <v>2264</v>
      </c>
      <c r="L407" s="25">
        <v>0</v>
      </c>
      <c r="M407" s="25">
        <v>0</v>
      </c>
      <c r="N407" s="25">
        <v>0</v>
      </c>
      <c r="O407" s="25">
        <v>0</v>
      </c>
      <c r="P407" s="25">
        <v>0</v>
      </c>
      <c r="Q407" s="192">
        <f t="shared" si="0"/>
        <v>0</v>
      </c>
    </row>
    <row r="408" spans="1:17" s="18" customFormat="1" ht="15" customHeight="1">
      <c r="A408" s="25">
        <v>1542</v>
      </c>
      <c r="B408" s="203" t="s">
        <v>2323</v>
      </c>
      <c r="C408" s="183" t="s">
        <v>2324</v>
      </c>
      <c r="D408" s="30"/>
      <c r="E408" s="199"/>
      <c r="F408" s="140"/>
      <c r="G408" s="140"/>
      <c r="H408" s="40" t="s">
        <v>305</v>
      </c>
      <c r="I408" s="140">
        <v>4</v>
      </c>
      <c r="J408" s="72" t="s">
        <v>470</v>
      </c>
      <c r="K408" s="69" t="s">
        <v>2264</v>
      </c>
      <c r="L408" s="25">
        <v>0</v>
      </c>
      <c r="M408" s="25">
        <v>0</v>
      </c>
      <c r="N408" s="25">
        <v>0</v>
      </c>
      <c r="O408" s="25">
        <v>0</v>
      </c>
      <c r="P408" s="25">
        <v>0</v>
      </c>
      <c r="Q408" s="192">
        <f t="shared" si="0"/>
        <v>0</v>
      </c>
    </row>
    <row r="409" spans="1:17" s="18" customFormat="1" ht="15" customHeight="1">
      <c r="A409" s="25">
        <v>1543</v>
      </c>
      <c r="B409" s="204" t="s">
        <v>142</v>
      </c>
      <c r="C409" s="183" t="s">
        <v>2325</v>
      </c>
      <c r="D409" s="30"/>
      <c r="E409" s="199"/>
      <c r="F409" s="140"/>
      <c r="G409" s="140"/>
      <c r="H409" s="40" t="s">
        <v>305</v>
      </c>
      <c r="I409" s="140">
        <v>4</v>
      </c>
      <c r="J409" s="72" t="s">
        <v>470</v>
      </c>
      <c r="K409" s="69" t="s">
        <v>2264</v>
      </c>
      <c r="L409" s="25">
        <v>0</v>
      </c>
      <c r="M409" s="25">
        <v>0</v>
      </c>
      <c r="N409" s="30">
        <v>1</v>
      </c>
      <c r="O409" s="25">
        <v>0</v>
      </c>
      <c r="P409" s="30">
        <v>2</v>
      </c>
      <c r="Q409" s="192">
        <f t="shared" si="0"/>
        <v>3</v>
      </c>
    </row>
    <row r="410" spans="1:17" s="18" customFormat="1" ht="15" customHeight="1">
      <c r="A410" s="25">
        <v>1549</v>
      </c>
      <c r="B410" s="200" t="s">
        <v>2326</v>
      </c>
      <c r="C410" s="201" t="s">
        <v>2327</v>
      </c>
      <c r="D410" s="25"/>
      <c r="E410" s="202"/>
      <c r="F410" s="141"/>
      <c r="G410" s="141"/>
      <c r="H410" s="40" t="s">
        <v>305</v>
      </c>
      <c r="I410" s="141">
        <v>5</v>
      </c>
      <c r="J410" s="68" t="s">
        <v>451</v>
      </c>
      <c r="K410" s="90" t="s">
        <v>2264</v>
      </c>
      <c r="L410" s="25">
        <v>0</v>
      </c>
      <c r="M410" s="25">
        <v>0</v>
      </c>
      <c r="N410" s="25">
        <v>0</v>
      </c>
      <c r="O410" s="25">
        <v>0</v>
      </c>
      <c r="P410" s="25">
        <v>0</v>
      </c>
      <c r="Q410" s="192">
        <f t="shared" si="0"/>
        <v>0</v>
      </c>
    </row>
    <row r="411" spans="1:17" s="18" customFormat="1" ht="15" customHeight="1">
      <c r="A411" s="25">
        <v>1550</v>
      </c>
      <c r="B411" s="83" t="s">
        <v>2328</v>
      </c>
      <c r="C411" s="186" t="s">
        <v>2329</v>
      </c>
      <c r="D411" s="30"/>
      <c r="E411" s="199"/>
      <c r="F411" s="140"/>
      <c r="G411" s="140"/>
      <c r="H411" s="40" t="s">
        <v>305</v>
      </c>
      <c r="I411" s="140">
        <v>5</v>
      </c>
      <c r="J411" s="68" t="s">
        <v>451</v>
      </c>
      <c r="K411" s="69" t="s">
        <v>2264</v>
      </c>
      <c r="L411" s="25">
        <v>0</v>
      </c>
      <c r="M411" s="30">
        <v>1</v>
      </c>
      <c r="N411" s="30">
        <v>0</v>
      </c>
      <c r="O411" s="25">
        <v>0</v>
      </c>
      <c r="P411" s="25">
        <v>0</v>
      </c>
      <c r="Q411" s="192">
        <f t="shared" si="0"/>
        <v>1</v>
      </c>
    </row>
    <row r="412" spans="1:17" s="18" customFormat="1" ht="15" customHeight="1">
      <c r="A412" s="25">
        <v>1551</v>
      </c>
      <c r="B412" s="200" t="s">
        <v>2330</v>
      </c>
      <c r="C412" s="202" t="s">
        <v>2331</v>
      </c>
      <c r="D412" s="25"/>
      <c r="E412" s="202"/>
      <c r="F412" s="141"/>
      <c r="G412" s="141"/>
      <c r="H412" s="40" t="s">
        <v>305</v>
      </c>
      <c r="I412" s="141">
        <v>5</v>
      </c>
      <c r="J412" s="68" t="s">
        <v>451</v>
      </c>
      <c r="K412" s="122" t="s">
        <v>2264</v>
      </c>
      <c r="L412" s="35">
        <v>0</v>
      </c>
      <c r="M412" s="35">
        <v>0</v>
      </c>
      <c r="N412" s="35">
        <v>0</v>
      </c>
      <c r="O412" s="35">
        <v>0</v>
      </c>
      <c r="P412" s="35">
        <v>0</v>
      </c>
      <c r="Q412" s="192">
        <f t="shared" si="0"/>
        <v>0</v>
      </c>
    </row>
    <row r="413" spans="1:17" s="18" customFormat="1" ht="15" customHeight="1">
      <c r="A413" s="25">
        <v>1558</v>
      </c>
      <c r="B413" s="204" t="s">
        <v>2332</v>
      </c>
      <c r="C413" s="186" t="s">
        <v>2333</v>
      </c>
      <c r="D413" s="21"/>
      <c r="E413" s="199"/>
      <c r="F413" s="140"/>
      <c r="G413" s="140"/>
      <c r="H413" s="40" t="s">
        <v>305</v>
      </c>
      <c r="I413" s="140">
        <v>6</v>
      </c>
      <c r="J413" s="61" t="s">
        <v>493</v>
      </c>
      <c r="K413" s="69" t="s">
        <v>2264</v>
      </c>
      <c r="L413" s="219">
        <v>0</v>
      </c>
      <c r="M413" s="21">
        <v>1</v>
      </c>
      <c r="N413" s="21">
        <v>1</v>
      </c>
      <c r="O413" s="21">
        <v>1</v>
      </c>
      <c r="P413" s="21">
        <v>1</v>
      </c>
      <c r="Q413" s="192">
        <f t="shared" si="0"/>
        <v>4</v>
      </c>
    </row>
    <row r="414" spans="1:17" s="18" customFormat="1" ht="15" customHeight="1">
      <c r="A414" s="21">
        <v>1610</v>
      </c>
      <c r="B414" s="200" t="s">
        <v>2334</v>
      </c>
      <c r="C414" s="201" t="s">
        <v>2335</v>
      </c>
      <c r="D414" s="25"/>
      <c r="E414" s="205"/>
      <c r="F414" s="141"/>
      <c r="G414" s="141"/>
      <c r="H414" s="199" t="s">
        <v>321</v>
      </c>
      <c r="I414" s="141">
        <v>1</v>
      </c>
      <c r="J414" s="68" t="s">
        <v>451</v>
      </c>
      <c r="K414" s="90" t="s">
        <v>2264</v>
      </c>
      <c r="L414" s="25">
        <v>0</v>
      </c>
      <c r="M414" s="25">
        <v>0</v>
      </c>
      <c r="N414" s="25">
        <v>0</v>
      </c>
      <c r="O414" s="25">
        <v>0</v>
      </c>
      <c r="P414" s="25">
        <v>0</v>
      </c>
      <c r="Q414" s="192">
        <f t="shared" si="0"/>
        <v>0</v>
      </c>
    </row>
    <row r="415" spans="1:17" s="18" customFormat="1" ht="15" customHeight="1">
      <c r="A415" s="21">
        <v>1611</v>
      </c>
      <c r="B415" s="198" t="s">
        <v>2336</v>
      </c>
      <c r="C415" s="183" t="s">
        <v>2337</v>
      </c>
      <c r="D415" s="30"/>
      <c r="E415" s="199"/>
      <c r="F415" s="140"/>
      <c r="G415" s="140"/>
      <c r="H415" s="199" t="s">
        <v>321</v>
      </c>
      <c r="I415" s="140">
        <v>1</v>
      </c>
      <c r="J415" s="72" t="s">
        <v>470</v>
      </c>
      <c r="K415" s="69" t="s">
        <v>2264</v>
      </c>
      <c r="L415" s="25">
        <v>0</v>
      </c>
      <c r="M415" s="25">
        <v>0</v>
      </c>
      <c r="N415" s="25">
        <v>0</v>
      </c>
      <c r="O415" s="30">
        <v>2</v>
      </c>
      <c r="P415" s="25">
        <v>0</v>
      </c>
      <c r="Q415" s="192">
        <f t="shared" si="0"/>
        <v>2</v>
      </c>
    </row>
    <row r="416" spans="1:17" s="18" customFormat="1" ht="15" customHeight="1">
      <c r="A416" s="21">
        <v>1624</v>
      </c>
      <c r="B416" s="200" t="s">
        <v>2338</v>
      </c>
      <c r="C416" s="206" t="s">
        <v>2339</v>
      </c>
      <c r="D416" s="207"/>
      <c r="E416" s="205"/>
      <c r="F416" s="208">
        <v>2</v>
      </c>
      <c r="G416" s="208">
        <v>2</v>
      </c>
      <c r="H416" s="199" t="s">
        <v>321</v>
      </c>
      <c r="I416" s="208">
        <v>2</v>
      </c>
      <c r="J416" s="125" t="s">
        <v>470</v>
      </c>
      <c r="K416" s="90" t="s">
        <v>2264</v>
      </c>
      <c r="L416" s="25">
        <v>0</v>
      </c>
      <c r="M416" s="25">
        <v>0</v>
      </c>
      <c r="N416" s="25">
        <v>0</v>
      </c>
      <c r="O416" s="25">
        <v>0</v>
      </c>
      <c r="P416" s="25">
        <v>0</v>
      </c>
      <c r="Q416" s="192">
        <f t="shared" si="0"/>
        <v>0</v>
      </c>
    </row>
    <row r="417" spans="1:17" s="18" customFormat="1" ht="15" customHeight="1">
      <c r="A417" s="21">
        <v>1637</v>
      </c>
      <c r="B417" s="200" t="s">
        <v>2340</v>
      </c>
      <c r="C417" s="185" t="s">
        <v>2341</v>
      </c>
      <c r="D417" s="25"/>
      <c r="E417" s="122"/>
      <c r="F417" s="35"/>
      <c r="G417" s="35"/>
      <c r="H417" s="62" t="s">
        <v>321</v>
      </c>
      <c r="I417" s="35">
        <v>3</v>
      </c>
      <c r="J417" s="68" t="s">
        <v>451</v>
      </c>
      <c r="K417" s="90" t="s">
        <v>2264</v>
      </c>
      <c r="L417" s="25">
        <v>0</v>
      </c>
      <c r="M417" s="25">
        <v>0</v>
      </c>
      <c r="N417" s="25">
        <v>0</v>
      </c>
      <c r="O417" s="25">
        <v>0</v>
      </c>
      <c r="P417" s="25">
        <v>0</v>
      </c>
      <c r="Q417" s="192">
        <f t="shared" si="0"/>
        <v>0</v>
      </c>
    </row>
    <row r="418" spans="1:17" s="18" customFormat="1" ht="15" customHeight="1">
      <c r="A418" s="21">
        <v>1644</v>
      </c>
      <c r="B418" s="200" t="s">
        <v>2342</v>
      </c>
      <c r="C418" s="185" t="s">
        <v>2343</v>
      </c>
      <c r="D418" s="25"/>
      <c r="E418" s="205"/>
      <c r="F418" s="25"/>
      <c r="G418" s="25"/>
      <c r="H418" s="62" t="s">
        <v>321</v>
      </c>
      <c r="I418" s="25">
        <v>4</v>
      </c>
      <c r="J418" s="68" t="s">
        <v>451</v>
      </c>
      <c r="K418" s="90" t="s">
        <v>2264</v>
      </c>
      <c r="L418" s="25">
        <v>0</v>
      </c>
      <c r="M418" s="25">
        <v>0</v>
      </c>
      <c r="N418" s="25">
        <v>0</v>
      </c>
      <c r="O418" s="25">
        <v>0</v>
      </c>
      <c r="P418" s="25">
        <v>0</v>
      </c>
      <c r="Q418" s="192">
        <f t="shared" si="0"/>
        <v>0</v>
      </c>
    </row>
    <row r="419" spans="1:17" s="18" customFormat="1" ht="15" customHeight="1">
      <c r="A419" s="21">
        <v>1645</v>
      </c>
      <c r="B419" s="83" t="s">
        <v>119</v>
      </c>
      <c r="C419" s="209" t="s">
        <v>2344</v>
      </c>
      <c r="D419" s="30"/>
      <c r="E419" s="91"/>
      <c r="F419" s="21"/>
      <c r="G419" s="21"/>
      <c r="H419" s="62" t="s">
        <v>321</v>
      </c>
      <c r="I419" s="21">
        <v>4</v>
      </c>
      <c r="J419" s="61" t="s">
        <v>493</v>
      </c>
      <c r="K419" s="69" t="s">
        <v>2264</v>
      </c>
      <c r="L419" s="21">
        <v>1</v>
      </c>
      <c r="M419" s="25">
        <v>0</v>
      </c>
      <c r="N419" s="21">
        <v>1</v>
      </c>
      <c r="O419" s="25">
        <v>0</v>
      </c>
      <c r="P419" s="21">
        <v>1</v>
      </c>
      <c r="Q419" s="192">
        <f t="shared" si="0"/>
        <v>3</v>
      </c>
    </row>
    <row r="420" spans="1:17" s="18" customFormat="1" ht="15" customHeight="1">
      <c r="A420" s="21">
        <v>1651</v>
      </c>
      <c r="B420" s="83" t="s">
        <v>2345</v>
      </c>
      <c r="C420" s="171" t="s">
        <v>2346</v>
      </c>
      <c r="D420" s="21"/>
      <c r="E420" s="91"/>
      <c r="F420" s="21">
        <v>4</v>
      </c>
      <c r="G420" s="21">
        <v>4</v>
      </c>
      <c r="H420" s="62" t="s">
        <v>321</v>
      </c>
      <c r="I420" s="30">
        <v>5</v>
      </c>
      <c r="J420" s="73" t="s">
        <v>487</v>
      </c>
      <c r="K420" s="69" t="s">
        <v>2264</v>
      </c>
      <c r="L420" s="30">
        <v>1</v>
      </c>
      <c r="M420" s="30">
        <v>2</v>
      </c>
      <c r="N420" s="30">
        <v>1</v>
      </c>
      <c r="O420" s="30">
        <v>1</v>
      </c>
      <c r="P420" s="30">
        <v>1</v>
      </c>
      <c r="Q420" s="192">
        <f t="shared" si="0"/>
        <v>6</v>
      </c>
    </row>
    <row r="421" spans="1:17" s="18" customFormat="1" ht="15" customHeight="1">
      <c r="A421" s="21">
        <v>1656</v>
      </c>
      <c r="B421" s="83" t="s">
        <v>2347</v>
      </c>
      <c r="C421" s="180" t="s">
        <v>2348</v>
      </c>
      <c r="D421" s="21"/>
      <c r="E421" s="91"/>
      <c r="F421" s="21"/>
      <c r="G421" s="21"/>
      <c r="H421" s="91" t="s">
        <v>321</v>
      </c>
      <c r="I421" s="21">
        <v>6</v>
      </c>
      <c r="J421" s="72" t="s">
        <v>470</v>
      </c>
      <c r="K421" s="69" t="s">
        <v>2264</v>
      </c>
      <c r="L421" s="25">
        <v>0</v>
      </c>
      <c r="M421" s="25">
        <v>0</v>
      </c>
      <c r="N421" s="25">
        <v>0</v>
      </c>
      <c r="O421" s="25">
        <v>0</v>
      </c>
      <c r="P421" s="25">
        <v>0</v>
      </c>
      <c r="Q421" s="192">
        <f t="shared" si="0"/>
        <v>0</v>
      </c>
    </row>
    <row r="422" spans="1:17" s="18" customFormat="1" ht="15" customHeight="1">
      <c r="A422" s="21">
        <v>1659</v>
      </c>
      <c r="B422" s="83" t="s">
        <v>2349</v>
      </c>
      <c r="C422" s="171" t="s">
        <v>2350</v>
      </c>
      <c r="D422" s="21"/>
      <c r="E422" s="91"/>
      <c r="F422" s="21">
        <v>4</v>
      </c>
      <c r="G422" s="21">
        <v>4</v>
      </c>
      <c r="H422" s="62" t="s">
        <v>321</v>
      </c>
      <c r="I422" s="30">
        <v>9</v>
      </c>
      <c r="J422" s="73" t="s">
        <v>487</v>
      </c>
      <c r="K422" s="69" t="s">
        <v>2264</v>
      </c>
      <c r="L422" s="30">
        <v>2</v>
      </c>
      <c r="M422" s="30">
        <v>2</v>
      </c>
      <c r="N422" s="25">
        <v>0</v>
      </c>
      <c r="O422" s="30">
        <v>2</v>
      </c>
      <c r="P422" s="30">
        <v>2</v>
      </c>
      <c r="Q422" s="192">
        <f t="shared" si="0"/>
        <v>8</v>
      </c>
    </row>
    <row r="423" spans="1:17" s="18" customFormat="1" ht="15" customHeight="1">
      <c r="A423" s="35">
        <v>1710</v>
      </c>
      <c r="B423" s="200" t="s">
        <v>2351</v>
      </c>
      <c r="C423" s="201" t="s">
        <v>2352</v>
      </c>
      <c r="D423" s="25"/>
      <c r="E423" s="202"/>
      <c r="F423" s="141"/>
      <c r="G423" s="141"/>
      <c r="H423" s="40" t="s">
        <v>338</v>
      </c>
      <c r="I423" s="220">
        <v>1</v>
      </c>
      <c r="J423" s="68" t="s">
        <v>451</v>
      </c>
      <c r="K423" s="90" t="s">
        <v>2264</v>
      </c>
      <c r="L423" s="35">
        <v>0</v>
      </c>
      <c r="M423" s="35">
        <v>0</v>
      </c>
      <c r="N423" s="35">
        <v>0</v>
      </c>
      <c r="O423" s="35">
        <v>0</v>
      </c>
      <c r="P423" s="35">
        <v>0</v>
      </c>
      <c r="Q423" s="192">
        <f t="shared" si="0"/>
        <v>0</v>
      </c>
    </row>
    <row r="424" spans="1:17" s="19" customFormat="1" ht="15" customHeight="1">
      <c r="A424" s="35">
        <v>1711</v>
      </c>
      <c r="B424" s="210" t="s">
        <v>161</v>
      </c>
      <c r="C424" s="171" t="s">
        <v>2353</v>
      </c>
      <c r="D424" s="30"/>
      <c r="E424" s="91"/>
      <c r="F424" s="21"/>
      <c r="G424" s="21"/>
      <c r="H424" s="40" t="s">
        <v>338</v>
      </c>
      <c r="I424" s="38">
        <v>1</v>
      </c>
      <c r="J424" s="72" t="s">
        <v>470</v>
      </c>
      <c r="K424" s="69" t="s">
        <v>2264</v>
      </c>
      <c r="L424" s="35">
        <v>0</v>
      </c>
      <c r="M424" s="35">
        <v>0</v>
      </c>
      <c r="N424" s="35">
        <v>0</v>
      </c>
      <c r="O424" s="25">
        <v>0</v>
      </c>
      <c r="P424" s="25">
        <v>0</v>
      </c>
      <c r="Q424" s="192">
        <f t="shared" si="0"/>
        <v>0</v>
      </c>
    </row>
    <row r="425" spans="1:17" s="18" customFormat="1" ht="15" customHeight="1">
      <c r="A425" s="35">
        <v>1724</v>
      </c>
      <c r="B425" s="83" t="s">
        <v>2354</v>
      </c>
      <c r="C425" s="211" t="s">
        <v>2355</v>
      </c>
      <c r="D425" s="30"/>
      <c r="E425" s="91"/>
      <c r="F425" s="21">
        <v>3</v>
      </c>
      <c r="G425" s="21">
        <v>2</v>
      </c>
      <c r="H425" s="40" t="s">
        <v>338</v>
      </c>
      <c r="I425" s="21">
        <v>2</v>
      </c>
      <c r="J425" s="73" t="s">
        <v>487</v>
      </c>
      <c r="K425" s="69" t="s">
        <v>2264</v>
      </c>
      <c r="L425" s="30">
        <v>1</v>
      </c>
      <c r="M425" s="35">
        <v>0</v>
      </c>
      <c r="N425" s="30">
        <v>1</v>
      </c>
      <c r="O425" s="21">
        <v>2</v>
      </c>
      <c r="P425" s="21">
        <v>1</v>
      </c>
      <c r="Q425" s="192">
        <f t="shared" si="0"/>
        <v>5</v>
      </c>
    </row>
    <row r="426" spans="1:17" s="18" customFormat="1" ht="15" customHeight="1">
      <c r="A426" s="35">
        <v>1725</v>
      </c>
      <c r="B426" s="200" t="s">
        <v>2356</v>
      </c>
      <c r="C426" s="174" t="s">
        <v>2357</v>
      </c>
      <c r="D426" s="25"/>
      <c r="E426" s="122"/>
      <c r="F426" s="35"/>
      <c r="G426" s="35"/>
      <c r="H426" s="40" t="s">
        <v>338</v>
      </c>
      <c r="I426" s="35">
        <v>2</v>
      </c>
      <c r="J426" s="89" t="s">
        <v>451</v>
      </c>
      <c r="K426" s="90" t="s">
        <v>2264</v>
      </c>
      <c r="L426" s="25">
        <v>0</v>
      </c>
      <c r="M426" s="25">
        <v>0</v>
      </c>
      <c r="N426" s="25">
        <v>0</v>
      </c>
      <c r="O426" s="25">
        <v>0</v>
      </c>
      <c r="P426" s="25">
        <v>0</v>
      </c>
      <c r="Q426" s="192">
        <f t="shared" si="0"/>
        <v>0</v>
      </c>
    </row>
    <row r="427" spans="1:17" s="18" customFormat="1" ht="15" customHeight="1">
      <c r="A427" s="35">
        <v>1746</v>
      </c>
      <c r="B427" s="203" t="s">
        <v>2358</v>
      </c>
      <c r="C427" s="172" t="s">
        <v>2359</v>
      </c>
      <c r="D427" s="30"/>
      <c r="E427" s="91"/>
      <c r="F427" s="21"/>
      <c r="G427" s="21"/>
      <c r="H427" s="40" t="s">
        <v>338</v>
      </c>
      <c r="I427" s="21">
        <v>4</v>
      </c>
      <c r="J427" s="68" t="s">
        <v>451</v>
      </c>
      <c r="K427" s="69" t="s">
        <v>2264</v>
      </c>
      <c r="L427" s="35">
        <v>0</v>
      </c>
      <c r="M427" s="35">
        <v>0</v>
      </c>
      <c r="N427" s="35">
        <v>0</v>
      </c>
      <c r="O427" s="35">
        <v>0</v>
      </c>
      <c r="P427" s="35">
        <v>0</v>
      </c>
      <c r="Q427" s="192">
        <f t="shared" si="0"/>
        <v>0</v>
      </c>
    </row>
    <row r="428" spans="1:17" s="18" customFormat="1" ht="15" customHeight="1">
      <c r="A428" s="35">
        <v>1747</v>
      </c>
      <c r="B428" s="83" t="s">
        <v>2360</v>
      </c>
      <c r="C428" s="180" t="s">
        <v>2361</v>
      </c>
      <c r="D428" s="30"/>
      <c r="E428" s="62"/>
      <c r="F428" s="30"/>
      <c r="G428" s="30"/>
      <c r="H428" s="40" t="s">
        <v>338</v>
      </c>
      <c r="I428" s="30">
        <v>4</v>
      </c>
      <c r="J428" s="72" t="s">
        <v>470</v>
      </c>
      <c r="K428" s="69" t="s">
        <v>2264</v>
      </c>
      <c r="L428" s="35">
        <v>0</v>
      </c>
      <c r="M428" s="35">
        <v>0</v>
      </c>
      <c r="N428" s="35">
        <v>0</v>
      </c>
      <c r="O428" s="35">
        <v>0</v>
      </c>
      <c r="P428" s="21">
        <v>1</v>
      </c>
      <c r="Q428" s="192">
        <f t="shared" si="0"/>
        <v>1</v>
      </c>
    </row>
    <row r="429" spans="1:17" s="18" customFormat="1" ht="15" customHeight="1">
      <c r="A429" s="35">
        <v>1753</v>
      </c>
      <c r="B429" s="83" t="s">
        <v>2362</v>
      </c>
      <c r="C429" s="209" t="s">
        <v>2363</v>
      </c>
      <c r="D429" s="21"/>
      <c r="E429" s="91"/>
      <c r="F429" s="21"/>
      <c r="G429" s="21"/>
      <c r="H429" s="40" t="s">
        <v>338</v>
      </c>
      <c r="I429" s="21">
        <v>5</v>
      </c>
      <c r="J429" s="61" t="s">
        <v>493</v>
      </c>
      <c r="K429" s="69" t="s">
        <v>2264</v>
      </c>
      <c r="L429" s="21">
        <v>1</v>
      </c>
      <c r="M429" s="21">
        <v>1</v>
      </c>
      <c r="N429" s="21">
        <v>1</v>
      </c>
      <c r="O429" s="35">
        <v>0</v>
      </c>
      <c r="P429" s="21">
        <v>1</v>
      </c>
      <c r="Q429" s="192">
        <f t="shared" si="0"/>
        <v>4</v>
      </c>
    </row>
    <row r="430" spans="1:17" s="18" customFormat="1" ht="15" customHeight="1">
      <c r="A430" s="35">
        <v>1754</v>
      </c>
      <c r="B430" s="83" t="s">
        <v>2364</v>
      </c>
      <c r="C430" s="209" t="s">
        <v>2365</v>
      </c>
      <c r="D430" s="30"/>
      <c r="E430" s="91"/>
      <c r="F430" s="30"/>
      <c r="G430" s="30"/>
      <c r="H430" s="40" t="s">
        <v>338</v>
      </c>
      <c r="I430" s="30">
        <v>5</v>
      </c>
      <c r="J430" s="73" t="s">
        <v>487</v>
      </c>
      <c r="K430" s="69" t="s">
        <v>2264</v>
      </c>
      <c r="L430" s="35">
        <v>0</v>
      </c>
      <c r="M430" s="21">
        <v>1</v>
      </c>
      <c r="N430" s="30">
        <v>2</v>
      </c>
      <c r="O430" s="21">
        <v>1</v>
      </c>
      <c r="P430" s="21">
        <v>1</v>
      </c>
      <c r="Q430" s="192">
        <f t="shared" si="0"/>
        <v>5</v>
      </c>
    </row>
    <row r="431" spans="1:17" s="18" customFormat="1" ht="15" customHeight="1">
      <c r="A431" s="35">
        <v>1757</v>
      </c>
      <c r="B431" s="200" t="s">
        <v>173</v>
      </c>
      <c r="C431" s="177" t="s">
        <v>2366</v>
      </c>
      <c r="D431" s="35"/>
      <c r="E431" s="122"/>
      <c r="F431" s="35"/>
      <c r="G431" s="35"/>
      <c r="H431" s="40" t="s">
        <v>338</v>
      </c>
      <c r="I431" s="35">
        <v>6</v>
      </c>
      <c r="J431" s="125" t="s">
        <v>470</v>
      </c>
      <c r="K431" s="90" t="s">
        <v>2264</v>
      </c>
      <c r="L431" s="35">
        <v>0</v>
      </c>
      <c r="M431" s="35">
        <v>0</v>
      </c>
      <c r="N431" s="35">
        <v>0</v>
      </c>
      <c r="O431" s="35">
        <v>0</v>
      </c>
      <c r="P431" s="35">
        <v>0</v>
      </c>
      <c r="Q431" s="192">
        <f t="shared" si="0"/>
        <v>0</v>
      </c>
    </row>
    <row r="432" spans="1:17" s="18" customFormat="1" ht="15" customHeight="1">
      <c r="A432" s="38">
        <v>1401</v>
      </c>
      <c r="B432" s="210" t="s">
        <v>2367</v>
      </c>
      <c r="C432" s="180" t="s">
        <v>2368</v>
      </c>
      <c r="D432" s="21"/>
      <c r="E432" s="181" t="s">
        <v>247</v>
      </c>
      <c r="F432" s="21"/>
      <c r="G432" s="21"/>
      <c r="H432" s="40" t="s">
        <v>357</v>
      </c>
      <c r="I432" s="21">
        <v>0</v>
      </c>
      <c r="J432" s="74" t="s">
        <v>487</v>
      </c>
      <c r="K432" s="69" t="s">
        <v>2264</v>
      </c>
      <c r="L432" s="221">
        <v>2</v>
      </c>
      <c r="M432" s="221">
        <v>2</v>
      </c>
      <c r="N432" s="221">
        <v>2</v>
      </c>
      <c r="O432" s="221">
        <v>2</v>
      </c>
      <c r="P432" s="221">
        <v>2</v>
      </c>
      <c r="Q432" s="192">
        <f t="shared" si="0"/>
        <v>10</v>
      </c>
    </row>
    <row r="433" spans="1:17" s="18" customFormat="1" ht="15" customHeight="1">
      <c r="A433" s="38">
        <v>1415</v>
      </c>
      <c r="B433" s="210" t="s">
        <v>2369</v>
      </c>
      <c r="C433" s="180" t="s">
        <v>2370</v>
      </c>
      <c r="D433" s="30"/>
      <c r="E433" s="91"/>
      <c r="F433" s="21">
        <v>1</v>
      </c>
      <c r="G433" s="21">
        <v>3</v>
      </c>
      <c r="H433" s="40" t="s">
        <v>357</v>
      </c>
      <c r="I433" s="21">
        <v>1</v>
      </c>
      <c r="J433" s="73" t="s">
        <v>487</v>
      </c>
      <c r="K433" s="69" t="s">
        <v>2264</v>
      </c>
      <c r="L433" s="25">
        <v>0</v>
      </c>
      <c r="M433" s="25">
        <v>0</v>
      </c>
      <c r="N433" s="25">
        <v>0</v>
      </c>
      <c r="O433" s="25">
        <v>0</v>
      </c>
      <c r="P433" s="21">
        <v>1</v>
      </c>
      <c r="Q433" s="192">
        <f t="shared" si="0"/>
        <v>1</v>
      </c>
    </row>
    <row r="434" spans="1:17" s="18" customFormat="1" ht="15" customHeight="1">
      <c r="A434" s="38">
        <v>1416</v>
      </c>
      <c r="B434" s="198" t="s">
        <v>2371</v>
      </c>
      <c r="C434" s="180" t="s">
        <v>2372</v>
      </c>
      <c r="D434" s="30"/>
      <c r="E434" s="91"/>
      <c r="F434" s="21"/>
      <c r="G434" s="21"/>
      <c r="H434" s="40" t="s">
        <v>357</v>
      </c>
      <c r="I434" s="21">
        <v>1</v>
      </c>
      <c r="J434" s="72" t="s">
        <v>470</v>
      </c>
      <c r="K434" s="69" t="s">
        <v>2264</v>
      </c>
      <c r="L434" s="25">
        <v>0</v>
      </c>
      <c r="M434" s="21">
        <v>2</v>
      </c>
      <c r="N434" s="21">
        <v>1</v>
      </c>
      <c r="O434" s="25">
        <v>0</v>
      </c>
      <c r="P434" s="25">
        <v>0</v>
      </c>
      <c r="Q434" s="192">
        <f t="shared" si="0"/>
        <v>3</v>
      </c>
    </row>
    <row r="435" spans="1:17" s="18" customFormat="1" ht="15" customHeight="1">
      <c r="A435" s="212">
        <v>1417</v>
      </c>
      <c r="B435" s="200" t="s">
        <v>2373</v>
      </c>
      <c r="C435" s="185" t="s">
        <v>2374</v>
      </c>
      <c r="D435" s="25"/>
      <c r="E435" s="122"/>
      <c r="F435" s="35"/>
      <c r="G435" s="35"/>
      <c r="H435" s="105" t="s">
        <v>357</v>
      </c>
      <c r="I435" s="35">
        <v>1</v>
      </c>
      <c r="J435" s="89" t="s">
        <v>451</v>
      </c>
      <c r="K435" s="90" t="s">
        <v>2264</v>
      </c>
      <c r="L435" s="25">
        <v>0</v>
      </c>
      <c r="M435" s="25">
        <v>0</v>
      </c>
      <c r="N435" s="25">
        <v>0</v>
      </c>
      <c r="O435" s="25">
        <v>0</v>
      </c>
      <c r="P435" s="25">
        <v>0</v>
      </c>
      <c r="Q435" s="192">
        <f t="shared" si="0"/>
        <v>0</v>
      </c>
    </row>
    <row r="436" spans="1:17" s="18" customFormat="1" ht="15" customHeight="1">
      <c r="A436" s="38">
        <v>1424</v>
      </c>
      <c r="B436" s="213"/>
      <c r="C436" s="201" t="s">
        <v>2375</v>
      </c>
      <c r="D436" s="25"/>
      <c r="E436" s="202"/>
      <c r="F436" s="141"/>
      <c r="G436" s="141"/>
      <c r="H436" s="40" t="s">
        <v>357</v>
      </c>
      <c r="I436" s="141">
        <v>2</v>
      </c>
      <c r="J436" s="89" t="s">
        <v>451</v>
      </c>
      <c r="K436" s="90" t="s">
        <v>2264</v>
      </c>
      <c r="L436" s="25">
        <v>0</v>
      </c>
      <c r="M436" s="25">
        <v>0</v>
      </c>
      <c r="N436" s="25">
        <v>0</v>
      </c>
      <c r="O436" s="25">
        <v>0</v>
      </c>
      <c r="P436" s="25">
        <v>0</v>
      </c>
      <c r="Q436" s="192">
        <f t="shared" si="0"/>
        <v>0</v>
      </c>
    </row>
    <row r="437" spans="1:17" s="18" customFormat="1" ht="15" customHeight="1">
      <c r="A437" s="212">
        <v>1433</v>
      </c>
      <c r="B437" s="213" t="s">
        <v>2376</v>
      </c>
      <c r="C437" s="206" t="s">
        <v>2377</v>
      </c>
      <c r="D437" s="25"/>
      <c r="E437" s="202"/>
      <c r="F437" s="141"/>
      <c r="G437" s="141"/>
      <c r="H437" s="105" t="s">
        <v>357</v>
      </c>
      <c r="I437" s="141">
        <v>3</v>
      </c>
      <c r="J437" s="125" t="s">
        <v>470</v>
      </c>
      <c r="K437" s="90" t="s">
        <v>2264</v>
      </c>
      <c r="L437" s="25">
        <v>0</v>
      </c>
      <c r="M437" s="25">
        <v>0</v>
      </c>
      <c r="N437" s="25">
        <v>0</v>
      </c>
      <c r="O437" s="25">
        <v>0</v>
      </c>
      <c r="P437" s="25">
        <v>0</v>
      </c>
      <c r="Q437" s="192">
        <f t="shared" si="0"/>
        <v>0</v>
      </c>
    </row>
    <row r="438" spans="1:17" s="18" customFormat="1" ht="15" customHeight="1">
      <c r="A438" s="38">
        <v>1434</v>
      </c>
      <c r="B438" s="214" t="s">
        <v>2378</v>
      </c>
      <c r="C438" s="183" t="s">
        <v>2379</v>
      </c>
      <c r="D438" s="30"/>
      <c r="E438" s="199"/>
      <c r="F438" s="140"/>
      <c r="G438" s="140"/>
      <c r="H438" s="40" t="s">
        <v>357</v>
      </c>
      <c r="I438" s="140">
        <v>3</v>
      </c>
      <c r="J438" s="72" t="s">
        <v>470</v>
      </c>
      <c r="K438" s="70" t="s">
        <v>2264</v>
      </c>
      <c r="L438" s="25">
        <v>0</v>
      </c>
      <c r="M438" s="25">
        <v>0</v>
      </c>
      <c r="N438" s="25">
        <v>0</v>
      </c>
      <c r="O438" s="25">
        <v>0</v>
      </c>
      <c r="P438" s="25">
        <v>0</v>
      </c>
      <c r="Q438" s="192">
        <f t="shared" si="0"/>
        <v>0</v>
      </c>
    </row>
    <row r="439" spans="1:17" s="18" customFormat="1" ht="15" customHeight="1">
      <c r="A439" s="38">
        <v>1451</v>
      </c>
      <c r="B439" s="213" t="s">
        <v>2380</v>
      </c>
      <c r="C439" s="201" t="s">
        <v>2381</v>
      </c>
      <c r="D439" s="25"/>
      <c r="E439" s="202"/>
      <c r="F439" s="141"/>
      <c r="G439" s="141"/>
      <c r="H439" s="40" t="s">
        <v>357</v>
      </c>
      <c r="I439" s="141">
        <v>5</v>
      </c>
      <c r="J439" s="89" t="s">
        <v>451</v>
      </c>
      <c r="K439" s="90" t="s">
        <v>2264</v>
      </c>
      <c r="L439" s="25">
        <v>0</v>
      </c>
      <c r="M439" s="25">
        <v>0</v>
      </c>
      <c r="N439" s="25">
        <v>0</v>
      </c>
      <c r="O439" s="25">
        <v>0</v>
      </c>
      <c r="P439" s="25">
        <v>0</v>
      </c>
      <c r="Q439" s="192">
        <f t="shared" si="0"/>
        <v>0</v>
      </c>
    </row>
    <row r="440" spans="1:17" s="18" customFormat="1" ht="15" customHeight="1">
      <c r="A440" s="38">
        <v>1460</v>
      </c>
      <c r="B440" s="215" t="s">
        <v>2382</v>
      </c>
      <c r="C440" s="186" t="s">
        <v>2383</v>
      </c>
      <c r="D440" s="21"/>
      <c r="E440" s="199"/>
      <c r="F440" s="140"/>
      <c r="G440" s="140"/>
      <c r="H440" s="40" t="s">
        <v>357</v>
      </c>
      <c r="I440" s="140">
        <v>8</v>
      </c>
      <c r="J440" s="61" t="s">
        <v>493</v>
      </c>
      <c r="K440" s="69" t="s">
        <v>2264</v>
      </c>
      <c r="L440" s="21">
        <v>1</v>
      </c>
      <c r="M440" s="21">
        <v>1</v>
      </c>
      <c r="N440" s="21">
        <v>1</v>
      </c>
      <c r="O440" s="21">
        <v>1</v>
      </c>
      <c r="P440" s="21">
        <v>1</v>
      </c>
      <c r="Q440" s="192">
        <f t="shared" si="0"/>
        <v>5</v>
      </c>
    </row>
    <row r="441" spans="1:17" s="18" customFormat="1" ht="15" customHeight="1">
      <c r="A441" s="35">
        <v>1802</v>
      </c>
      <c r="B441" s="213" t="s">
        <v>2384</v>
      </c>
      <c r="C441" s="201" t="s">
        <v>2385</v>
      </c>
      <c r="D441" s="25"/>
      <c r="E441" s="202"/>
      <c r="F441" s="141"/>
      <c r="G441" s="141"/>
      <c r="H441" s="36" t="s">
        <v>375</v>
      </c>
      <c r="I441" s="141">
        <v>0</v>
      </c>
      <c r="J441" s="68" t="s">
        <v>451</v>
      </c>
      <c r="K441" s="90" t="s">
        <v>2264</v>
      </c>
      <c r="L441" s="35">
        <v>0</v>
      </c>
      <c r="M441" s="35">
        <v>0</v>
      </c>
      <c r="N441" s="35">
        <v>0</v>
      </c>
      <c r="O441" s="35">
        <v>0</v>
      </c>
      <c r="P441" s="35">
        <v>0</v>
      </c>
      <c r="Q441" s="192">
        <f t="shared" si="0"/>
        <v>0</v>
      </c>
    </row>
    <row r="442" spans="1:17" s="18" customFormat="1" ht="15" customHeight="1">
      <c r="A442" s="35">
        <v>1821</v>
      </c>
      <c r="B442" s="216" t="s">
        <v>2386</v>
      </c>
      <c r="C442" s="183" t="s">
        <v>2387</v>
      </c>
      <c r="D442" s="30"/>
      <c r="E442" s="199"/>
      <c r="F442" s="140"/>
      <c r="G442" s="140"/>
      <c r="H442" s="36" t="s">
        <v>375</v>
      </c>
      <c r="I442" s="140">
        <v>2</v>
      </c>
      <c r="J442" s="72" t="s">
        <v>470</v>
      </c>
      <c r="K442" s="69" t="s">
        <v>2264</v>
      </c>
      <c r="L442" s="35">
        <v>0</v>
      </c>
      <c r="M442" s="35">
        <v>0</v>
      </c>
      <c r="N442" s="35">
        <v>0</v>
      </c>
      <c r="O442" s="35">
        <v>0</v>
      </c>
      <c r="P442" s="35">
        <v>0</v>
      </c>
      <c r="Q442" s="192">
        <f t="shared" ref="Q442:Q505" si="1">SUBTOTAL(9,L442:P442)</f>
        <v>0</v>
      </c>
    </row>
    <row r="443" spans="1:17" s="18" customFormat="1" ht="15" customHeight="1">
      <c r="A443" s="35">
        <v>1822</v>
      </c>
      <c r="B443" s="102" t="s">
        <v>2388</v>
      </c>
      <c r="C443" s="186" t="s">
        <v>2389</v>
      </c>
      <c r="D443" s="30"/>
      <c r="E443" s="199"/>
      <c r="F443" s="140"/>
      <c r="G443" s="140"/>
      <c r="H443" s="36" t="s">
        <v>375</v>
      </c>
      <c r="I443" s="140">
        <v>2</v>
      </c>
      <c r="J443" s="73" t="s">
        <v>487</v>
      </c>
      <c r="K443" s="69" t="s">
        <v>2264</v>
      </c>
      <c r="L443" s="35">
        <v>0</v>
      </c>
      <c r="M443" s="30">
        <v>2</v>
      </c>
      <c r="N443" s="30">
        <v>1</v>
      </c>
      <c r="O443" s="35">
        <v>0</v>
      </c>
      <c r="P443" s="35">
        <v>0</v>
      </c>
      <c r="Q443" s="192">
        <f t="shared" si="1"/>
        <v>3</v>
      </c>
    </row>
    <row r="444" spans="1:17" s="18" customFormat="1" ht="15" customHeight="1">
      <c r="A444" s="35">
        <v>1830</v>
      </c>
      <c r="B444" s="213" t="s">
        <v>2390</v>
      </c>
      <c r="C444" s="201" t="s">
        <v>2391</v>
      </c>
      <c r="D444" s="25"/>
      <c r="E444" s="105" t="s">
        <v>266</v>
      </c>
      <c r="F444" s="141">
        <v>1</v>
      </c>
      <c r="G444" s="141">
        <v>5</v>
      </c>
      <c r="H444" s="36" t="s">
        <v>375</v>
      </c>
      <c r="I444" s="141">
        <v>3</v>
      </c>
      <c r="J444" s="68" t="s">
        <v>451</v>
      </c>
      <c r="K444" s="90" t="s">
        <v>2264</v>
      </c>
      <c r="L444" s="35">
        <v>0</v>
      </c>
      <c r="M444" s="35">
        <v>0</v>
      </c>
      <c r="N444" s="35">
        <v>0</v>
      </c>
      <c r="O444" s="35">
        <v>0</v>
      </c>
      <c r="P444" s="35">
        <v>0</v>
      </c>
      <c r="Q444" s="192">
        <f t="shared" si="1"/>
        <v>0</v>
      </c>
    </row>
    <row r="445" spans="1:17" s="18" customFormat="1" ht="15" customHeight="1">
      <c r="A445" s="35">
        <v>1831</v>
      </c>
      <c r="B445" s="102" t="s">
        <v>2392</v>
      </c>
      <c r="C445" s="183" t="s">
        <v>2393</v>
      </c>
      <c r="D445" s="30"/>
      <c r="E445" s="199"/>
      <c r="F445" s="140"/>
      <c r="G445" s="140"/>
      <c r="H445" s="36" t="s">
        <v>375</v>
      </c>
      <c r="I445" s="140">
        <v>3</v>
      </c>
      <c r="J445" s="72" t="s">
        <v>470</v>
      </c>
      <c r="K445" s="69" t="s">
        <v>2264</v>
      </c>
      <c r="L445" s="35">
        <v>0</v>
      </c>
      <c r="M445" s="35">
        <v>0</v>
      </c>
      <c r="N445" s="30">
        <v>2</v>
      </c>
      <c r="O445" s="35">
        <v>0</v>
      </c>
      <c r="P445" s="35">
        <v>0</v>
      </c>
      <c r="Q445" s="192">
        <f t="shared" si="1"/>
        <v>2</v>
      </c>
    </row>
    <row r="446" spans="1:17" s="18" customFormat="1" ht="15" customHeight="1">
      <c r="A446" s="35">
        <v>1846</v>
      </c>
      <c r="B446" s="213" t="s">
        <v>2394</v>
      </c>
      <c r="C446" s="201" t="s">
        <v>2395</v>
      </c>
      <c r="D446" s="25"/>
      <c r="E446" s="202"/>
      <c r="F446" s="141"/>
      <c r="G446" s="141"/>
      <c r="H446" s="36" t="s">
        <v>375</v>
      </c>
      <c r="I446" s="141">
        <v>5</v>
      </c>
      <c r="J446" s="68" t="s">
        <v>451</v>
      </c>
      <c r="K446" s="90" t="s">
        <v>2264</v>
      </c>
      <c r="L446" s="35">
        <v>0</v>
      </c>
      <c r="M446" s="35">
        <v>0</v>
      </c>
      <c r="N446" s="35">
        <v>0</v>
      </c>
      <c r="O446" s="35">
        <v>0</v>
      </c>
      <c r="P446" s="35">
        <v>0</v>
      </c>
      <c r="Q446" s="192">
        <f t="shared" si="1"/>
        <v>0</v>
      </c>
    </row>
    <row r="447" spans="1:17" s="18" customFormat="1" ht="15" customHeight="1">
      <c r="A447" s="35">
        <v>1855</v>
      </c>
      <c r="B447" s="102" t="s">
        <v>2396</v>
      </c>
      <c r="C447" s="217" t="s">
        <v>2397</v>
      </c>
      <c r="D447" s="21"/>
      <c r="E447" s="199"/>
      <c r="F447" s="140"/>
      <c r="G447" s="140"/>
      <c r="H447" s="36" t="s">
        <v>375</v>
      </c>
      <c r="I447" s="140">
        <v>7</v>
      </c>
      <c r="J447" s="61" t="s">
        <v>493</v>
      </c>
      <c r="K447" s="69" t="s">
        <v>2264</v>
      </c>
      <c r="L447" s="35">
        <v>0</v>
      </c>
      <c r="M447" s="21">
        <v>1</v>
      </c>
      <c r="N447" s="21">
        <v>1</v>
      </c>
      <c r="O447" s="21">
        <v>1</v>
      </c>
      <c r="P447" s="21">
        <v>1</v>
      </c>
      <c r="Q447" s="192">
        <f t="shared" si="1"/>
        <v>4</v>
      </c>
    </row>
    <row r="448" spans="1:17" s="18" customFormat="1" ht="15" customHeight="1">
      <c r="A448" s="35">
        <v>1811</v>
      </c>
      <c r="B448" s="102" t="s">
        <v>2398</v>
      </c>
      <c r="C448" s="186" t="s">
        <v>2399</v>
      </c>
      <c r="D448" s="30"/>
      <c r="E448" s="199"/>
      <c r="F448" s="140"/>
      <c r="G448" s="140"/>
      <c r="H448" s="36" t="s">
        <v>375</v>
      </c>
      <c r="I448" s="140">
        <v>10</v>
      </c>
      <c r="J448" s="73" t="s">
        <v>487</v>
      </c>
      <c r="K448" s="69" t="s">
        <v>2264</v>
      </c>
      <c r="L448" s="30">
        <v>2</v>
      </c>
      <c r="M448" s="30">
        <v>1</v>
      </c>
      <c r="N448" s="30">
        <v>2</v>
      </c>
      <c r="O448" s="30">
        <v>1</v>
      </c>
      <c r="P448" s="30">
        <v>2</v>
      </c>
      <c r="Q448" s="192">
        <f t="shared" si="1"/>
        <v>8</v>
      </c>
    </row>
    <row r="449" spans="1:17" s="18" customFormat="1" ht="15" customHeight="1">
      <c r="A449" s="35">
        <v>1860</v>
      </c>
      <c r="B449" s="213" t="s">
        <v>2400</v>
      </c>
      <c r="C449" s="201" t="s">
        <v>2401</v>
      </c>
      <c r="D449" s="35"/>
      <c r="E449" s="202"/>
      <c r="F449" s="141"/>
      <c r="G449" s="141"/>
      <c r="H449" s="36" t="s">
        <v>375</v>
      </c>
      <c r="I449" s="141"/>
      <c r="J449" s="68" t="s">
        <v>451</v>
      </c>
      <c r="K449" s="90" t="s">
        <v>2264</v>
      </c>
      <c r="L449" s="35">
        <v>0</v>
      </c>
      <c r="M449" s="35">
        <v>0</v>
      </c>
      <c r="N449" s="35">
        <v>0</v>
      </c>
      <c r="O449" s="35">
        <v>0</v>
      </c>
      <c r="P449" s="35">
        <v>0</v>
      </c>
      <c r="Q449" s="192">
        <f t="shared" si="1"/>
        <v>0</v>
      </c>
    </row>
    <row r="450" spans="1:17" s="18" customFormat="1" ht="15" customHeight="1">
      <c r="A450" s="21">
        <v>1909</v>
      </c>
      <c r="B450" s="214" t="s">
        <v>218</v>
      </c>
      <c r="C450" s="183" t="s">
        <v>2402</v>
      </c>
      <c r="D450" s="30"/>
      <c r="E450" s="36" t="s">
        <v>247</v>
      </c>
      <c r="F450" s="140"/>
      <c r="G450" s="140"/>
      <c r="H450" s="40" t="s">
        <v>392</v>
      </c>
      <c r="I450" s="140">
        <v>1</v>
      </c>
      <c r="J450" s="72" t="s">
        <v>470</v>
      </c>
      <c r="K450" s="69" t="s">
        <v>2264</v>
      </c>
      <c r="L450" s="25">
        <v>0</v>
      </c>
      <c r="M450" s="25">
        <v>0</v>
      </c>
      <c r="N450" s="25">
        <v>0</v>
      </c>
      <c r="O450" s="25">
        <v>0</v>
      </c>
      <c r="P450" s="25">
        <v>0</v>
      </c>
      <c r="Q450" s="192">
        <f t="shared" si="1"/>
        <v>0</v>
      </c>
    </row>
    <row r="451" spans="1:17" s="18" customFormat="1" ht="15" customHeight="1">
      <c r="A451" s="21">
        <v>1910</v>
      </c>
      <c r="B451" s="216" t="s">
        <v>198</v>
      </c>
      <c r="C451" s="183" t="s">
        <v>2403</v>
      </c>
      <c r="D451" s="30"/>
      <c r="E451" s="40" t="s">
        <v>266</v>
      </c>
      <c r="F451" s="140"/>
      <c r="G451" s="140"/>
      <c r="H451" s="40" t="s">
        <v>392</v>
      </c>
      <c r="I451" s="140">
        <v>1</v>
      </c>
      <c r="J451" s="68" t="s">
        <v>451</v>
      </c>
      <c r="K451" s="69" t="s">
        <v>2264</v>
      </c>
      <c r="L451" s="25">
        <v>0</v>
      </c>
      <c r="M451" s="25">
        <v>0</v>
      </c>
      <c r="N451" s="25">
        <v>0</v>
      </c>
      <c r="O451" s="25">
        <v>0</v>
      </c>
      <c r="P451" s="25">
        <v>0</v>
      </c>
      <c r="Q451" s="192">
        <f t="shared" si="1"/>
        <v>0</v>
      </c>
    </row>
    <row r="452" spans="1:17" s="18" customFormat="1" ht="15" customHeight="1">
      <c r="A452" s="21">
        <v>1934</v>
      </c>
      <c r="B452" s="102" t="s">
        <v>2404</v>
      </c>
      <c r="C452" s="183" t="s">
        <v>2405</v>
      </c>
      <c r="D452" s="30"/>
      <c r="E452" s="144" t="s">
        <v>247</v>
      </c>
      <c r="F452" s="140"/>
      <c r="G452" s="140"/>
      <c r="H452" s="40" t="s">
        <v>392</v>
      </c>
      <c r="I452" s="140">
        <v>3</v>
      </c>
      <c r="J452" s="73" t="s">
        <v>487</v>
      </c>
      <c r="K452" s="69" t="s">
        <v>2264</v>
      </c>
      <c r="L452" s="84">
        <v>1</v>
      </c>
      <c r="M452" s="30">
        <v>2</v>
      </c>
      <c r="N452" s="25">
        <v>0</v>
      </c>
      <c r="O452" s="84">
        <v>2</v>
      </c>
      <c r="P452" s="84">
        <v>1</v>
      </c>
      <c r="Q452" s="192">
        <f t="shared" si="1"/>
        <v>6</v>
      </c>
    </row>
    <row r="453" spans="1:17" s="18" customFormat="1" ht="15" customHeight="1">
      <c r="A453" s="21">
        <v>1935</v>
      </c>
      <c r="B453" s="213" t="s">
        <v>212</v>
      </c>
      <c r="C453" s="201" t="s">
        <v>2406</v>
      </c>
      <c r="D453" s="25"/>
      <c r="E453" s="202"/>
      <c r="F453" s="141"/>
      <c r="G453" s="141"/>
      <c r="H453" s="40" t="s">
        <v>392</v>
      </c>
      <c r="I453" s="141">
        <v>3</v>
      </c>
      <c r="J453" s="89" t="s">
        <v>451</v>
      </c>
      <c r="K453" s="90" t="s">
        <v>2264</v>
      </c>
      <c r="L453" s="25">
        <v>0</v>
      </c>
      <c r="M453" s="25">
        <v>0</v>
      </c>
      <c r="N453" s="25">
        <v>0</v>
      </c>
      <c r="O453" s="25">
        <v>0</v>
      </c>
      <c r="P453" s="25">
        <v>0</v>
      </c>
      <c r="Q453" s="192">
        <f t="shared" si="1"/>
        <v>0</v>
      </c>
    </row>
    <row r="454" spans="1:17" s="18" customFormat="1" ht="15" customHeight="1">
      <c r="A454" s="21">
        <v>1936</v>
      </c>
      <c r="B454" s="213" t="s">
        <v>202</v>
      </c>
      <c r="C454" s="206" t="s">
        <v>2407</v>
      </c>
      <c r="D454" s="25"/>
      <c r="E454" s="202"/>
      <c r="F454" s="141"/>
      <c r="G454" s="141"/>
      <c r="H454" s="40" t="s">
        <v>392</v>
      </c>
      <c r="I454" s="141">
        <v>3</v>
      </c>
      <c r="J454" s="125" t="s">
        <v>470</v>
      </c>
      <c r="K454" s="90" t="s">
        <v>2264</v>
      </c>
      <c r="L454" s="25">
        <v>0</v>
      </c>
      <c r="M454" s="25">
        <v>0</v>
      </c>
      <c r="N454" s="25">
        <v>0</v>
      </c>
      <c r="O454" s="25">
        <v>0</v>
      </c>
      <c r="P454" s="25">
        <v>0</v>
      </c>
      <c r="Q454" s="192">
        <f t="shared" si="1"/>
        <v>0</v>
      </c>
    </row>
    <row r="455" spans="1:17" s="18" customFormat="1" ht="15" customHeight="1">
      <c r="A455" s="21">
        <v>1945</v>
      </c>
      <c r="B455" s="213" t="s">
        <v>2408</v>
      </c>
      <c r="C455" s="201" t="s">
        <v>2409</v>
      </c>
      <c r="D455" s="25"/>
      <c r="E455" s="202"/>
      <c r="F455" s="141"/>
      <c r="G455" s="141"/>
      <c r="H455" s="40" t="s">
        <v>392</v>
      </c>
      <c r="I455" s="141">
        <v>4</v>
      </c>
      <c r="J455" s="89" t="s">
        <v>451</v>
      </c>
      <c r="K455" s="90" t="s">
        <v>2264</v>
      </c>
      <c r="L455" s="25">
        <v>0</v>
      </c>
      <c r="M455" s="25">
        <v>0</v>
      </c>
      <c r="N455" s="25">
        <v>0</v>
      </c>
      <c r="O455" s="25">
        <v>0</v>
      </c>
      <c r="P455" s="25">
        <v>0</v>
      </c>
      <c r="Q455" s="192">
        <f t="shared" si="1"/>
        <v>0</v>
      </c>
    </row>
    <row r="456" spans="1:17" s="18" customFormat="1" ht="15" customHeight="1">
      <c r="A456" s="21">
        <v>1949</v>
      </c>
      <c r="B456" s="102" t="s">
        <v>2410</v>
      </c>
      <c r="C456" s="186" t="s">
        <v>2411</v>
      </c>
      <c r="D456" s="30"/>
      <c r="E456" s="199"/>
      <c r="F456" s="140"/>
      <c r="G456" s="140"/>
      <c r="H456" s="40" t="s">
        <v>392</v>
      </c>
      <c r="I456" s="140">
        <v>5</v>
      </c>
      <c r="J456" s="73" t="s">
        <v>487</v>
      </c>
      <c r="K456" s="69" t="s">
        <v>2264</v>
      </c>
      <c r="L456" s="25">
        <v>0</v>
      </c>
      <c r="M456" s="30">
        <v>2</v>
      </c>
      <c r="N456" s="25">
        <v>0</v>
      </c>
      <c r="O456" s="21">
        <v>1</v>
      </c>
      <c r="P456" s="25">
        <v>0</v>
      </c>
      <c r="Q456" s="192">
        <f t="shared" si="1"/>
        <v>3</v>
      </c>
    </row>
    <row r="457" spans="1:17" s="18" customFormat="1" ht="15" customHeight="1">
      <c r="A457" s="21">
        <v>1958</v>
      </c>
      <c r="B457" s="102" t="s">
        <v>232</v>
      </c>
      <c r="C457" s="183" t="s">
        <v>2412</v>
      </c>
      <c r="D457" s="21"/>
      <c r="E457" s="199"/>
      <c r="F457" s="140"/>
      <c r="G457" s="140"/>
      <c r="H457" s="40" t="s">
        <v>392</v>
      </c>
      <c r="I457" s="140">
        <v>7</v>
      </c>
      <c r="J457" s="72" t="s">
        <v>470</v>
      </c>
      <c r="K457" s="69" t="s">
        <v>2264</v>
      </c>
      <c r="L457" s="25">
        <v>0</v>
      </c>
      <c r="M457" s="25">
        <v>0</v>
      </c>
      <c r="N457" s="25">
        <v>0</v>
      </c>
      <c r="O457" s="25">
        <v>0</v>
      </c>
      <c r="P457" s="25">
        <v>0</v>
      </c>
      <c r="Q457" s="192">
        <f t="shared" si="1"/>
        <v>0</v>
      </c>
    </row>
    <row r="458" spans="1:17" s="18" customFormat="1" ht="15" customHeight="1">
      <c r="A458" s="21">
        <v>1959</v>
      </c>
      <c r="B458" s="102" t="s">
        <v>2413</v>
      </c>
      <c r="C458" s="186" t="s">
        <v>2414</v>
      </c>
      <c r="E458" s="199"/>
      <c r="F458" s="218"/>
      <c r="G458" s="218"/>
      <c r="H458" s="40" t="s">
        <v>392</v>
      </c>
      <c r="I458" s="140">
        <v>7</v>
      </c>
      <c r="J458" s="61" t="s">
        <v>493</v>
      </c>
      <c r="K458" s="69" t="s">
        <v>2264</v>
      </c>
      <c r="L458" s="25">
        <v>0</v>
      </c>
      <c r="M458" s="21">
        <v>1</v>
      </c>
      <c r="N458" s="21">
        <v>1</v>
      </c>
      <c r="O458" s="21">
        <v>1</v>
      </c>
      <c r="P458" s="25">
        <v>0</v>
      </c>
      <c r="Q458" s="192">
        <f t="shared" si="1"/>
        <v>3</v>
      </c>
    </row>
    <row r="459" spans="1:17" s="18" customFormat="1" ht="15" customHeight="1">
      <c r="B459" s="102" t="s">
        <v>2415</v>
      </c>
      <c r="C459" s="40" t="s">
        <v>2416</v>
      </c>
      <c r="D459" s="30"/>
      <c r="E459" s="199"/>
      <c r="F459" s="140"/>
      <c r="G459" s="140"/>
      <c r="H459" s="40" t="s">
        <v>404</v>
      </c>
      <c r="I459" s="222">
        <v>1</v>
      </c>
      <c r="J459" s="68" t="s">
        <v>451</v>
      </c>
      <c r="K459" s="69" t="s">
        <v>2264</v>
      </c>
      <c r="L459" s="86">
        <v>0</v>
      </c>
      <c r="M459" s="86">
        <v>0</v>
      </c>
      <c r="N459" s="86">
        <v>0</v>
      </c>
      <c r="O459" s="30">
        <v>1</v>
      </c>
      <c r="P459" s="86">
        <v>0</v>
      </c>
      <c r="Q459" s="192">
        <f t="shared" si="1"/>
        <v>1</v>
      </c>
    </row>
    <row r="460" spans="1:17" s="18" customFormat="1" ht="15" customHeight="1">
      <c r="A460" s="35"/>
      <c r="B460" s="213" t="s">
        <v>2417</v>
      </c>
      <c r="C460" s="40" t="s">
        <v>2418</v>
      </c>
      <c r="D460" s="25"/>
      <c r="E460" s="202"/>
      <c r="F460" s="141"/>
      <c r="G460" s="141"/>
      <c r="H460" s="40" t="s">
        <v>404</v>
      </c>
      <c r="I460" s="222">
        <v>1</v>
      </c>
      <c r="J460" s="68" t="s">
        <v>451</v>
      </c>
      <c r="K460" s="90" t="s">
        <v>2264</v>
      </c>
      <c r="L460" s="35">
        <v>0</v>
      </c>
      <c r="M460" s="35">
        <v>0</v>
      </c>
      <c r="N460" s="35">
        <v>0</v>
      </c>
      <c r="O460" s="35">
        <v>0</v>
      </c>
      <c r="P460" s="35">
        <v>0</v>
      </c>
      <c r="Q460" s="192">
        <f t="shared" si="1"/>
        <v>0</v>
      </c>
    </row>
    <row r="461" spans="1:17" s="18" customFormat="1" ht="15" customHeight="1">
      <c r="B461" s="102" t="s">
        <v>2419</v>
      </c>
      <c r="C461" s="40" t="s">
        <v>2420</v>
      </c>
      <c r="D461" s="30"/>
      <c r="E461" s="199"/>
      <c r="F461" s="140"/>
      <c r="G461" s="140"/>
      <c r="H461" s="40" t="s">
        <v>404</v>
      </c>
      <c r="I461" s="222">
        <v>1</v>
      </c>
      <c r="J461" s="61" t="s">
        <v>493</v>
      </c>
      <c r="K461" s="69" t="s">
        <v>2264</v>
      </c>
      <c r="L461" s="30">
        <v>1</v>
      </c>
      <c r="M461" s="30">
        <v>1</v>
      </c>
      <c r="N461" s="86">
        <v>0</v>
      </c>
      <c r="O461" s="86">
        <v>0</v>
      </c>
      <c r="P461" s="30">
        <v>1</v>
      </c>
      <c r="Q461" s="192">
        <f t="shared" si="1"/>
        <v>3</v>
      </c>
    </row>
    <row r="462" spans="1:17" s="18" customFormat="1" ht="15" customHeight="1">
      <c r="A462" s="21"/>
      <c r="B462" s="216" t="s">
        <v>2421</v>
      </c>
      <c r="C462" s="40" t="s">
        <v>2422</v>
      </c>
      <c r="D462" s="30"/>
      <c r="E462" s="199"/>
      <c r="F462" s="140"/>
      <c r="G462" s="140"/>
      <c r="H462" s="40" t="s">
        <v>404</v>
      </c>
      <c r="I462" s="222">
        <v>2</v>
      </c>
      <c r="J462" s="68" t="s">
        <v>451</v>
      </c>
      <c r="K462" s="69" t="s">
        <v>2264</v>
      </c>
      <c r="L462" s="86">
        <v>0</v>
      </c>
      <c r="M462" s="86">
        <v>0</v>
      </c>
      <c r="N462" s="86">
        <v>0</v>
      </c>
      <c r="O462" s="86">
        <v>0</v>
      </c>
      <c r="P462" s="86">
        <v>0</v>
      </c>
      <c r="Q462" s="192">
        <f t="shared" si="1"/>
        <v>0</v>
      </c>
    </row>
    <row r="463" spans="1:17" s="18" customFormat="1" ht="15" customHeight="1">
      <c r="A463" s="35"/>
      <c r="B463" s="213" t="s">
        <v>2423</v>
      </c>
      <c r="C463" s="40" t="s">
        <v>2424</v>
      </c>
      <c r="D463" s="25"/>
      <c r="E463" s="202"/>
      <c r="F463" s="141"/>
      <c r="G463" s="141"/>
      <c r="H463" s="40" t="s">
        <v>404</v>
      </c>
      <c r="I463" s="222">
        <v>2</v>
      </c>
      <c r="J463" s="68" t="s">
        <v>451</v>
      </c>
      <c r="K463" s="90" t="s">
        <v>2264</v>
      </c>
      <c r="L463" s="35">
        <v>0</v>
      </c>
      <c r="M463" s="35">
        <v>0</v>
      </c>
      <c r="N463" s="35">
        <v>0</v>
      </c>
      <c r="O463" s="35">
        <v>0</v>
      </c>
      <c r="P463" s="35">
        <v>0</v>
      </c>
      <c r="Q463" s="192">
        <f t="shared" si="1"/>
        <v>0</v>
      </c>
    </row>
    <row r="464" spans="1:17" s="18" customFormat="1" ht="15" customHeight="1">
      <c r="A464" s="35"/>
      <c r="B464" s="213" t="s">
        <v>2425</v>
      </c>
      <c r="C464" s="40" t="s">
        <v>2426</v>
      </c>
      <c r="D464" s="25"/>
      <c r="E464" s="202"/>
      <c r="F464" s="141"/>
      <c r="G464" s="141"/>
      <c r="H464" s="40" t="s">
        <v>404</v>
      </c>
      <c r="I464" s="222">
        <v>2</v>
      </c>
      <c r="J464" s="68" t="s">
        <v>451</v>
      </c>
      <c r="K464" s="90" t="s">
        <v>2264</v>
      </c>
      <c r="L464" s="86">
        <v>0</v>
      </c>
      <c r="M464" s="35">
        <v>0</v>
      </c>
      <c r="N464" s="35">
        <v>0</v>
      </c>
      <c r="O464" s="35">
        <v>0</v>
      </c>
      <c r="P464" s="35">
        <v>0</v>
      </c>
      <c r="Q464" s="192">
        <f t="shared" si="1"/>
        <v>0</v>
      </c>
    </row>
    <row r="465" spans="1:17" s="18" customFormat="1" ht="15" customHeight="1">
      <c r="A465" s="35"/>
      <c r="B465" s="213" t="s">
        <v>2427</v>
      </c>
      <c r="C465" s="40" t="s">
        <v>2428</v>
      </c>
      <c r="D465" s="25"/>
      <c r="E465" s="202"/>
      <c r="F465" s="141"/>
      <c r="G465" s="141"/>
      <c r="H465" s="40" t="s">
        <v>404</v>
      </c>
      <c r="I465" s="222">
        <v>2</v>
      </c>
      <c r="J465" s="68" t="s">
        <v>451</v>
      </c>
      <c r="K465" s="90" t="s">
        <v>2264</v>
      </c>
      <c r="L465" s="35">
        <v>0</v>
      </c>
      <c r="M465" s="35">
        <v>0</v>
      </c>
      <c r="N465" s="35">
        <v>0</v>
      </c>
      <c r="O465" s="35">
        <v>0</v>
      </c>
      <c r="P465" s="35">
        <v>0</v>
      </c>
      <c r="Q465" s="192">
        <f t="shared" si="1"/>
        <v>0</v>
      </c>
    </row>
    <row r="466" spans="1:17" s="18" customFormat="1" ht="15" customHeight="1">
      <c r="A466" s="35"/>
      <c r="B466" s="213" t="s">
        <v>229</v>
      </c>
      <c r="C466" s="40" t="s">
        <v>2429</v>
      </c>
      <c r="D466" s="25"/>
      <c r="E466" s="202"/>
      <c r="F466" s="141"/>
      <c r="G466" s="141"/>
      <c r="H466" s="40" t="s">
        <v>404</v>
      </c>
      <c r="I466" s="222">
        <v>2</v>
      </c>
      <c r="J466" s="68" t="s">
        <v>451</v>
      </c>
      <c r="K466" s="90" t="s">
        <v>2264</v>
      </c>
      <c r="L466" s="35">
        <v>0</v>
      </c>
      <c r="M466" s="35">
        <v>0</v>
      </c>
      <c r="N466" s="35">
        <v>0</v>
      </c>
      <c r="O466" s="35">
        <v>0</v>
      </c>
      <c r="P466" s="35">
        <v>0</v>
      </c>
      <c r="Q466" s="192">
        <f t="shared" si="1"/>
        <v>0</v>
      </c>
    </row>
    <row r="467" spans="1:17" s="18" customFormat="1" ht="15" customHeight="1">
      <c r="A467" s="21"/>
      <c r="B467" s="102" t="s">
        <v>2430</v>
      </c>
      <c r="C467" s="40" t="s">
        <v>2431</v>
      </c>
      <c r="D467" s="30"/>
      <c r="E467" s="199"/>
      <c r="F467" s="140"/>
      <c r="G467" s="140"/>
      <c r="H467" s="40" t="s">
        <v>404</v>
      </c>
      <c r="I467" s="222">
        <v>2</v>
      </c>
      <c r="J467" s="61" t="s">
        <v>493</v>
      </c>
      <c r="K467" s="69" t="s">
        <v>2264</v>
      </c>
      <c r="L467" s="30">
        <v>1</v>
      </c>
      <c r="M467" s="30">
        <v>1</v>
      </c>
      <c r="N467" s="30">
        <v>1</v>
      </c>
      <c r="O467" s="86">
        <v>0</v>
      </c>
      <c r="P467" s="86">
        <v>0</v>
      </c>
      <c r="Q467" s="192">
        <f t="shared" si="1"/>
        <v>3</v>
      </c>
    </row>
    <row r="468" spans="1:17" s="18" customFormat="1" ht="15" customHeight="1">
      <c r="A468" s="21"/>
      <c r="B468" s="102" t="s">
        <v>231</v>
      </c>
      <c r="C468" s="40" t="s">
        <v>2432</v>
      </c>
      <c r="D468" s="30"/>
      <c r="E468" s="199"/>
      <c r="F468" s="140"/>
      <c r="G468" s="140"/>
      <c r="H468" s="40" t="s">
        <v>404</v>
      </c>
      <c r="I468" s="140">
        <v>3</v>
      </c>
      <c r="J468" s="72" t="s">
        <v>470</v>
      </c>
      <c r="K468" s="69" t="s">
        <v>2264</v>
      </c>
      <c r="L468" s="35">
        <v>0</v>
      </c>
      <c r="M468" s="30">
        <v>2</v>
      </c>
      <c r="N468" s="35">
        <v>0</v>
      </c>
      <c r="O468" s="35">
        <v>0</v>
      </c>
      <c r="P468" s="30">
        <v>1</v>
      </c>
      <c r="Q468" s="192">
        <f t="shared" si="1"/>
        <v>3</v>
      </c>
    </row>
    <row r="469" spans="1:17" s="18" customFormat="1" ht="15" customHeight="1">
      <c r="B469" s="102" t="s">
        <v>2433</v>
      </c>
      <c r="C469" s="40" t="s">
        <v>2434</v>
      </c>
      <c r="D469" s="30"/>
      <c r="E469" s="199"/>
      <c r="F469" s="140"/>
      <c r="G469" s="140"/>
      <c r="H469" s="40" t="s">
        <v>404</v>
      </c>
      <c r="I469" s="140">
        <v>3</v>
      </c>
      <c r="J469" s="72" t="s">
        <v>470</v>
      </c>
      <c r="K469" s="69" t="s">
        <v>2264</v>
      </c>
      <c r="L469" s="30">
        <v>1</v>
      </c>
      <c r="M469" s="35">
        <v>0</v>
      </c>
      <c r="N469" s="86">
        <v>0</v>
      </c>
      <c r="O469" s="86">
        <v>0</v>
      </c>
      <c r="P469" s="30">
        <v>1</v>
      </c>
      <c r="Q469" s="192">
        <f t="shared" si="1"/>
        <v>2</v>
      </c>
    </row>
    <row r="470" spans="1:17" s="18" customFormat="1" ht="15" customHeight="1">
      <c r="A470" s="35"/>
      <c r="B470" s="213" t="s">
        <v>2435</v>
      </c>
      <c r="C470" s="40" t="s">
        <v>2436</v>
      </c>
      <c r="D470" s="25"/>
      <c r="E470" s="202"/>
      <c r="F470" s="141"/>
      <c r="G470" s="141"/>
      <c r="H470" s="40" t="s">
        <v>404</v>
      </c>
      <c r="I470" s="140">
        <v>3</v>
      </c>
      <c r="J470" s="68" t="s">
        <v>451</v>
      </c>
      <c r="K470" s="90" t="s">
        <v>2264</v>
      </c>
      <c r="L470" s="35">
        <v>0</v>
      </c>
      <c r="M470" s="35">
        <v>0</v>
      </c>
      <c r="N470" s="35">
        <v>0</v>
      </c>
      <c r="O470" s="35">
        <v>0</v>
      </c>
      <c r="P470" s="35">
        <v>0</v>
      </c>
      <c r="Q470" s="192">
        <f t="shared" si="1"/>
        <v>0</v>
      </c>
    </row>
    <row r="471" spans="1:17" s="18" customFormat="1" ht="15" customHeight="1">
      <c r="A471" s="35"/>
      <c r="B471" s="213"/>
      <c r="C471" s="40" t="s">
        <v>2437</v>
      </c>
      <c r="D471" s="25"/>
      <c r="E471" s="202"/>
      <c r="F471" s="141"/>
      <c r="G471" s="141"/>
      <c r="H471" s="40" t="s">
        <v>404</v>
      </c>
      <c r="I471" s="140">
        <v>3</v>
      </c>
      <c r="J471" s="68" t="s">
        <v>451</v>
      </c>
      <c r="K471" s="90" t="s">
        <v>2264</v>
      </c>
      <c r="L471" s="35">
        <v>0</v>
      </c>
      <c r="M471" s="35">
        <v>0</v>
      </c>
      <c r="N471" s="35">
        <v>0</v>
      </c>
      <c r="O471" s="35">
        <v>0</v>
      </c>
      <c r="P471" s="35">
        <v>0</v>
      </c>
      <c r="Q471" s="192">
        <f t="shared" si="1"/>
        <v>0</v>
      </c>
    </row>
    <row r="472" spans="1:17" s="18" customFormat="1" ht="15" customHeight="1">
      <c r="B472" s="83" t="s">
        <v>2438</v>
      </c>
      <c r="C472" s="40" t="s">
        <v>2439</v>
      </c>
      <c r="D472" s="30"/>
      <c r="E472" s="199"/>
      <c r="F472" s="140"/>
      <c r="G472" s="140"/>
      <c r="H472" s="40" t="s">
        <v>404</v>
      </c>
      <c r="I472" s="140">
        <v>3</v>
      </c>
      <c r="J472" s="68" t="s">
        <v>451</v>
      </c>
      <c r="K472" s="69" t="s">
        <v>2264</v>
      </c>
      <c r="L472" s="86">
        <v>0</v>
      </c>
      <c r="M472" s="86">
        <v>0</v>
      </c>
      <c r="N472" s="86">
        <v>0</v>
      </c>
      <c r="O472" s="86">
        <v>0</v>
      </c>
      <c r="P472" s="30">
        <v>1</v>
      </c>
      <c r="Q472" s="192">
        <f t="shared" si="1"/>
        <v>1</v>
      </c>
    </row>
    <row r="473" spans="1:17" s="18" customFormat="1" ht="15" customHeight="1">
      <c r="A473" s="35"/>
      <c r="B473" s="213" t="s">
        <v>2440</v>
      </c>
      <c r="C473" s="40" t="s">
        <v>2441</v>
      </c>
      <c r="D473" s="25"/>
      <c r="E473" s="202"/>
      <c r="F473" s="141"/>
      <c r="G473" s="141"/>
      <c r="H473" s="40" t="s">
        <v>404</v>
      </c>
      <c r="I473" s="140">
        <v>3</v>
      </c>
      <c r="J473" s="68" t="s">
        <v>451</v>
      </c>
      <c r="K473" s="90" t="s">
        <v>2264</v>
      </c>
      <c r="L473" s="35">
        <v>0</v>
      </c>
      <c r="M473" s="35">
        <v>0</v>
      </c>
      <c r="N473" s="35">
        <v>0</v>
      </c>
      <c r="O473" s="35">
        <v>0</v>
      </c>
      <c r="P473" s="35">
        <v>0</v>
      </c>
      <c r="Q473" s="192">
        <f t="shared" si="1"/>
        <v>0</v>
      </c>
    </row>
    <row r="474" spans="1:17" s="18" customFormat="1" ht="15" customHeight="1">
      <c r="B474" s="102" t="s">
        <v>2442</v>
      </c>
      <c r="C474" s="40" t="s">
        <v>2443</v>
      </c>
      <c r="D474" s="30"/>
      <c r="E474" s="199"/>
      <c r="F474" s="140"/>
      <c r="G474" s="140"/>
      <c r="H474" s="40" t="s">
        <v>404</v>
      </c>
      <c r="I474" s="140">
        <v>4</v>
      </c>
      <c r="J474" s="68" t="s">
        <v>451</v>
      </c>
      <c r="K474" s="69" t="s">
        <v>2264</v>
      </c>
      <c r="L474" s="35">
        <v>0</v>
      </c>
      <c r="M474" s="35">
        <v>0</v>
      </c>
      <c r="N474" s="35">
        <v>0</v>
      </c>
      <c r="O474" s="35">
        <v>0</v>
      </c>
      <c r="P474" s="35">
        <v>0</v>
      </c>
      <c r="Q474" s="192">
        <f t="shared" si="1"/>
        <v>0</v>
      </c>
    </row>
    <row r="475" spans="1:17" s="18" customFormat="1" ht="15" customHeight="1">
      <c r="B475" s="102" t="s">
        <v>2444</v>
      </c>
      <c r="C475" s="40" t="s">
        <v>2445</v>
      </c>
      <c r="D475" s="30"/>
      <c r="E475" s="199"/>
      <c r="F475" s="140"/>
      <c r="G475" s="140"/>
      <c r="H475" s="40" t="s">
        <v>404</v>
      </c>
      <c r="I475" s="140">
        <v>4</v>
      </c>
      <c r="J475" s="72" t="s">
        <v>470</v>
      </c>
      <c r="K475" s="69" t="s">
        <v>2264</v>
      </c>
      <c r="L475" s="86">
        <v>0</v>
      </c>
      <c r="M475" s="86">
        <v>0</v>
      </c>
      <c r="N475" s="86">
        <v>0</v>
      </c>
      <c r="O475" s="86">
        <v>0</v>
      </c>
      <c r="P475" s="30">
        <v>1</v>
      </c>
      <c r="Q475" s="192">
        <f t="shared" si="1"/>
        <v>1</v>
      </c>
    </row>
    <row r="476" spans="1:17" s="18" customFormat="1" ht="15" customHeight="1">
      <c r="A476" s="21"/>
      <c r="B476" s="223" t="s">
        <v>175</v>
      </c>
      <c r="C476" s="40" t="s">
        <v>2446</v>
      </c>
      <c r="D476" s="30"/>
      <c r="E476" s="199"/>
      <c r="F476" s="140"/>
      <c r="G476" s="140"/>
      <c r="H476" s="40" t="s">
        <v>404</v>
      </c>
      <c r="I476" s="140">
        <v>4</v>
      </c>
      <c r="J476" s="72" t="s">
        <v>470</v>
      </c>
      <c r="K476" s="69" t="s">
        <v>2264</v>
      </c>
      <c r="L476" s="86">
        <v>0</v>
      </c>
      <c r="M476" s="86">
        <v>0</v>
      </c>
      <c r="N476" s="86">
        <v>0</v>
      </c>
      <c r="O476" s="30">
        <v>1</v>
      </c>
      <c r="P476" s="86">
        <v>0</v>
      </c>
      <c r="Q476" s="192">
        <f t="shared" si="1"/>
        <v>1</v>
      </c>
    </row>
    <row r="477" spans="1:17" s="18" customFormat="1" ht="15" customHeight="1">
      <c r="A477" s="21"/>
      <c r="B477" s="102" t="s">
        <v>2447</v>
      </c>
      <c r="C477" s="40" t="s">
        <v>2448</v>
      </c>
      <c r="D477" s="30"/>
      <c r="E477" s="199"/>
      <c r="F477" s="140"/>
      <c r="G477" s="140"/>
      <c r="H477" s="40" t="s">
        <v>404</v>
      </c>
      <c r="I477" s="140">
        <v>4</v>
      </c>
      <c r="J477" s="73" t="s">
        <v>487</v>
      </c>
      <c r="K477" s="69" t="s">
        <v>2264</v>
      </c>
      <c r="L477" s="86">
        <v>0</v>
      </c>
      <c r="M477" s="30">
        <v>2</v>
      </c>
      <c r="N477" s="86">
        <v>0</v>
      </c>
      <c r="O477" s="30">
        <v>2</v>
      </c>
      <c r="P477" s="30">
        <v>1</v>
      </c>
      <c r="Q477" s="192">
        <f t="shared" si="1"/>
        <v>5</v>
      </c>
    </row>
    <row r="478" spans="1:17" s="18" customFormat="1" ht="15" customHeight="1">
      <c r="B478" s="215" t="s">
        <v>2449</v>
      </c>
      <c r="C478" s="40" t="s">
        <v>2450</v>
      </c>
      <c r="D478" s="30"/>
      <c r="E478" s="199"/>
      <c r="F478" s="140"/>
      <c r="G478" s="140"/>
      <c r="H478" s="40" t="s">
        <v>404</v>
      </c>
      <c r="I478" s="140">
        <v>4</v>
      </c>
      <c r="J478" s="73" t="s">
        <v>487</v>
      </c>
      <c r="K478" s="69" t="s">
        <v>2264</v>
      </c>
      <c r="L478" s="30">
        <v>1</v>
      </c>
      <c r="M478" s="86">
        <v>0</v>
      </c>
      <c r="N478" s="30">
        <v>0</v>
      </c>
      <c r="O478" s="30">
        <v>1</v>
      </c>
      <c r="P478" s="30">
        <v>1</v>
      </c>
      <c r="Q478" s="192">
        <f t="shared" si="1"/>
        <v>3</v>
      </c>
    </row>
    <row r="479" spans="1:17" s="18" customFormat="1" ht="15" customHeight="1">
      <c r="B479" s="102" t="s">
        <v>222</v>
      </c>
      <c r="C479" s="40" t="s">
        <v>2451</v>
      </c>
      <c r="D479" s="30"/>
      <c r="E479" s="199"/>
      <c r="F479" s="140">
        <v>1</v>
      </c>
      <c r="G479" s="140">
        <v>1</v>
      </c>
      <c r="H479" s="40" t="s">
        <v>404</v>
      </c>
      <c r="I479" s="140">
        <v>4</v>
      </c>
      <c r="J479" s="73" t="s">
        <v>487</v>
      </c>
      <c r="K479" s="69" t="s">
        <v>2264</v>
      </c>
      <c r="L479" s="30">
        <v>1</v>
      </c>
      <c r="M479" s="30">
        <v>2</v>
      </c>
      <c r="N479" s="30">
        <v>2</v>
      </c>
      <c r="O479" s="30">
        <v>2</v>
      </c>
      <c r="P479" s="30">
        <v>2</v>
      </c>
      <c r="Q479" s="192">
        <f t="shared" si="1"/>
        <v>9</v>
      </c>
    </row>
    <row r="480" spans="1:17" s="18" customFormat="1" ht="15" customHeight="1">
      <c r="A480" s="35"/>
      <c r="B480" s="213" t="s">
        <v>2452</v>
      </c>
      <c r="C480" s="40" t="s">
        <v>2453</v>
      </c>
      <c r="D480" s="25"/>
      <c r="E480" s="202"/>
      <c r="F480" s="141"/>
      <c r="G480" s="141"/>
      <c r="H480" s="40" t="s">
        <v>404</v>
      </c>
      <c r="I480" s="140">
        <v>4</v>
      </c>
      <c r="J480" s="68" t="s">
        <v>451</v>
      </c>
      <c r="K480" s="90" t="s">
        <v>2264</v>
      </c>
      <c r="L480" s="35">
        <v>0</v>
      </c>
      <c r="M480" s="35">
        <v>0</v>
      </c>
      <c r="N480" s="35">
        <v>0</v>
      </c>
      <c r="O480" s="35">
        <v>0</v>
      </c>
      <c r="P480" s="35">
        <v>0</v>
      </c>
      <c r="Q480" s="192">
        <f t="shared" si="1"/>
        <v>0</v>
      </c>
    </row>
    <row r="481" spans="1:17" s="18" customFormat="1" ht="15" customHeight="1">
      <c r="A481" s="35"/>
      <c r="B481" s="213" t="s">
        <v>2454</v>
      </c>
      <c r="C481" s="40" t="s">
        <v>2455</v>
      </c>
      <c r="D481" s="25"/>
      <c r="E481" s="202"/>
      <c r="F481" s="141"/>
      <c r="G481" s="141"/>
      <c r="H481" s="40" t="s">
        <v>404</v>
      </c>
      <c r="I481" s="140">
        <v>4</v>
      </c>
      <c r="J481" s="68" t="s">
        <v>451</v>
      </c>
      <c r="K481" s="90" t="s">
        <v>2264</v>
      </c>
      <c r="L481" s="35">
        <v>0</v>
      </c>
      <c r="M481" s="35">
        <v>0</v>
      </c>
      <c r="N481" s="35">
        <v>0</v>
      </c>
      <c r="O481" s="35">
        <v>0</v>
      </c>
      <c r="P481" s="35">
        <v>0</v>
      </c>
      <c r="Q481" s="192">
        <f t="shared" si="1"/>
        <v>0</v>
      </c>
    </row>
    <row r="482" spans="1:17" s="18" customFormat="1" ht="15" customHeight="1">
      <c r="A482" s="35"/>
      <c r="B482" s="200" t="s">
        <v>2456</v>
      </c>
      <c r="C482" s="40" t="s">
        <v>2457</v>
      </c>
      <c r="D482" s="25"/>
      <c r="E482" s="202"/>
      <c r="F482" s="141"/>
      <c r="G482" s="141"/>
      <c r="H482" s="40" t="s">
        <v>404</v>
      </c>
      <c r="I482" s="140">
        <v>4</v>
      </c>
      <c r="J482" s="68" t="s">
        <v>451</v>
      </c>
      <c r="K482" s="90" t="s">
        <v>2264</v>
      </c>
      <c r="L482" s="35">
        <v>0</v>
      </c>
      <c r="M482" s="35">
        <v>0</v>
      </c>
      <c r="N482" s="35">
        <v>0</v>
      </c>
      <c r="O482" s="35">
        <v>0</v>
      </c>
      <c r="P482" s="35">
        <v>0</v>
      </c>
      <c r="Q482" s="192">
        <f t="shared" si="1"/>
        <v>0</v>
      </c>
    </row>
    <row r="483" spans="1:17" s="18" customFormat="1" ht="15" customHeight="1">
      <c r="A483" s="35"/>
      <c r="B483" s="213" t="s">
        <v>2458</v>
      </c>
      <c r="C483" s="40" t="s">
        <v>2459</v>
      </c>
      <c r="D483" s="25"/>
      <c r="E483" s="202"/>
      <c r="F483" s="141"/>
      <c r="G483" s="141"/>
      <c r="H483" s="40" t="s">
        <v>404</v>
      </c>
      <c r="I483" s="140">
        <v>4</v>
      </c>
      <c r="J483" s="68" t="s">
        <v>451</v>
      </c>
      <c r="K483" s="90" t="s">
        <v>2264</v>
      </c>
      <c r="L483" s="35">
        <v>0</v>
      </c>
      <c r="M483" s="35">
        <v>0</v>
      </c>
      <c r="N483" s="35">
        <v>0</v>
      </c>
      <c r="O483" s="35">
        <v>0</v>
      </c>
      <c r="P483" s="35">
        <v>0</v>
      </c>
      <c r="Q483" s="192">
        <f t="shared" si="1"/>
        <v>0</v>
      </c>
    </row>
    <row r="484" spans="1:17" s="18" customFormat="1" ht="15" customHeight="1">
      <c r="B484" s="83" t="s">
        <v>2460</v>
      </c>
      <c r="C484" s="80" t="s">
        <v>2461</v>
      </c>
      <c r="D484" s="30"/>
      <c r="E484" s="62"/>
      <c r="F484" s="30"/>
      <c r="G484" s="30"/>
      <c r="H484" s="40" t="s">
        <v>404</v>
      </c>
      <c r="I484" s="30">
        <v>4</v>
      </c>
      <c r="J484" s="72" t="s">
        <v>470</v>
      </c>
      <c r="K484" s="69" t="s">
        <v>2264</v>
      </c>
      <c r="L484" s="86">
        <v>0</v>
      </c>
      <c r="M484" s="86">
        <v>0</v>
      </c>
      <c r="N484" s="35">
        <v>0</v>
      </c>
      <c r="O484" s="30">
        <v>2</v>
      </c>
      <c r="P484" s="35">
        <v>0</v>
      </c>
      <c r="Q484" s="192">
        <f t="shared" si="1"/>
        <v>2</v>
      </c>
    </row>
    <row r="485" spans="1:17" s="18" customFormat="1" ht="15" customHeight="1">
      <c r="B485" s="83" t="s">
        <v>2462</v>
      </c>
      <c r="C485" s="80" t="s">
        <v>2463</v>
      </c>
      <c r="D485" s="30"/>
      <c r="E485" s="62"/>
      <c r="F485" s="30"/>
      <c r="G485" s="30"/>
      <c r="H485" s="40" t="s">
        <v>404</v>
      </c>
      <c r="I485" s="30">
        <v>5</v>
      </c>
      <c r="J485" s="73" t="s">
        <v>487</v>
      </c>
      <c r="K485" s="69" t="s">
        <v>2264</v>
      </c>
      <c r="L485" s="30">
        <v>2</v>
      </c>
      <c r="M485" s="30">
        <v>2</v>
      </c>
      <c r="N485" s="30">
        <v>2</v>
      </c>
      <c r="O485" s="30">
        <v>1</v>
      </c>
      <c r="P485" s="86">
        <v>0</v>
      </c>
      <c r="Q485" s="192">
        <f t="shared" si="1"/>
        <v>7</v>
      </c>
    </row>
    <row r="486" spans="1:17" s="18" customFormat="1" ht="15" customHeight="1">
      <c r="A486" s="21"/>
      <c r="B486" s="83" t="s">
        <v>2464</v>
      </c>
      <c r="C486" s="79" t="s">
        <v>2465</v>
      </c>
      <c r="D486" s="30"/>
      <c r="E486" s="62"/>
      <c r="F486" s="30">
        <v>3</v>
      </c>
      <c r="G486" s="30">
        <v>6</v>
      </c>
      <c r="H486" s="40" t="s">
        <v>404</v>
      </c>
      <c r="I486" s="30">
        <v>5</v>
      </c>
      <c r="J486" s="73" t="s">
        <v>487</v>
      </c>
      <c r="K486" s="69" t="s">
        <v>2264</v>
      </c>
      <c r="L486" s="86">
        <v>0</v>
      </c>
      <c r="M486" s="30">
        <v>1</v>
      </c>
      <c r="N486" s="30">
        <v>1</v>
      </c>
      <c r="O486" s="30">
        <v>2</v>
      </c>
      <c r="P486" s="30">
        <v>1</v>
      </c>
      <c r="Q486" s="192">
        <f t="shared" si="1"/>
        <v>5</v>
      </c>
    </row>
    <row r="487" spans="1:17" s="18" customFormat="1" ht="15" customHeight="1">
      <c r="A487" s="21"/>
      <c r="B487" s="83" t="s">
        <v>2466</v>
      </c>
      <c r="C487" s="80" t="s">
        <v>2467</v>
      </c>
      <c r="D487" s="30"/>
      <c r="E487" s="91"/>
      <c r="F487" s="21"/>
      <c r="G487" s="21"/>
      <c r="H487" s="40" t="s">
        <v>404</v>
      </c>
      <c r="I487" s="21">
        <v>5</v>
      </c>
      <c r="J487" s="72" t="s">
        <v>470</v>
      </c>
      <c r="K487" s="69" t="s">
        <v>2264</v>
      </c>
      <c r="L487" s="86">
        <v>0</v>
      </c>
      <c r="M487" s="30">
        <v>1</v>
      </c>
      <c r="N487" s="86">
        <v>0</v>
      </c>
      <c r="O487" s="86">
        <v>0</v>
      </c>
      <c r="P487" s="86">
        <v>0</v>
      </c>
      <c r="Q487" s="192">
        <f t="shared" si="1"/>
        <v>1</v>
      </c>
    </row>
    <row r="488" spans="1:17" s="18" customFormat="1" ht="15" customHeight="1">
      <c r="A488" s="35"/>
      <c r="B488" s="200" t="s">
        <v>2468</v>
      </c>
      <c r="C488" s="80" t="s">
        <v>2469</v>
      </c>
      <c r="D488" s="25"/>
      <c r="E488" s="122"/>
      <c r="F488" s="35"/>
      <c r="G488" s="35"/>
      <c r="H488" s="40" t="s">
        <v>404</v>
      </c>
      <c r="I488" s="21">
        <v>5</v>
      </c>
      <c r="J488" s="68" t="s">
        <v>451</v>
      </c>
      <c r="K488" s="90" t="s">
        <v>2264</v>
      </c>
      <c r="L488" s="35">
        <v>0</v>
      </c>
      <c r="M488" s="35">
        <v>0</v>
      </c>
      <c r="N488" s="35">
        <v>0</v>
      </c>
      <c r="O488" s="35">
        <v>0</v>
      </c>
      <c r="P488" s="35">
        <v>0</v>
      </c>
      <c r="Q488" s="192">
        <f t="shared" si="1"/>
        <v>0</v>
      </c>
    </row>
    <row r="489" spans="1:17" s="18" customFormat="1" ht="15" customHeight="1">
      <c r="A489" s="35"/>
      <c r="B489" s="224" t="s">
        <v>2470</v>
      </c>
      <c r="C489" s="80" t="s">
        <v>2471</v>
      </c>
      <c r="D489" s="25"/>
      <c r="E489" s="122"/>
      <c r="F489" s="35"/>
      <c r="G489" s="35"/>
      <c r="H489" s="40" t="s">
        <v>404</v>
      </c>
      <c r="I489" s="21">
        <v>5</v>
      </c>
      <c r="J489" s="68" t="s">
        <v>451</v>
      </c>
      <c r="K489" s="90" t="s">
        <v>2264</v>
      </c>
      <c r="L489" s="35">
        <v>0</v>
      </c>
      <c r="M489" s="35">
        <v>0</v>
      </c>
      <c r="N489" s="35">
        <v>0</v>
      </c>
      <c r="O489" s="35">
        <v>0</v>
      </c>
      <c r="P489" s="35">
        <v>0</v>
      </c>
      <c r="Q489" s="192">
        <f t="shared" si="1"/>
        <v>0</v>
      </c>
    </row>
    <row r="490" spans="1:17" s="18" customFormat="1" ht="15" customHeight="1">
      <c r="B490" s="83" t="s">
        <v>1592</v>
      </c>
      <c r="C490" s="79" t="s">
        <v>2472</v>
      </c>
      <c r="D490" s="30"/>
      <c r="E490" s="91"/>
      <c r="F490" s="21"/>
      <c r="G490" s="21"/>
      <c r="H490" s="40" t="s">
        <v>404</v>
      </c>
      <c r="I490" s="21">
        <v>5</v>
      </c>
      <c r="J490" s="73" t="s">
        <v>487</v>
      </c>
      <c r="K490" s="69" t="s">
        <v>2264</v>
      </c>
      <c r="L490" s="86">
        <v>0</v>
      </c>
      <c r="M490" s="86">
        <v>0</v>
      </c>
      <c r="N490" s="30">
        <v>1</v>
      </c>
      <c r="O490" s="30">
        <v>2</v>
      </c>
      <c r="P490" s="232">
        <v>2</v>
      </c>
      <c r="Q490" s="192">
        <f t="shared" si="1"/>
        <v>5</v>
      </c>
    </row>
    <row r="491" spans="1:17" s="18" customFormat="1" ht="15" customHeight="1">
      <c r="A491" s="21"/>
      <c r="B491" s="83" t="s">
        <v>2473</v>
      </c>
      <c r="C491" s="80" t="s">
        <v>2474</v>
      </c>
      <c r="D491" s="21"/>
      <c r="E491" s="91"/>
      <c r="F491" s="21">
        <v>4</v>
      </c>
      <c r="G491" s="21">
        <v>6</v>
      </c>
      <c r="H491" s="40" t="s">
        <v>404</v>
      </c>
      <c r="I491" s="21">
        <v>6</v>
      </c>
      <c r="J491" s="73" t="s">
        <v>487</v>
      </c>
      <c r="K491" s="69" t="s">
        <v>2264</v>
      </c>
      <c r="L491" s="86">
        <v>0</v>
      </c>
      <c r="M491" s="30">
        <v>1</v>
      </c>
      <c r="N491" s="30">
        <v>1</v>
      </c>
      <c r="O491" s="86">
        <v>0</v>
      </c>
      <c r="P491" s="232">
        <v>2</v>
      </c>
      <c r="Q491" s="192">
        <f t="shared" si="1"/>
        <v>4</v>
      </c>
    </row>
    <row r="492" spans="1:17" s="18" customFormat="1" ht="15" customHeight="1">
      <c r="A492" s="21"/>
      <c r="B492" s="83" t="s">
        <v>2475</v>
      </c>
      <c r="C492" s="80" t="s">
        <v>2476</v>
      </c>
      <c r="D492" s="21"/>
      <c r="E492" s="91"/>
      <c r="F492" s="21"/>
      <c r="G492" s="21"/>
      <c r="H492" s="40" t="s">
        <v>404</v>
      </c>
      <c r="I492" s="21">
        <v>6</v>
      </c>
      <c r="J492" s="61" t="s">
        <v>493</v>
      </c>
      <c r="K492" s="69" t="s">
        <v>2264</v>
      </c>
      <c r="L492" s="86">
        <v>0</v>
      </c>
      <c r="M492" s="30">
        <v>1</v>
      </c>
      <c r="N492" s="30">
        <v>1</v>
      </c>
      <c r="O492" s="30">
        <v>1</v>
      </c>
      <c r="P492" s="30">
        <v>1</v>
      </c>
      <c r="Q492" s="192">
        <f t="shared" si="1"/>
        <v>4</v>
      </c>
    </row>
    <row r="493" spans="1:17" s="18" customFormat="1" ht="15" customHeight="1">
      <c r="A493" s="21"/>
      <c r="B493" s="83" t="s">
        <v>2477</v>
      </c>
      <c r="C493" s="80" t="s">
        <v>2478</v>
      </c>
      <c r="D493" s="30"/>
      <c r="E493" s="62"/>
      <c r="F493" s="30"/>
      <c r="G493" s="30"/>
      <c r="H493" s="40" t="s">
        <v>404</v>
      </c>
      <c r="I493" s="30">
        <v>6</v>
      </c>
      <c r="J493" s="72" t="s">
        <v>470</v>
      </c>
      <c r="K493" s="69" t="s">
        <v>2264</v>
      </c>
      <c r="L493" s="86">
        <v>0</v>
      </c>
      <c r="M493" s="86">
        <v>0</v>
      </c>
      <c r="N493" s="86">
        <v>0</v>
      </c>
      <c r="O493" s="86">
        <v>0</v>
      </c>
      <c r="P493" s="30">
        <v>1</v>
      </c>
      <c r="Q493" s="192">
        <f t="shared" si="1"/>
        <v>1</v>
      </c>
    </row>
    <row r="494" spans="1:17" s="18" customFormat="1" ht="15" customHeight="1">
      <c r="A494" s="21"/>
      <c r="B494" s="83" t="s">
        <v>2479</v>
      </c>
      <c r="C494" s="80" t="s">
        <v>2480</v>
      </c>
      <c r="D494" s="21"/>
      <c r="E494" s="91"/>
      <c r="F494" s="21"/>
      <c r="G494" s="21"/>
      <c r="H494" s="40" t="s">
        <v>404</v>
      </c>
      <c r="I494" s="21">
        <v>6</v>
      </c>
      <c r="J494" s="73" t="s">
        <v>487</v>
      </c>
      <c r="K494" s="69" t="s">
        <v>2264</v>
      </c>
      <c r="L494" s="232">
        <v>2</v>
      </c>
      <c r="M494" s="30">
        <v>1</v>
      </c>
      <c r="N494" s="232">
        <v>2</v>
      </c>
      <c r="O494" s="232">
        <v>2</v>
      </c>
      <c r="P494" s="232">
        <v>2</v>
      </c>
      <c r="Q494" s="192">
        <f t="shared" si="1"/>
        <v>9</v>
      </c>
    </row>
    <row r="495" spans="1:17" s="18" customFormat="1" ht="15" customHeight="1">
      <c r="A495" s="21"/>
      <c r="B495" s="83" t="s">
        <v>2481</v>
      </c>
      <c r="C495" s="80" t="s">
        <v>2482</v>
      </c>
      <c r="D495" s="21"/>
      <c r="E495" s="91"/>
      <c r="F495" s="21"/>
      <c r="G495" s="21"/>
      <c r="H495" s="40" t="s">
        <v>404</v>
      </c>
      <c r="I495" s="21">
        <v>6</v>
      </c>
      <c r="J495" s="72" t="s">
        <v>470</v>
      </c>
      <c r="K495" s="69" t="s">
        <v>2264</v>
      </c>
      <c r="L495" s="86">
        <v>0</v>
      </c>
      <c r="M495" s="86">
        <v>0</v>
      </c>
      <c r="N495" s="86">
        <v>0</v>
      </c>
      <c r="O495" s="86">
        <v>0</v>
      </c>
      <c r="P495" s="30">
        <v>2</v>
      </c>
      <c r="Q495" s="192">
        <f t="shared" si="1"/>
        <v>2</v>
      </c>
    </row>
    <row r="496" spans="1:17" s="18" customFormat="1" ht="15" customHeight="1">
      <c r="A496" s="21"/>
      <c r="B496" s="102" t="s">
        <v>2483</v>
      </c>
      <c r="C496" s="40" t="s">
        <v>2484</v>
      </c>
      <c r="D496" s="21"/>
      <c r="E496" s="91"/>
      <c r="F496" s="140"/>
      <c r="G496" s="140"/>
      <c r="H496" s="40" t="s">
        <v>404</v>
      </c>
      <c r="I496" s="140">
        <v>6</v>
      </c>
      <c r="J496" s="68" t="s">
        <v>451</v>
      </c>
      <c r="K496" s="69" t="s">
        <v>2264</v>
      </c>
      <c r="L496" s="86">
        <v>0</v>
      </c>
      <c r="M496" s="30">
        <v>1</v>
      </c>
      <c r="N496" s="86">
        <v>0</v>
      </c>
      <c r="O496" s="86">
        <v>0</v>
      </c>
      <c r="P496" s="111">
        <v>0</v>
      </c>
      <c r="Q496" s="192">
        <f t="shared" si="1"/>
        <v>1</v>
      </c>
    </row>
    <row r="497" spans="1:17" s="18" customFormat="1" ht="15" customHeight="1">
      <c r="A497" s="35"/>
      <c r="B497" s="213" t="s">
        <v>2485</v>
      </c>
      <c r="C497" s="40" t="s">
        <v>2486</v>
      </c>
      <c r="D497" s="25"/>
      <c r="E497" s="122"/>
      <c r="F497" s="141"/>
      <c r="G497" s="141"/>
      <c r="H497" s="40" t="s">
        <v>404</v>
      </c>
      <c r="I497" s="141">
        <v>7</v>
      </c>
      <c r="J497" s="68" t="s">
        <v>451</v>
      </c>
      <c r="K497" s="90" t="s">
        <v>2264</v>
      </c>
      <c r="L497" s="35">
        <v>0</v>
      </c>
      <c r="M497" s="35">
        <v>0</v>
      </c>
      <c r="N497" s="35">
        <v>0</v>
      </c>
      <c r="O497" s="35">
        <v>0</v>
      </c>
      <c r="P497" s="35">
        <v>0</v>
      </c>
      <c r="Q497" s="192">
        <f t="shared" si="1"/>
        <v>0</v>
      </c>
    </row>
    <row r="498" spans="1:17" s="18" customFormat="1" ht="15" customHeight="1">
      <c r="A498" s="35"/>
      <c r="B498" s="200" t="s">
        <v>2487</v>
      </c>
      <c r="C498" s="79" t="s">
        <v>2488</v>
      </c>
      <c r="D498" s="35"/>
      <c r="E498" s="122"/>
      <c r="F498" s="35"/>
      <c r="G498" s="35"/>
      <c r="H498" s="79" t="s">
        <v>404</v>
      </c>
      <c r="I498" s="35">
        <v>7</v>
      </c>
      <c r="J498" s="89" t="s">
        <v>451</v>
      </c>
      <c r="K498" s="90" t="s">
        <v>2264</v>
      </c>
      <c r="L498" s="35">
        <v>0</v>
      </c>
      <c r="M498" s="35">
        <v>0</v>
      </c>
      <c r="N498" s="35">
        <v>0</v>
      </c>
      <c r="O498" s="35">
        <v>0</v>
      </c>
      <c r="P498" s="35">
        <v>0</v>
      </c>
      <c r="Q498" s="192">
        <f t="shared" si="1"/>
        <v>0</v>
      </c>
    </row>
    <row r="499" spans="1:17" s="18" customFormat="1" ht="15" customHeight="1">
      <c r="A499" s="21"/>
      <c r="B499" s="83" t="s">
        <v>233</v>
      </c>
      <c r="C499" s="79" t="s">
        <v>2489</v>
      </c>
      <c r="D499" s="21"/>
      <c r="E499" s="91"/>
      <c r="F499" s="21"/>
      <c r="G499" s="21"/>
      <c r="H499" s="79" t="s">
        <v>404</v>
      </c>
      <c r="I499" s="21">
        <v>7</v>
      </c>
      <c r="J499" s="61" t="s">
        <v>493</v>
      </c>
      <c r="K499" s="69" t="s">
        <v>2264</v>
      </c>
      <c r="L499" s="86">
        <v>0</v>
      </c>
      <c r="M499" s="30">
        <v>1</v>
      </c>
      <c r="N499" s="86">
        <v>0</v>
      </c>
      <c r="O499" s="30">
        <v>1</v>
      </c>
      <c r="P499" s="30">
        <v>1</v>
      </c>
      <c r="Q499" s="192">
        <f t="shared" si="1"/>
        <v>3</v>
      </c>
    </row>
    <row r="500" spans="1:17" s="18" customFormat="1" ht="15" customHeight="1">
      <c r="A500" s="21"/>
      <c r="B500" s="83" t="s">
        <v>2490</v>
      </c>
      <c r="C500" s="79" t="s">
        <v>2491</v>
      </c>
      <c r="D500" s="21"/>
      <c r="E500" s="91"/>
      <c r="F500" s="21"/>
      <c r="G500" s="21"/>
      <c r="H500" s="79" t="s">
        <v>404</v>
      </c>
      <c r="I500" s="21">
        <v>7</v>
      </c>
      <c r="J500" s="61" t="s">
        <v>493</v>
      </c>
      <c r="K500" s="69" t="s">
        <v>2264</v>
      </c>
      <c r="L500" s="30">
        <v>1</v>
      </c>
      <c r="M500" s="30">
        <v>1</v>
      </c>
      <c r="N500" s="30">
        <v>1</v>
      </c>
      <c r="O500" s="30">
        <v>1</v>
      </c>
      <c r="P500" s="86">
        <v>0</v>
      </c>
      <c r="Q500" s="192">
        <f t="shared" si="1"/>
        <v>4</v>
      </c>
    </row>
    <row r="501" spans="1:17" s="18" customFormat="1" ht="15" customHeight="1">
      <c r="A501" s="21"/>
      <c r="B501" s="203" t="s">
        <v>2492</v>
      </c>
      <c r="C501" s="80" t="s">
        <v>2493</v>
      </c>
      <c r="D501" s="21"/>
      <c r="E501" s="91"/>
      <c r="F501" s="21"/>
      <c r="G501" s="21"/>
      <c r="H501" s="79" t="s">
        <v>404</v>
      </c>
      <c r="I501" s="21">
        <v>8</v>
      </c>
      <c r="J501" s="72" t="s">
        <v>470</v>
      </c>
      <c r="K501" s="69" t="s">
        <v>2264</v>
      </c>
      <c r="L501" s="86">
        <v>0</v>
      </c>
      <c r="M501" s="86">
        <v>0</v>
      </c>
      <c r="N501" s="86">
        <v>0</v>
      </c>
      <c r="O501" s="86">
        <v>0</v>
      </c>
      <c r="P501" s="86">
        <v>0</v>
      </c>
      <c r="Q501" s="192">
        <f t="shared" si="1"/>
        <v>0</v>
      </c>
    </row>
    <row r="502" spans="1:17" s="18" customFormat="1" ht="15" customHeight="1">
      <c r="A502" s="21"/>
      <c r="B502" s="216" t="s">
        <v>2494</v>
      </c>
      <c r="C502" s="40" t="s">
        <v>2495</v>
      </c>
      <c r="D502" s="21"/>
      <c r="E502" s="62"/>
      <c r="F502" s="140"/>
      <c r="G502" s="140"/>
      <c r="H502" s="40" t="s">
        <v>404</v>
      </c>
      <c r="I502" s="140">
        <v>8</v>
      </c>
      <c r="J502" s="68" t="s">
        <v>451</v>
      </c>
      <c r="K502" s="69" t="s">
        <v>2264</v>
      </c>
      <c r="L502" s="86">
        <v>0</v>
      </c>
      <c r="M502" s="86">
        <v>0</v>
      </c>
      <c r="N502" s="86">
        <v>0</v>
      </c>
      <c r="O502" s="86">
        <v>0</v>
      </c>
      <c r="P502" s="86">
        <v>0</v>
      </c>
      <c r="Q502" s="192">
        <f t="shared" si="1"/>
        <v>0</v>
      </c>
    </row>
    <row r="503" spans="1:17" s="18" customFormat="1" ht="15" customHeight="1">
      <c r="A503" s="21"/>
      <c r="B503" s="83" t="s">
        <v>2496</v>
      </c>
      <c r="C503" s="80" t="s">
        <v>2497</v>
      </c>
      <c r="D503" s="21"/>
      <c r="E503" s="91"/>
      <c r="F503" s="21"/>
      <c r="G503" s="21"/>
      <c r="H503" s="79" t="s">
        <v>404</v>
      </c>
      <c r="I503" s="21">
        <v>8</v>
      </c>
      <c r="J503" s="61" t="s">
        <v>493</v>
      </c>
      <c r="K503" s="69" t="s">
        <v>2264</v>
      </c>
      <c r="L503" s="30">
        <v>1</v>
      </c>
      <c r="M503" s="30">
        <v>1</v>
      </c>
      <c r="N503" s="86">
        <v>0</v>
      </c>
      <c r="O503" s="30">
        <v>1</v>
      </c>
      <c r="P503" s="30">
        <v>1</v>
      </c>
      <c r="Q503" s="192">
        <f t="shared" si="1"/>
        <v>4</v>
      </c>
    </row>
    <row r="504" spans="1:17" s="18" customFormat="1" ht="15" customHeight="1">
      <c r="A504" s="21"/>
      <c r="B504" s="83" t="s">
        <v>2498</v>
      </c>
      <c r="C504" s="80" t="s">
        <v>2499</v>
      </c>
      <c r="D504" s="21"/>
      <c r="E504" s="91"/>
      <c r="F504" s="21"/>
      <c r="G504" s="21"/>
      <c r="H504" s="79" t="s">
        <v>404</v>
      </c>
      <c r="I504" s="30">
        <v>9</v>
      </c>
      <c r="J504" s="61" t="s">
        <v>493</v>
      </c>
      <c r="K504" s="69" t="s">
        <v>2264</v>
      </c>
      <c r="L504" s="86">
        <v>0</v>
      </c>
      <c r="M504" s="30">
        <v>1</v>
      </c>
      <c r="N504" s="30">
        <v>1</v>
      </c>
      <c r="O504" s="86">
        <v>0</v>
      </c>
      <c r="P504" s="30">
        <v>1</v>
      </c>
      <c r="Q504" s="192">
        <f t="shared" si="1"/>
        <v>3</v>
      </c>
    </row>
    <row r="505" spans="1:17" s="18" customFormat="1" ht="15" customHeight="1">
      <c r="A505" s="21"/>
      <c r="B505" s="83" t="s">
        <v>2500</v>
      </c>
      <c r="C505" s="79" t="s">
        <v>2501</v>
      </c>
      <c r="D505" s="21"/>
      <c r="E505" s="91"/>
      <c r="F505" s="21"/>
      <c r="G505" s="21"/>
      <c r="H505" s="79" t="s">
        <v>404</v>
      </c>
      <c r="I505" s="21">
        <v>9</v>
      </c>
      <c r="J505" s="73" t="s">
        <v>487</v>
      </c>
      <c r="K505" s="69" t="s">
        <v>2264</v>
      </c>
      <c r="L505" s="232">
        <v>2</v>
      </c>
      <c r="M505" s="232">
        <v>2</v>
      </c>
      <c r="N505" s="232">
        <v>2</v>
      </c>
      <c r="O505" s="232">
        <v>2</v>
      </c>
      <c r="P505" s="232">
        <v>2</v>
      </c>
      <c r="Q505" s="192">
        <f t="shared" si="1"/>
        <v>10</v>
      </c>
    </row>
    <row r="506" spans="1:17" s="18" customFormat="1" ht="15" customHeight="1">
      <c r="A506" s="21"/>
      <c r="B506" s="133" t="s">
        <v>58</v>
      </c>
      <c r="C506" s="79" t="s">
        <v>2502</v>
      </c>
      <c r="D506" s="21"/>
      <c r="E506" s="91"/>
      <c r="F506" s="21"/>
      <c r="G506" s="21"/>
      <c r="H506" s="79" t="s">
        <v>404</v>
      </c>
      <c r="I506" s="21">
        <v>10</v>
      </c>
      <c r="J506" s="61" t="s">
        <v>493</v>
      </c>
      <c r="K506" s="69" t="s">
        <v>2264</v>
      </c>
      <c r="L506" s="86">
        <v>0</v>
      </c>
      <c r="M506" s="30">
        <v>1</v>
      </c>
      <c r="N506" s="30">
        <v>1</v>
      </c>
      <c r="O506" s="30">
        <v>1</v>
      </c>
      <c r="P506" s="30">
        <v>1</v>
      </c>
      <c r="Q506" s="192">
        <f t="shared" ref="Q506:Q569" si="2">SUBTOTAL(9,L506:P506)</f>
        <v>4</v>
      </c>
    </row>
    <row r="507" spans="1:17" s="18" customFormat="1" ht="15" customHeight="1">
      <c r="A507" s="21"/>
      <c r="B507" s="210" t="s">
        <v>236</v>
      </c>
      <c r="C507" s="80" t="s">
        <v>2503</v>
      </c>
      <c r="D507" s="21"/>
      <c r="E507" s="91"/>
      <c r="F507" s="21"/>
      <c r="G507" s="21"/>
      <c r="H507" s="79" t="s">
        <v>404</v>
      </c>
      <c r="I507" s="21">
        <v>10</v>
      </c>
      <c r="J507" s="61" t="s">
        <v>493</v>
      </c>
      <c r="K507" s="69" t="s">
        <v>2264</v>
      </c>
      <c r="L507" s="86">
        <v>0</v>
      </c>
      <c r="M507" s="86">
        <v>0</v>
      </c>
      <c r="N507" s="86">
        <v>0</v>
      </c>
      <c r="O507" s="86">
        <v>0</v>
      </c>
      <c r="P507" s="30">
        <v>1</v>
      </c>
      <c r="Q507" s="192">
        <f t="shared" si="2"/>
        <v>1</v>
      </c>
    </row>
    <row r="508" spans="1:17" s="18" customFormat="1" ht="15" customHeight="1">
      <c r="A508" s="21"/>
      <c r="B508" s="225" t="s">
        <v>29</v>
      </c>
      <c r="C508" s="79" t="s">
        <v>2504</v>
      </c>
      <c r="D508" s="21"/>
      <c r="E508" s="91"/>
      <c r="F508" s="21"/>
      <c r="G508" s="21"/>
      <c r="H508" s="79" t="s">
        <v>404</v>
      </c>
      <c r="I508" s="21">
        <v>10</v>
      </c>
      <c r="J508" s="61" t="s">
        <v>493</v>
      </c>
      <c r="K508" s="69" t="s">
        <v>2264</v>
      </c>
      <c r="L508" s="86">
        <v>0</v>
      </c>
      <c r="M508" s="86">
        <v>0</v>
      </c>
      <c r="N508" s="30">
        <v>1</v>
      </c>
      <c r="O508" s="30">
        <v>1</v>
      </c>
      <c r="P508" s="30">
        <v>1</v>
      </c>
      <c r="Q508" s="192">
        <f t="shared" si="2"/>
        <v>3</v>
      </c>
    </row>
    <row r="509" spans="1:17" s="18" customFormat="1" ht="15" customHeight="1">
      <c r="A509" s="21"/>
      <c r="B509" s="226" t="s">
        <v>2505</v>
      </c>
      <c r="C509" s="79" t="s">
        <v>2506</v>
      </c>
      <c r="D509" s="21"/>
      <c r="E509" s="62"/>
      <c r="F509" s="30"/>
      <c r="G509" s="30"/>
      <c r="H509" s="79" t="s">
        <v>404</v>
      </c>
      <c r="I509" s="30">
        <v>10</v>
      </c>
      <c r="J509" s="68" t="s">
        <v>451</v>
      </c>
      <c r="K509" s="69" t="s">
        <v>2264</v>
      </c>
      <c r="L509" s="86">
        <v>0</v>
      </c>
      <c r="M509" s="86">
        <v>0</v>
      </c>
      <c r="N509" s="86">
        <v>0</v>
      </c>
      <c r="O509" s="86">
        <v>0</v>
      </c>
      <c r="P509" s="86">
        <v>0</v>
      </c>
      <c r="Q509" s="192">
        <f t="shared" si="2"/>
        <v>0</v>
      </c>
    </row>
    <row r="510" spans="1:17" s="18" customFormat="1" ht="15" customHeight="1">
      <c r="A510" s="21"/>
      <c r="B510" s="83" t="s">
        <v>60</v>
      </c>
      <c r="C510" s="79" t="s">
        <v>2507</v>
      </c>
      <c r="D510" s="21"/>
      <c r="E510" s="62"/>
      <c r="F510" s="30"/>
      <c r="G510" s="30"/>
      <c r="H510" s="79" t="s">
        <v>404</v>
      </c>
      <c r="I510" s="30">
        <v>10</v>
      </c>
      <c r="J510" s="61" t="s">
        <v>493</v>
      </c>
      <c r="K510" s="69" t="s">
        <v>2264</v>
      </c>
      <c r="L510" s="86">
        <v>0</v>
      </c>
      <c r="M510" s="86">
        <v>0</v>
      </c>
      <c r="N510" s="86">
        <v>0</v>
      </c>
      <c r="O510" s="30">
        <v>1</v>
      </c>
      <c r="P510" s="30">
        <v>1</v>
      </c>
      <c r="Q510" s="192">
        <f t="shared" si="2"/>
        <v>2</v>
      </c>
    </row>
    <row r="511" spans="1:17" s="18" customFormat="1" ht="15" customHeight="1">
      <c r="A511" s="35"/>
      <c r="B511" s="200" t="s">
        <v>234</v>
      </c>
      <c r="C511" s="79" t="s">
        <v>2508</v>
      </c>
      <c r="D511" s="35"/>
      <c r="E511" s="122"/>
      <c r="F511" s="35"/>
      <c r="G511" s="35"/>
      <c r="H511" s="79" t="s">
        <v>404</v>
      </c>
      <c r="I511" s="25">
        <v>10</v>
      </c>
      <c r="J511" s="233" t="s">
        <v>493</v>
      </c>
      <c r="K511" s="90" t="s">
        <v>2264</v>
      </c>
      <c r="L511" s="35">
        <v>0</v>
      </c>
      <c r="M511" s="35">
        <v>0</v>
      </c>
      <c r="N511" s="35">
        <v>0</v>
      </c>
      <c r="O511" s="35">
        <v>0</v>
      </c>
      <c r="P511" s="35">
        <v>0</v>
      </c>
      <c r="Q511" s="192">
        <f t="shared" si="2"/>
        <v>0</v>
      </c>
    </row>
    <row r="512" spans="1:17" s="18" customFormat="1" ht="15" customHeight="1">
      <c r="A512" s="21">
        <v>1638</v>
      </c>
      <c r="B512" s="43" t="s">
        <v>2509</v>
      </c>
      <c r="C512" s="227" t="s">
        <v>2510</v>
      </c>
      <c r="D512" s="30"/>
      <c r="E512" s="199"/>
      <c r="F512" s="140">
        <v>3</v>
      </c>
      <c r="G512" s="140">
        <v>2</v>
      </c>
      <c r="H512" s="199" t="s">
        <v>321</v>
      </c>
      <c r="I512" s="140">
        <v>3</v>
      </c>
      <c r="J512" s="47" t="s">
        <v>451</v>
      </c>
      <c r="K512" s="54" t="s">
        <v>2511</v>
      </c>
      <c r="L512" s="111">
        <v>0</v>
      </c>
      <c r="M512" s="111">
        <v>0</v>
      </c>
      <c r="N512" s="111">
        <v>0</v>
      </c>
      <c r="O512" s="111">
        <v>0</v>
      </c>
      <c r="P512" s="111">
        <v>0</v>
      </c>
      <c r="Q512" s="192">
        <f t="shared" si="2"/>
        <v>0</v>
      </c>
    </row>
    <row r="513" spans="1:17" s="18" customFormat="1" ht="15" customHeight="1">
      <c r="A513" s="21">
        <v>1652</v>
      </c>
      <c r="B513" s="43" t="s">
        <v>2512</v>
      </c>
      <c r="C513" s="227" t="s">
        <v>2513</v>
      </c>
      <c r="D513" s="21"/>
      <c r="E513" s="199"/>
      <c r="F513" s="140">
        <v>5</v>
      </c>
      <c r="G513" s="140">
        <v>6</v>
      </c>
      <c r="H513" s="199" t="s">
        <v>321</v>
      </c>
      <c r="I513" s="140">
        <v>5</v>
      </c>
      <c r="J513" s="48" t="s">
        <v>470</v>
      </c>
      <c r="K513" s="54" t="s">
        <v>2511</v>
      </c>
      <c r="L513" s="111">
        <v>0</v>
      </c>
      <c r="M513" s="111">
        <v>0</v>
      </c>
      <c r="N513" s="111">
        <v>0</v>
      </c>
      <c r="O513" s="111">
        <v>0</v>
      </c>
      <c r="P513" s="111">
        <v>0</v>
      </c>
      <c r="Q513" s="192">
        <f t="shared" si="2"/>
        <v>0</v>
      </c>
    </row>
    <row r="514" spans="1:17" s="18" customFormat="1" ht="15" customHeight="1">
      <c r="A514" s="21">
        <v>1660</v>
      </c>
      <c r="B514" t="s">
        <v>107</v>
      </c>
      <c r="C514" s="227" t="s">
        <v>2514</v>
      </c>
      <c r="D514" s="21"/>
      <c r="E514" s="199"/>
      <c r="F514" s="140" t="s">
        <v>220</v>
      </c>
      <c r="G514" s="140" t="s">
        <v>220</v>
      </c>
      <c r="H514" s="199" t="s">
        <v>321</v>
      </c>
      <c r="I514" s="140" t="s">
        <v>220</v>
      </c>
      <c r="J514" s="47" t="s">
        <v>451</v>
      </c>
      <c r="K514" s="54" t="s">
        <v>2511</v>
      </c>
      <c r="L514" s="111">
        <v>0</v>
      </c>
      <c r="M514" s="111">
        <v>0</v>
      </c>
      <c r="N514" s="111">
        <v>0</v>
      </c>
      <c r="O514" s="111">
        <v>0</v>
      </c>
      <c r="P514" s="111">
        <v>0</v>
      </c>
      <c r="Q514" s="192">
        <f t="shared" si="2"/>
        <v>0</v>
      </c>
    </row>
    <row r="515" spans="1:17" s="18" customFormat="1" ht="15" customHeight="1">
      <c r="A515" s="25">
        <v>1109</v>
      </c>
      <c r="B515" s="43" t="s">
        <v>2515</v>
      </c>
      <c r="C515" s="36"/>
      <c r="D515" s="46"/>
      <c r="E515" s="228" t="s">
        <v>266</v>
      </c>
      <c r="F515" s="66">
        <v>2</v>
      </c>
      <c r="G515" s="66">
        <v>2</v>
      </c>
      <c r="H515" s="36" t="s">
        <v>248</v>
      </c>
      <c r="I515" s="66">
        <v>1</v>
      </c>
      <c r="J515" s="47" t="s">
        <v>451</v>
      </c>
      <c r="K515" s="54" t="s">
        <v>2511</v>
      </c>
      <c r="L515" s="111">
        <v>0</v>
      </c>
      <c r="M515" s="111">
        <v>0</v>
      </c>
      <c r="N515" s="111">
        <v>0</v>
      </c>
      <c r="O515" s="111">
        <v>0</v>
      </c>
      <c r="P515" s="111">
        <v>0</v>
      </c>
      <c r="Q515" s="192">
        <f t="shared" si="2"/>
        <v>0</v>
      </c>
    </row>
    <row r="516" spans="1:17" s="18" customFormat="1" ht="15" customHeight="1">
      <c r="A516" s="25">
        <v>1149</v>
      </c>
      <c r="B516" s="43" t="s">
        <v>2516</v>
      </c>
      <c r="C516" s="36" t="s">
        <v>2517</v>
      </c>
      <c r="D516" s="49"/>
      <c r="E516" s="144" t="s">
        <v>247</v>
      </c>
      <c r="F516" s="66"/>
      <c r="G516" s="66"/>
      <c r="H516" s="36" t="s">
        <v>248</v>
      </c>
      <c r="I516" s="66">
        <v>6</v>
      </c>
      <c r="J516" s="48" t="s">
        <v>470</v>
      </c>
      <c r="K516" s="54" t="s">
        <v>2511</v>
      </c>
      <c r="L516" s="111">
        <v>0</v>
      </c>
      <c r="M516" s="111">
        <v>0</v>
      </c>
      <c r="N516" s="111">
        <v>0</v>
      </c>
      <c r="O516" s="111">
        <v>0</v>
      </c>
      <c r="P516" s="111">
        <v>0</v>
      </c>
      <c r="Q516" s="192">
        <f t="shared" si="2"/>
        <v>0</v>
      </c>
    </row>
    <row r="517" spans="1:17" s="18" customFormat="1" ht="15" customHeight="1">
      <c r="A517" s="25">
        <v>1150</v>
      </c>
      <c r="B517" s="43" t="s">
        <v>2518</v>
      </c>
      <c r="C517" s="36" t="s">
        <v>2519</v>
      </c>
      <c r="D517" s="46"/>
      <c r="E517" s="228" t="s">
        <v>266</v>
      </c>
      <c r="F517" s="66">
        <v>5</v>
      </c>
      <c r="G517" s="66">
        <v>5</v>
      </c>
      <c r="H517" s="36" t="s">
        <v>248</v>
      </c>
      <c r="I517" s="66">
        <v>6</v>
      </c>
      <c r="J517" s="47" t="s">
        <v>451</v>
      </c>
      <c r="K517" s="54" t="s">
        <v>2511</v>
      </c>
      <c r="L517" s="111">
        <v>0</v>
      </c>
      <c r="M517" s="111">
        <v>0</v>
      </c>
      <c r="N517" s="111">
        <v>0</v>
      </c>
      <c r="O517" s="111">
        <v>0</v>
      </c>
      <c r="P517" s="111">
        <v>0</v>
      </c>
      <c r="Q517" s="192">
        <f t="shared" si="2"/>
        <v>0</v>
      </c>
    </row>
    <row r="518" spans="1:17" s="18" customFormat="1" ht="15" customHeight="1">
      <c r="A518" s="30">
        <v>1317</v>
      </c>
      <c r="B518" s="43" t="s">
        <v>2520</v>
      </c>
      <c r="C518" s="227" t="s">
        <v>2521</v>
      </c>
      <c r="D518" s="53"/>
      <c r="E518" s="184"/>
      <c r="F518" s="64">
        <v>2</v>
      </c>
      <c r="G518" s="64">
        <v>3</v>
      </c>
      <c r="H518" s="184" t="s">
        <v>269</v>
      </c>
      <c r="I518" s="64">
        <v>2</v>
      </c>
      <c r="J518" s="47" t="s">
        <v>451</v>
      </c>
      <c r="K518" s="54" t="s">
        <v>2511</v>
      </c>
      <c r="L518" s="111">
        <v>0</v>
      </c>
      <c r="M518" s="111">
        <v>0</v>
      </c>
      <c r="N518" s="111">
        <v>0</v>
      </c>
      <c r="O518" s="111">
        <v>0</v>
      </c>
      <c r="P518" s="111">
        <v>0</v>
      </c>
      <c r="Q518" s="192">
        <f t="shared" si="2"/>
        <v>0</v>
      </c>
    </row>
    <row r="519" spans="1:17" s="18" customFormat="1" ht="15" customHeight="1">
      <c r="A519" s="30">
        <v>1359</v>
      </c>
      <c r="B519" s="43" t="s">
        <v>2522</v>
      </c>
      <c r="C519" s="227" t="s">
        <v>2523</v>
      </c>
      <c r="D519" s="53"/>
      <c r="E519" s="184"/>
      <c r="F519" s="64" t="s">
        <v>220</v>
      </c>
      <c r="G519" s="64" t="s">
        <v>220</v>
      </c>
      <c r="H519" s="184" t="s">
        <v>269</v>
      </c>
      <c r="I519" s="64" t="s">
        <v>220</v>
      </c>
      <c r="J519" s="48" t="s">
        <v>470</v>
      </c>
      <c r="K519" s="54" t="s">
        <v>2511</v>
      </c>
      <c r="L519" s="111">
        <v>0</v>
      </c>
      <c r="M519" s="111">
        <v>0</v>
      </c>
      <c r="N519" s="111">
        <v>0</v>
      </c>
      <c r="O519" s="111">
        <v>0</v>
      </c>
      <c r="P519" s="111">
        <v>0</v>
      </c>
      <c r="Q519" s="192">
        <f t="shared" si="2"/>
        <v>0</v>
      </c>
    </row>
    <row r="520" spans="1:17" s="18" customFormat="1" ht="15" customHeight="1">
      <c r="A520" s="30">
        <v>1360</v>
      </c>
      <c r="B520" s="43" t="s">
        <v>2524</v>
      </c>
      <c r="C520" s="229" t="s">
        <v>2525</v>
      </c>
      <c r="D520" s="53"/>
      <c r="E520" s="184"/>
      <c r="F520" s="64"/>
      <c r="G520" s="64"/>
      <c r="H520" s="184" t="s">
        <v>269</v>
      </c>
      <c r="I520" s="64" t="s">
        <v>2526</v>
      </c>
      <c r="J520" s="47" t="s">
        <v>451</v>
      </c>
      <c r="K520" s="54" t="s">
        <v>2511</v>
      </c>
      <c r="L520" s="111">
        <v>0</v>
      </c>
      <c r="M520" s="111">
        <v>0</v>
      </c>
      <c r="N520" s="111">
        <v>0</v>
      </c>
      <c r="O520" s="111">
        <v>0</v>
      </c>
      <c r="P520" s="111">
        <v>0</v>
      </c>
      <c r="Q520" s="192">
        <f t="shared" si="2"/>
        <v>0</v>
      </c>
    </row>
    <row r="521" spans="1:17" s="18" customFormat="1" ht="15" customHeight="1">
      <c r="A521" s="25">
        <v>1227</v>
      </c>
      <c r="B521" s="43" t="s">
        <v>2527</v>
      </c>
      <c r="C521" s="230" t="s">
        <v>2528</v>
      </c>
      <c r="D521" s="53"/>
      <c r="E521" s="144" t="s">
        <v>247</v>
      </c>
      <c r="F521" s="64"/>
      <c r="G521" s="64"/>
      <c r="H521" s="28" t="s">
        <v>290</v>
      </c>
      <c r="I521" s="64">
        <v>2</v>
      </c>
      <c r="J521" s="48" t="s">
        <v>470</v>
      </c>
      <c r="K521" s="54" t="s">
        <v>2511</v>
      </c>
      <c r="L521" s="111">
        <v>0</v>
      </c>
      <c r="M521" s="111">
        <v>0</v>
      </c>
      <c r="N521" s="111">
        <v>0</v>
      </c>
      <c r="O521" s="111">
        <v>0</v>
      </c>
      <c r="P521" s="111">
        <v>0</v>
      </c>
      <c r="Q521" s="192">
        <f t="shared" si="2"/>
        <v>0</v>
      </c>
    </row>
    <row r="522" spans="1:17" s="18" customFormat="1" ht="15" customHeight="1">
      <c r="A522" s="25">
        <v>1228</v>
      </c>
      <c r="B522" s="43" t="s">
        <v>182</v>
      </c>
      <c r="C522" s="227" t="s">
        <v>2529</v>
      </c>
      <c r="D522" s="53"/>
      <c r="E522" s="228" t="s">
        <v>266</v>
      </c>
      <c r="F522" s="64">
        <v>1</v>
      </c>
      <c r="G522" s="64">
        <v>1</v>
      </c>
      <c r="H522" s="28" t="s">
        <v>290</v>
      </c>
      <c r="I522" s="64">
        <v>2</v>
      </c>
      <c r="J522" s="47" t="s">
        <v>451</v>
      </c>
      <c r="K522" s="54" t="s">
        <v>2511</v>
      </c>
      <c r="L522" s="111">
        <v>0</v>
      </c>
      <c r="M522" s="111">
        <v>0</v>
      </c>
      <c r="N522" s="111">
        <v>0</v>
      </c>
      <c r="O522" s="111">
        <v>0</v>
      </c>
      <c r="P522" s="111">
        <v>0</v>
      </c>
      <c r="Q522" s="192">
        <f t="shared" si="2"/>
        <v>0</v>
      </c>
    </row>
    <row r="523" spans="1:17" s="18" customFormat="1" ht="15" customHeight="1">
      <c r="A523" s="25">
        <v>1242</v>
      </c>
      <c r="B523" s="43" t="s">
        <v>2530</v>
      </c>
      <c r="C523" s="231" t="s">
        <v>2531</v>
      </c>
      <c r="D523" s="53"/>
      <c r="E523" s="228" t="s">
        <v>266</v>
      </c>
      <c r="F523" s="64">
        <v>3</v>
      </c>
      <c r="G523" s="64">
        <v>4</v>
      </c>
      <c r="H523" s="28" t="s">
        <v>290</v>
      </c>
      <c r="I523" s="64">
        <v>3</v>
      </c>
      <c r="J523" s="47" t="s">
        <v>451</v>
      </c>
      <c r="K523" s="54" t="s">
        <v>2511</v>
      </c>
      <c r="L523" s="111">
        <v>0</v>
      </c>
      <c r="M523" s="111">
        <v>0</v>
      </c>
      <c r="N523" s="111">
        <v>0</v>
      </c>
      <c r="O523" s="111">
        <v>0</v>
      </c>
      <c r="P523" s="111">
        <v>0</v>
      </c>
      <c r="Q523" s="192">
        <f t="shared" si="2"/>
        <v>0</v>
      </c>
    </row>
    <row r="524" spans="1:17" s="18" customFormat="1" ht="15" customHeight="1">
      <c r="A524" s="25">
        <v>1527</v>
      </c>
      <c r="B524" s="43" t="s">
        <v>2532</v>
      </c>
      <c r="C524" s="227" t="s">
        <v>2533</v>
      </c>
      <c r="D524" s="30"/>
      <c r="E524" s="199"/>
      <c r="F524" s="140"/>
      <c r="G524" s="140"/>
      <c r="H524" s="40" t="s">
        <v>305</v>
      </c>
      <c r="I524" s="140">
        <v>2</v>
      </c>
      <c r="J524" s="47" t="s">
        <v>451</v>
      </c>
      <c r="K524" s="54" t="s">
        <v>2511</v>
      </c>
      <c r="L524" s="111">
        <v>0</v>
      </c>
      <c r="M524" s="111">
        <v>0</v>
      </c>
      <c r="N524" s="111">
        <v>0</v>
      </c>
      <c r="O524" s="111">
        <v>0</v>
      </c>
      <c r="P524" s="111">
        <v>0</v>
      </c>
      <c r="Q524" s="192">
        <f t="shared" si="2"/>
        <v>0</v>
      </c>
    </row>
    <row r="525" spans="1:17" s="18" customFormat="1" ht="15" customHeight="1">
      <c r="A525" s="25">
        <v>1544</v>
      </c>
      <c r="B525" s="43" t="s">
        <v>2534</v>
      </c>
      <c r="C525" s="229" t="s">
        <v>2535</v>
      </c>
      <c r="D525" s="30"/>
      <c r="E525" s="199"/>
      <c r="F525" s="140">
        <v>3</v>
      </c>
      <c r="G525" s="140">
        <v>6</v>
      </c>
      <c r="H525" s="40" t="s">
        <v>305</v>
      </c>
      <c r="I525" s="140">
        <v>4</v>
      </c>
      <c r="J525" s="47" t="s">
        <v>451</v>
      </c>
      <c r="K525" s="54" t="s">
        <v>2511</v>
      </c>
      <c r="L525" s="111">
        <v>0</v>
      </c>
      <c r="M525" s="111">
        <v>0</v>
      </c>
      <c r="N525" s="111">
        <v>0</v>
      </c>
      <c r="O525" s="111">
        <v>0</v>
      </c>
      <c r="P525" s="111">
        <v>0</v>
      </c>
      <c r="Q525" s="192">
        <f t="shared" si="2"/>
        <v>0</v>
      </c>
    </row>
    <row r="526" spans="1:17" s="18" customFormat="1" ht="15" customHeight="1">
      <c r="A526" s="25">
        <v>1552</v>
      </c>
      <c r="B526" s="43" t="s">
        <v>2536</v>
      </c>
      <c r="C526" s="227" t="s">
        <v>2537</v>
      </c>
      <c r="D526" s="30"/>
      <c r="E526" s="199"/>
      <c r="F526" s="140">
        <v>3</v>
      </c>
      <c r="G526" s="140">
        <v>4</v>
      </c>
      <c r="H526" s="40" t="s">
        <v>305</v>
      </c>
      <c r="I526" s="140">
        <v>5</v>
      </c>
      <c r="J526" s="48" t="s">
        <v>470</v>
      </c>
      <c r="K526" s="54" t="s">
        <v>2511</v>
      </c>
      <c r="L526" s="111">
        <v>0</v>
      </c>
      <c r="M526" s="111">
        <v>0</v>
      </c>
      <c r="N526" s="111">
        <v>0</v>
      </c>
      <c r="O526" s="111">
        <v>0</v>
      </c>
      <c r="P526" s="111">
        <v>0</v>
      </c>
      <c r="Q526" s="192">
        <f t="shared" si="2"/>
        <v>0</v>
      </c>
    </row>
    <row r="527" spans="1:17" s="18" customFormat="1" ht="15" customHeight="1">
      <c r="A527" s="35">
        <v>1712</v>
      </c>
      <c r="B527" s="22" t="s">
        <v>2538</v>
      </c>
      <c r="C527" s="229" t="s">
        <v>2539</v>
      </c>
      <c r="D527" s="25"/>
      <c r="E527" s="202"/>
      <c r="F527" s="141"/>
      <c r="G527" s="141"/>
      <c r="H527" s="40" t="s">
        <v>338</v>
      </c>
      <c r="I527" s="220">
        <v>1</v>
      </c>
      <c r="J527" s="47" t="s">
        <v>451</v>
      </c>
      <c r="K527" s="54" t="s">
        <v>2511</v>
      </c>
      <c r="L527" s="111">
        <v>0</v>
      </c>
      <c r="M527" s="111">
        <v>0</v>
      </c>
      <c r="N527" s="111">
        <v>0</v>
      </c>
      <c r="O527" s="21">
        <v>2</v>
      </c>
      <c r="P527" s="111">
        <v>0</v>
      </c>
      <c r="Q527" s="192">
        <f t="shared" si="2"/>
        <v>2</v>
      </c>
    </row>
    <row r="528" spans="1:17" s="18" customFormat="1" ht="15" customHeight="1">
      <c r="A528" s="35">
        <v>1726</v>
      </c>
      <c r="B528" s="43" t="s">
        <v>163</v>
      </c>
      <c r="C528" s="229" t="s">
        <v>2540</v>
      </c>
      <c r="D528" s="25"/>
      <c r="E528" s="202"/>
      <c r="F528" s="141"/>
      <c r="G528" s="141"/>
      <c r="H528" s="40" t="s">
        <v>338</v>
      </c>
      <c r="I528" s="141">
        <v>2</v>
      </c>
      <c r="J528" s="48" t="s">
        <v>470</v>
      </c>
      <c r="K528" s="54" t="s">
        <v>2511</v>
      </c>
      <c r="L528" s="111">
        <v>0</v>
      </c>
      <c r="M528" s="111">
        <v>0</v>
      </c>
      <c r="N528" s="111">
        <v>0</v>
      </c>
      <c r="O528" s="111">
        <v>0</v>
      </c>
      <c r="P528" s="111">
        <v>0</v>
      </c>
      <c r="Q528" s="192">
        <f t="shared" si="2"/>
        <v>0</v>
      </c>
    </row>
    <row r="529" spans="1:17" s="18" customFormat="1" ht="15" customHeight="1">
      <c r="A529" s="35">
        <v>1748</v>
      </c>
      <c r="B529" s="99" t="s">
        <v>2541</v>
      </c>
      <c r="C529" s="229" t="s">
        <v>2542</v>
      </c>
      <c r="D529" s="25"/>
      <c r="E529" s="202"/>
      <c r="F529" s="141">
        <v>3</v>
      </c>
      <c r="G529" s="141">
        <v>4</v>
      </c>
      <c r="H529" s="40" t="s">
        <v>338</v>
      </c>
      <c r="I529" s="141">
        <v>4</v>
      </c>
      <c r="J529" s="47" t="s">
        <v>451</v>
      </c>
      <c r="K529" s="54" t="s">
        <v>2511</v>
      </c>
      <c r="L529" s="111">
        <v>0</v>
      </c>
      <c r="M529" s="111">
        <v>0</v>
      </c>
      <c r="N529" s="111">
        <v>0</v>
      </c>
      <c r="O529" s="111">
        <v>0</v>
      </c>
      <c r="P529" s="111">
        <v>0</v>
      </c>
      <c r="Q529" s="192">
        <f t="shared" si="2"/>
        <v>0</v>
      </c>
    </row>
    <row r="530" spans="1:17" s="18" customFormat="1" ht="15" customHeight="1">
      <c r="A530" s="38">
        <v>1435</v>
      </c>
      <c r="B530" s="43" t="s">
        <v>2543</v>
      </c>
      <c r="C530" s="227" t="s">
        <v>2544</v>
      </c>
      <c r="D530" s="30"/>
      <c r="E530" s="199"/>
      <c r="F530" s="140">
        <v>2</v>
      </c>
      <c r="G530" s="140">
        <v>3</v>
      </c>
      <c r="H530" s="40" t="s">
        <v>357</v>
      </c>
      <c r="I530" s="140">
        <v>3</v>
      </c>
      <c r="J530" s="47" t="s">
        <v>451</v>
      </c>
      <c r="K530" s="54" t="s">
        <v>2511</v>
      </c>
      <c r="L530" s="111">
        <v>0</v>
      </c>
      <c r="M530" s="111">
        <v>0</v>
      </c>
      <c r="N530" s="111">
        <v>0</v>
      </c>
      <c r="O530" s="111">
        <v>0</v>
      </c>
      <c r="P530" s="111">
        <v>0</v>
      </c>
      <c r="Q530" s="192">
        <f t="shared" si="2"/>
        <v>0</v>
      </c>
    </row>
    <row r="531" spans="1:17" s="18" customFormat="1" ht="15" customHeight="1">
      <c r="A531" s="38">
        <v>1442</v>
      </c>
      <c r="B531" s="43" t="s">
        <v>2545</v>
      </c>
      <c r="C531" s="229" t="s">
        <v>2546</v>
      </c>
      <c r="D531" s="30"/>
      <c r="E531" s="199"/>
      <c r="F531" s="140"/>
      <c r="G531" s="140"/>
      <c r="H531" s="40" t="s">
        <v>357</v>
      </c>
      <c r="I531" s="140">
        <v>4</v>
      </c>
      <c r="J531" s="47" t="s">
        <v>451</v>
      </c>
      <c r="K531" s="54" t="s">
        <v>2511</v>
      </c>
      <c r="L531" s="111">
        <v>0</v>
      </c>
      <c r="M531" s="111">
        <v>0</v>
      </c>
      <c r="N531" s="111">
        <v>0</v>
      </c>
      <c r="O531" s="111">
        <v>0</v>
      </c>
      <c r="P531" s="111">
        <v>0</v>
      </c>
      <c r="Q531" s="192">
        <f t="shared" si="2"/>
        <v>0</v>
      </c>
    </row>
    <row r="532" spans="1:17" s="18" customFormat="1" ht="15" customHeight="1">
      <c r="A532" s="38">
        <v>1455</v>
      </c>
      <c r="B532" s="43" t="s">
        <v>2547</v>
      </c>
      <c r="C532" s="227" t="s">
        <v>2548</v>
      </c>
      <c r="D532" s="30"/>
      <c r="E532" s="199"/>
      <c r="F532" s="140">
        <v>4</v>
      </c>
      <c r="G532" s="140">
        <v>4</v>
      </c>
      <c r="H532" s="40" t="s">
        <v>357</v>
      </c>
      <c r="I532" s="140">
        <v>6</v>
      </c>
      <c r="J532" s="48" t="s">
        <v>470</v>
      </c>
      <c r="K532" s="54" t="s">
        <v>2511</v>
      </c>
      <c r="L532" s="111">
        <v>0</v>
      </c>
      <c r="M532" s="111">
        <v>0</v>
      </c>
      <c r="N532" s="111">
        <v>0</v>
      </c>
      <c r="O532" s="111">
        <v>0</v>
      </c>
      <c r="P532" s="111">
        <v>0</v>
      </c>
      <c r="Q532" s="192">
        <f t="shared" si="2"/>
        <v>0</v>
      </c>
    </row>
    <row r="533" spans="1:17" s="18" customFormat="1" ht="15" customHeight="1">
      <c r="A533" s="35">
        <v>1832</v>
      </c>
      <c r="B533" s="22" t="s">
        <v>2549</v>
      </c>
      <c r="C533" s="229" t="s">
        <v>2550</v>
      </c>
      <c r="D533" s="30"/>
      <c r="E533" s="199"/>
      <c r="F533" s="140">
        <v>3</v>
      </c>
      <c r="G533" s="140">
        <v>3</v>
      </c>
      <c r="H533" s="36" t="s">
        <v>375</v>
      </c>
      <c r="I533" s="140">
        <v>3</v>
      </c>
      <c r="J533" s="48" t="s">
        <v>470</v>
      </c>
      <c r="K533" s="54" t="s">
        <v>2511</v>
      </c>
      <c r="L533" s="111">
        <v>0</v>
      </c>
      <c r="M533" s="111">
        <v>0</v>
      </c>
      <c r="N533" s="111">
        <v>0</v>
      </c>
      <c r="O533" s="111">
        <v>0</v>
      </c>
      <c r="P533" s="111">
        <v>0</v>
      </c>
      <c r="Q533" s="192">
        <f t="shared" si="2"/>
        <v>0</v>
      </c>
    </row>
    <row r="534" spans="1:17" s="18" customFormat="1" ht="15" customHeight="1">
      <c r="A534" s="35">
        <v>1847</v>
      </c>
      <c r="B534" s="43" t="s">
        <v>2551</v>
      </c>
      <c r="C534" s="229" t="s">
        <v>2552</v>
      </c>
      <c r="D534" s="30"/>
      <c r="E534" s="199"/>
      <c r="F534" s="140"/>
      <c r="G534" s="140"/>
      <c r="H534" s="36" t="s">
        <v>375</v>
      </c>
      <c r="I534" s="140">
        <v>5</v>
      </c>
      <c r="J534" s="47" t="s">
        <v>451</v>
      </c>
      <c r="K534" s="54" t="s">
        <v>2511</v>
      </c>
      <c r="L534" s="111">
        <v>0</v>
      </c>
      <c r="M534" s="111">
        <v>0</v>
      </c>
      <c r="N534" s="111">
        <v>0</v>
      </c>
      <c r="O534" s="111">
        <v>0</v>
      </c>
      <c r="P534" s="111">
        <v>0</v>
      </c>
      <c r="Q534" s="192">
        <f t="shared" si="2"/>
        <v>0</v>
      </c>
    </row>
    <row r="535" spans="1:17" s="18" customFormat="1" ht="15" customHeight="1">
      <c r="A535" s="35">
        <v>1859</v>
      </c>
      <c r="B535" s="43" t="s">
        <v>2553</v>
      </c>
      <c r="C535" s="229" t="s">
        <v>2554</v>
      </c>
      <c r="D535" s="21"/>
      <c r="E535" s="199"/>
      <c r="F535" s="140" t="s">
        <v>220</v>
      </c>
      <c r="G535" s="140">
        <v>3</v>
      </c>
      <c r="H535" s="36" t="s">
        <v>375</v>
      </c>
      <c r="I535" s="140" t="s">
        <v>220</v>
      </c>
      <c r="J535" s="47" t="s">
        <v>451</v>
      </c>
      <c r="K535" s="54" t="s">
        <v>2511</v>
      </c>
      <c r="L535" s="111">
        <v>0</v>
      </c>
      <c r="M535" s="111">
        <v>0</v>
      </c>
      <c r="N535" s="111">
        <v>0</v>
      </c>
      <c r="O535" s="111">
        <v>0</v>
      </c>
      <c r="P535" s="111">
        <v>0</v>
      </c>
      <c r="Q535" s="192">
        <f t="shared" si="2"/>
        <v>0</v>
      </c>
    </row>
    <row r="536" spans="1:17" s="18" customFormat="1" ht="15" customHeight="1">
      <c r="A536" s="21">
        <v>1937</v>
      </c>
      <c r="B536" s="43" t="s">
        <v>2555</v>
      </c>
      <c r="C536" s="229" t="s">
        <v>2556</v>
      </c>
      <c r="D536" s="30"/>
      <c r="E536" s="199"/>
      <c r="F536" s="140"/>
      <c r="G536" s="140"/>
      <c r="H536" s="40" t="s">
        <v>392</v>
      </c>
      <c r="I536" s="140">
        <v>3</v>
      </c>
      <c r="J536" s="48" t="s">
        <v>470</v>
      </c>
      <c r="K536" s="54" t="s">
        <v>2511</v>
      </c>
      <c r="L536" s="111">
        <v>0</v>
      </c>
      <c r="M536" s="111">
        <v>0</v>
      </c>
      <c r="N536" s="111">
        <v>0</v>
      </c>
      <c r="O536" s="111">
        <v>0</v>
      </c>
      <c r="P536" s="111">
        <v>0</v>
      </c>
      <c r="Q536" s="192">
        <f t="shared" si="2"/>
        <v>0</v>
      </c>
    </row>
    <row r="537" spans="1:17" s="18" customFormat="1" ht="15" customHeight="1">
      <c r="A537" s="21">
        <v>1950</v>
      </c>
      <c r="B537" s="43" t="s">
        <v>223</v>
      </c>
      <c r="C537" s="229" t="s">
        <v>2557</v>
      </c>
      <c r="D537" s="21"/>
      <c r="E537" s="199"/>
      <c r="F537" s="140"/>
      <c r="G537" s="140"/>
      <c r="H537" s="40" t="s">
        <v>392</v>
      </c>
      <c r="I537" s="140">
        <v>5</v>
      </c>
      <c r="J537" s="47" t="s">
        <v>451</v>
      </c>
      <c r="K537" s="54" t="s">
        <v>2511</v>
      </c>
      <c r="L537" s="111">
        <v>0</v>
      </c>
      <c r="M537" s="111">
        <v>0</v>
      </c>
      <c r="N537" s="111">
        <v>0</v>
      </c>
      <c r="O537" s="111">
        <v>0</v>
      </c>
      <c r="P537" s="111">
        <v>0</v>
      </c>
      <c r="Q537" s="192">
        <f t="shared" si="2"/>
        <v>0</v>
      </c>
    </row>
    <row r="538" spans="1:17" s="18" customFormat="1" ht="15" customHeight="1">
      <c r="A538" s="21">
        <v>1951</v>
      </c>
      <c r="B538" s="43" t="s">
        <v>224</v>
      </c>
      <c r="C538" s="229" t="s">
        <v>2558</v>
      </c>
      <c r="D538" s="21"/>
      <c r="E538" s="199"/>
      <c r="F538" s="140"/>
      <c r="G538" s="140"/>
      <c r="H538" s="40" t="s">
        <v>392</v>
      </c>
      <c r="I538" s="140">
        <v>5</v>
      </c>
      <c r="J538" s="47" t="s">
        <v>451</v>
      </c>
      <c r="K538" s="54" t="s">
        <v>2511</v>
      </c>
      <c r="L538" s="111">
        <v>0</v>
      </c>
      <c r="M538" s="111">
        <v>0</v>
      </c>
      <c r="N538" s="111">
        <v>0</v>
      </c>
      <c r="O538" s="111">
        <v>0</v>
      </c>
      <c r="P538" s="111">
        <v>0</v>
      </c>
      <c r="Q538" s="192">
        <f t="shared" si="2"/>
        <v>0</v>
      </c>
    </row>
    <row r="539" spans="1:17" s="18" customFormat="1" ht="15" customHeight="1">
      <c r="A539" s="35"/>
      <c r="B539" s="43" t="s">
        <v>2559</v>
      </c>
      <c r="C539" s="40" t="s">
        <v>2560</v>
      </c>
      <c r="D539" s="30"/>
      <c r="E539" s="202"/>
      <c r="F539" s="140">
        <v>0</v>
      </c>
      <c r="G539" s="140">
        <v>2</v>
      </c>
      <c r="H539" s="40" t="s">
        <v>404</v>
      </c>
      <c r="I539" s="140">
        <v>1</v>
      </c>
      <c r="J539" s="68" t="s">
        <v>451</v>
      </c>
      <c r="K539" s="54" t="s">
        <v>2511</v>
      </c>
      <c r="L539" s="111">
        <v>0</v>
      </c>
      <c r="M539" s="111">
        <v>0</v>
      </c>
      <c r="N539" s="111">
        <v>0</v>
      </c>
      <c r="O539" s="111">
        <v>0</v>
      </c>
      <c r="P539" s="111">
        <v>0</v>
      </c>
      <c r="Q539" s="192">
        <f t="shared" si="2"/>
        <v>0</v>
      </c>
    </row>
    <row r="540" spans="1:17" s="18" customFormat="1" ht="15" customHeight="1">
      <c r="A540" s="35"/>
      <c r="B540" s="43" t="s">
        <v>2561</v>
      </c>
      <c r="C540" s="40" t="s">
        <v>2562</v>
      </c>
      <c r="D540" s="30"/>
      <c r="E540" s="202"/>
      <c r="F540" s="140">
        <v>2</v>
      </c>
      <c r="G540" s="140" t="s">
        <v>220</v>
      </c>
      <c r="H540" s="40" t="s">
        <v>404</v>
      </c>
      <c r="I540" s="245">
        <v>1</v>
      </c>
      <c r="J540" s="68" t="s">
        <v>451</v>
      </c>
      <c r="K540" s="54" t="s">
        <v>2511</v>
      </c>
      <c r="L540" s="111">
        <v>0</v>
      </c>
      <c r="M540" s="111">
        <v>0</v>
      </c>
      <c r="N540" s="111">
        <v>0</v>
      </c>
      <c r="O540" s="111">
        <v>0</v>
      </c>
      <c r="P540" s="111">
        <v>0</v>
      </c>
      <c r="Q540" s="192">
        <f t="shared" si="2"/>
        <v>0</v>
      </c>
    </row>
    <row r="541" spans="1:17" s="18" customFormat="1" ht="15" customHeight="1">
      <c r="A541" s="35"/>
      <c r="B541" s="43" t="s">
        <v>154</v>
      </c>
      <c r="C541" s="40" t="s">
        <v>2563</v>
      </c>
      <c r="D541" s="30"/>
      <c r="E541" s="202"/>
      <c r="F541" s="140" t="s">
        <v>220</v>
      </c>
      <c r="G541" s="140">
        <v>3</v>
      </c>
      <c r="H541" s="40" t="s">
        <v>404</v>
      </c>
      <c r="I541" s="140">
        <v>2</v>
      </c>
      <c r="J541" s="68" t="s">
        <v>451</v>
      </c>
      <c r="K541" s="54" t="s">
        <v>2511</v>
      </c>
      <c r="L541" s="111">
        <v>0</v>
      </c>
      <c r="M541" s="111">
        <v>0</v>
      </c>
      <c r="N541" s="111">
        <v>0</v>
      </c>
      <c r="O541" s="111">
        <v>0</v>
      </c>
      <c r="P541" s="111">
        <v>0</v>
      </c>
      <c r="Q541" s="192">
        <f t="shared" si="2"/>
        <v>0</v>
      </c>
    </row>
    <row r="542" spans="1:17" s="18" customFormat="1" ht="15" customHeight="1">
      <c r="A542" s="35"/>
      <c r="B542" s="43" t="s">
        <v>2564</v>
      </c>
      <c r="C542" s="40" t="s">
        <v>265</v>
      </c>
      <c r="D542" s="30"/>
      <c r="E542" s="202"/>
      <c r="F542" s="140">
        <v>3</v>
      </c>
      <c r="G542" s="140">
        <v>2</v>
      </c>
      <c r="H542" s="40" t="s">
        <v>404</v>
      </c>
      <c r="I542" s="140">
        <v>2</v>
      </c>
      <c r="J542" s="68" t="s">
        <v>451</v>
      </c>
      <c r="K542" s="54" t="s">
        <v>2511</v>
      </c>
      <c r="L542" s="111">
        <v>0</v>
      </c>
      <c r="M542" s="111">
        <v>0</v>
      </c>
      <c r="N542" s="111">
        <v>0</v>
      </c>
      <c r="O542" s="111">
        <v>0</v>
      </c>
      <c r="P542" s="111">
        <v>0</v>
      </c>
      <c r="Q542" s="192">
        <f t="shared" si="2"/>
        <v>0</v>
      </c>
    </row>
    <row r="543" spans="1:17" s="18" customFormat="1" ht="15" customHeight="1">
      <c r="A543" s="35"/>
      <c r="B543" s="43" t="s">
        <v>2565</v>
      </c>
      <c r="C543" s="40" t="s">
        <v>2566</v>
      </c>
      <c r="D543" s="30"/>
      <c r="E543" s="202"/>
      <c r="F543" s="140">
        <v>4</v>
      </c>
      <c r="G543" s="140">
        <v>3</v>
      </c>
      <c r="H543" s="40" t="s">
        <v>404</v>
      </c>
      <c r="I543" s="140">
        <v>3</v>
      </c>
      <c r="J543" s="68" t="s">
        <v>451</v>
      </c>
      <c r="K543" s="54" t="s">
        <v>2511</v>
      </c>
      <c r="L543" s="111">
        <v>0</v>
      </c>
      <c r="M543" s="111">
        <v>0</v>
      </c>
      <c r="N543" s="111">
        <v>0</v>
      </c>
      <c r="O543" s="111">
        <v>0</v>
      </c>
      <c r="P543" s="111">
        <v>0</v>
      </c>
      <c r="Q543" s="192">
        <f t="shared" si="2"/>
        <v>0</v>
      </c>
    </row>
    <row r="544" spans="1:17" s="18" customFormat="1" ht="15" customHeight="1">
      <c r="A544" s="35"/>
      <c r="B544" s="22" t="s">
        <v>2567</v>
      </c>
      <c r="C544" s="40" t="s">
        <v>2568</v>
      </c>
      <c r="D544" s="30"/>
      <c r="E544" s="202"/>
      <c r="F544" s="140" t="s">
        <v>220</v>
      </c>
      <c r="G544" s="140" t="s">
        <v>220</v>
      </c>
      <c r="H544" s="40" t="s">
        <v>404</v>
      </c>
      <c r="I544" s="140">
        <v>3</v>
      </c>
      <c r="J544" s="61" t="s">
        <v>493</v>
      </c>
      <c r="K544" s="54" t="s">
        <v>2511</v>
      </c>
      <c r="L544" s="111">
        <v>0</v>
      </c>
      <c r="M544" s="111">
        <v>0</v>
      </c>
      <c r="N544" s="111">
        <v>0</v>
      </c>
      <c r="O544" s="111">
        <v>0</v>
      </c>
      <c r="P544" s="111">
        <v>0</v>
      </c>
      <c r="Q544" s="192">
        <f t="shared" si="2"/>
        <v>0</v>
      </c>
    </row>
    <row r="545" spans="1:17" s="18" customFormat="1" ht="15" customHeight="1">
      <c r="A545" s="35"/>
      <c r="B545" s="43" t="s">
        <v>2569</v>
      </c>
      <c r="C545" s="40" t="s">
        <v>2570</v>
      </c>
      <c r="D545" s="30"/>
      <c r="E545" s="202"/>
      <c r="F545" s="140">
        <v>3</v>
      </c>
      <c r="G545" s="140">
        <v>3</v>
      </c>
      <c r="H545" s="40" t="s">
        <v>404</v>
      </c>
      <c r="I545" s="140">
        <v>3</v>
      </c>
      <c r="J545" s="68" t="s">
        <v>451</v>
      </c>
      <c r="K545" s="54" t="s">
        <v>2511</v>
      </c>
      <c r="L545" s="111">
        <v>0</v>
      </c>
      <c r="M545" s="111">
        <v>0</v>
      </c>
      <c r="N545" s="111">
        <v>0</v>
      </c>
      <c r="O545" s="111">
        <v>0</v>
      </c>
      <c r="P545" s="111">
        <v>0</v>
      </c>
      <c r="Q545" s="192">
        <f t="shared" si="2"/>
        <v>0</v>
      </c>
    </row>
    <row r="546" spans="1:17" s="18" customFormat="1" ht="15" customHeight="1">
      <c r="A546" s="35"/>
      <c r="B546" s="43" t="s">
        <v>2571</v>
      </c>
      <c r="C546" s="40" t="s">
        <v>2572</v>
      </c>
      <c r="D546" s="30"/>
      <c r="E546" s="202"/>
      <c r="F546" s="140" t="s">
        <v>220</v>
      </c>
      <c r="G546" s="140">
        <v>3</v>
      </c>
      <c r="H546" s="40" t="s">
        <v>404</v>
      </c>
      <c r="I546" s="140">
        <v>3</v>
      </c>
      <c r="J546" s="68" t="s">
        <v>451</v>
      </c>
      <c r="K546" s="54" t="s">
        <v>2511</v>
      </c>
      <c r="L546" s="111">
        <v>0</v>
      </c>
      <c r="M546" s="111">
        <v>0</v>
      </c>
      <c r="N546" s="111">
        <v>0</v>
      </c>
      <c r="O546" s="111">
        <v>0</v>
      </c>
      <c r="P546" s="111">
        <v>0</v>
      </c>
      <c r="Q546" s="192">
        <f t="shared" si="2"/>
        <v>0</v>
      </c>
    </row>
    <row r="547" spans="1:17" s="18" customFormat="1" ht="15" customHeight="1">
      <c r="A547" s="35"/>
      <c r="B547" s="43" t="s">
        <v>140</v>
      </c>
      <c r="C547" s="40" t="s">
        <v>2573</v>
      </c>
      <c r="D547" s="30"/>
      <c r="E547" s="202"/>
      <c r="F547" s="140">
        <v>3</v>
      </c>
      <c r="G547" s="140">
        <v>4</v>
      </c>
      <c r="H547" s="40" t="s">
        <v>404</v>
      </c>
      <c r="I547" s="140">
        <v>4</v>
      </c>
      <c r="J547" s="61" t="s">
        <v>493</v>
      </c>
      <c r="K547" s="54" t="s">
        <v>2511</v>
      </c>
      <c r="L547" s="59">
        <v>0</v>
      </c>
      <c r="M547" s="59">
        <v>0</v>
      </c>
      <c r="N547" s="59">
        <v>1</v>
      </c>
      <c r="O547" s="59">
        <v>1</v>
      </c>
      <c r="P547" s="59">
        <v>0</v>
      </c>
      <c r="Q547" s="192">
        <f t="shared" si="2"/>
        <v>2</v>
      </c>
    </row>
    <row r="548" spans="1:17" s="18" customFormat="1" ht="15" customHeight="1">
      <c r="A548" s="35"/>
      <c r="B548" s="22" t="s">
        <v>2574</v>
      </c>
      <c r="C548" s="139" t="s">
        <v>2575</v>
      </c>
      <c r="D548" s="30"/>
      <c r="E548" s="202"/>
      <c r="F548" s="140">
        <v>3</v>
      </c>
      <c r="G548" s="140">
        <v>2</v>
      </c>
      <c r="H548" s="40" t="s">
        <v>404</v>
      </c>
      <c r="I548" s="140">
        <v>4</v>
      </c>
      <c r="J548" s="68" t="s">
        <v>451</v>
      </c>
      <c r="K548" s="54" t="s">
        <v>2511</v>
      </c>
      <c r="L548" s="111">
        <v>0</v>
      </c>
      <c r="M548" s="111">
        <v>0</v>
      </c>
      <c r="N548" s="111">
        <v>0</v>
      </c>
      <c r="O548" s="111">
        <v>0</v>
      </c>
      <c r="P548" s="111">
        <v>0</v>
      </c>
      <c r="Q548" s="192">
        <f t="shared" si="2"/>
        <v>0</v>
      </c>
    </row>
    <row r="549" spans="1:17" s="18" customFormat="1" ht="15" customHeight="1">
      <c r="A549" s="35"/>
      <c r="B549" s="22" t="s">
        <v>2576</v>
      </c>
      <c r="C549" s="40" t="s">
        <v>2577</v>
      </c>
      <c r="D549" s="30"/>
      <c r="E549" s="202"/>
      <c r="F549" s="140">
        <v>5</v>
      </c>
      <c r="G549" s="140">
        <v>6</v>
      </c>
      <c r="H549" s="40" t="s">
        <v>404</v>
      </c>
      <c r="I549" s="140">
        <v>5</v>
      </c>
      <c r="J549" s="61" t="s">
        <v>493</v>
      </c>
      <c r="K549" s="54" t="s">
        <v>2511</v>
      </c>
      <c r="L549" s="111">
        <v>0</v>
      </c>
      <c r="M549" s="111">
        <v>0</v>
      </c>
      <c r="N549" s="111">
        <v>0</v>
      </c>
      <c r="O549" s="111">
        <v>0</v>
      </c>
      <c r="P549" s="111">
        <v>0</v>
      </c>
      <c r="Q549" s="192">
        <f t="shared" si="2"/>
        <v>0</v>
      </c>
    </row>
    <row r="550" spans="1:17" s="18" customFormat="1" ht="15" customHeight="1">
      <c r="A550" s="35"/>
      <c r="B550" s="43" t="s">
        <v>2578</v>
      </c>
      <c r="C550" s="40" t="s">
        <v>2579</v>
      </c>
      <c r="D550" s="30"/>
      <c r="E550" s="202"/>
      <c r="F550" s="140">
        <v>3</v>
      </c>
      <c r="G550" s="140">
        <v>6</v>
      </c>
      <c r="H550" s="40" t="s">
        <v>404</v>
      </c>
      <c r="I550" s="140">
        <v>5</v>
      </c>
      <c r="J550" s="72" t="s">
        <v>470</v>
      </c>
      <c r="K550" s="54" t="s">
        <v>2511</v>
      </c>
      <c r="L550" s="111">
        <v>0</v>
      </c>
      <c r="M550" s="111">
        <v>0</v>
      </c>
      <c r="N550" s="111">
        <v>0</v>
      </c>
      <c r="O550" s="111">
        <v>0</v>
      </c>
      <c r="P550" s="111">
        <v>0</v>
      </c>
      <c r="Q550" s="192">
        <f t="shared" si="2"/>
        <v>0</v>
      </c>
    </row>
    <row r="551" spans="1:17" s="18" customFormat="1" ht="15" customHeight="1">
      <c r="A551" s="35"/>
      <c r="B551" s="43" t="s">
        <v>2580</v>
      </c>
      <c r="C551" s="40" t="s">
        <v>2581</v>
      </c>
      <c r="D551" s="30"/>
      <c r="E551" s="202"/>
      <c r="F551" s="140">
        <v>4</v>
      </c>
      <c r="G551" s="140">
        <v>4</v>
      </c>
      <c r="H551" s="40" t="s">
        <v>404</v>
      </c>
      <c r="I551" s="140">
        <v>5</v>
      </c>
      <c r="J551" s="68" t="s">
        <v>451</v>
      </c>
      <c r="K551" s="54" t="s">
        <v>2511</v>
      </c>
      <c r="L551" s="111">
        <v>0</v>
      </c>
      <c r="M551" s="111">
        <v>0</v>
      </c>
      <c r="N551" s="111">
        <v>0</v>
      </c>
      <c r="O551" s="111">
        <v>0</v>
      </c>
      <c r="P551" s="111">
        <v>0</v>
      </c>
      <c r="Q551" s="192">
        <f t="shared" si="2"/>
        <v>0</v>
      </c>
    </row>
    <row r="552" spans="1:17" s="18" customFormat="1" ht="15" customHeight="1">
      <c r="A552" s="35"/>
      <c r="B552" s="43" t="s">
        <v>150</v>
      </c>
      <c r="C552" s="40" t="s">
        <v>2582</v>
      </c>
      <c r="D552" s="21"/>
      <c r="E552" s="202"/>
      <c r="F552" s="140">
        <v>3</v>
      </c>
      <c r="G552" s="140">
        <v>6</v>
      </c>
      <c r="H552" s="40" t="s">
        <v>404</v>
      </c>
      <c r="I552" s="140">
        <v>6</v>
      </c>
      <c r="J552" s="72" t="s">
        <v>470</v>
      </c>
      <c r="K552" s="54" t="s">
        <v>2511</v>
      </c>
      <c r="L552" s="111">
        <v>0</v>
      </c>
      <c r="M552" s="111">
        <v>0</v>
      </c>
      <c r="N552" s="111">
        <v>0</v>
      </c>
      <c r="O552" s="111">
        <v>0</v>
      </c>
      <c r="P552" s="111">
        <v>0</v>
      </c>
      <c r="Q552" s="192">
        <f t="shared" si="2"/>
        <v>0</v>
      </c>
    </row>
    <row r="553" spans="1:17" s="18" customFormat="1" ht="15" customHeight="1">
      <c r="A553" s="35"/>
      <c r="B553" s="43" t="s">
        <v>2583</v>
      </c>
      <c r="C553" s="40" t="s">
        <v>2584</v>
      </c>
      <c r="D553" s="21"/>
      <c r="E553" s="202"/>
      <c r="F553" s="140">
        <v>3</v>
      </c>
      <c r="G553" s="140">
        <v>3</v>
      </c>
      <c r="H553" s="40" t="s">
        <v>404</v>
      </c>
      <c r="I553" s="140">
        <v>6</v>
      </c>
      <c r="J553" s="72" t="s">
        <v>470</v>
      </c>
      <c r="K553" s="54" t="s">
        <v>2511</v>
      </c>
      <c r="L553" s="111">
        <v>0</v>
      </c>
      <c r="M553" s="111">
        <v>0</v>
      </c>
      <c r="N553" s="111">
        <v>0</v>
      </c>
      <c r="O553" s="111">
        <v>0</v>
      </c>
      <c r="P553" s="111">
        <v>0</v>
      </c>
      <c r="Q553" s="192">
        <f t="shared" si="2"/>
        <v>0</v>
      </c>
    </row>
    <row r="554" spans="1:17" s="18" customFormat="1" ht="15" customHeight="1">
      <c r="A554" s="35"/>
      <c r="B554" s="43" t="s">
        <v>123</v>
      </c>
      <c r="C554" s="40" t="s">
        <v>2585</v>
      </c>
      <c r="D554" s="21"/>
      <c r="E554" s="202"/>
      <c r="F554" s="140">
        <v>4</v>
      </c>
      <c r="G554" s="140">
        <v>6</v>
      </c>
      <c r="H554" s="40" t="s">
        <v>404</v>
      </c>
      <c r="I554" s="140">
        <v>7</v>
      </c>
      <c r="J554" s="61" t="s">
        <v>493</v>
      </c>
      <c r="K554" s="54" t="s">
        <v>2511</v>
      </c>
      <c r="L554" s="111">
        <v>0</v>
      </c>
      <c r="M554" s="111">
        <v>0</v>
      </c>
      <c r="N554" s="111">
        <v>0</v>
      </c>
      <c r="O554" s="111">
        <v>0</v>
      </c>
      <c r="P554" s="111">
        <v>0</v>
      </c>
      <c r="Q554" s="192">
        <f t="shared" si="2"/>
        <v>0</v>
      </c>
    </row>
    <row r="555" spans="1:17" s="18" customFormat="1" ht="15" customHeight="1">
      <c r="A555" s="35"/>
      <c r="B555" s="43" t="s">
        <v>57</v>
      </c>
      <c r="C555" s="40" t="s">
        <v>2586</v>
      </c>
      <c r="D555" s="21"/>
      <c r="E555" s="202"/>
      <c r="F555" s="140" t="s">
        <v>2526</v>
      </c>
      <c r="G555" s="140" t="s">
        <v>2526</v>
      </c>
      <c r="H555" s="40" t="s">
        <v>404</v>
      </c>
      <c r="I555" s="140">
        <v>8</v>
      </c>
      <c r="J555" s="61" t="s">
        <v>493</v>
      </c>
      <c r="K555" s="54" t="s">
        <v>2511</v>
      </c>
      <c r="L555" s="111">
        <v>0</v>
      </c>
      <c r="M555" s="111">
        <v>0</v>
      </c>
      <c r="N555" s="111">
        <v>0</v>
      </c>
      <c r="O555" s="111">
        <v>0</v>
      </c>
      <c r="P555" s="111">
        <v>0</v>
      </c>
      <c r="Q555" s="192">
        <f t="shared" si="2"/>
        <v>0</v>
      </c>
    </row>
    <row r="556" spans="1:17" s="18" customFormat="1" ht="15" customHeight="1">
      <c r="A556" s="35"/>
      <c r="B556" s="22" t="s">
        <v>2587</v>
      </c>
      <c r="C556" s="40" t="s">
        <v>2588</v>
      </c>
      <c r="D556" s="30"/>
      <c r="E556" s="202"/>
      <c r="F556" s="140" t="s">
        <v>2589</v>
      </c>
      <c r="G556" s="140" t="s">
        <v>2589</v>
      </c>
      <c r="H556" s="40" t="s">
        <v>404</v>
      </c>
      <c r="I556" s="140">
        <v>12</v>
      </c>
      <c r="J556" s="73" t="s">
        <v>487</v>
      </c>
      <c r="K556" s="54" t="s">
        <v>2511</v>
      </c>
      <c r="L556" s="111">
        <v>0</v>
      </c>
      <c r="M556" s="111">
        <v>0</v>
      </c>
      <c r="N556" s="111">
        <v>0</v>
      </c>
      <c r="O556" s="111">
        <v>0</v>
      </c>
      <c r="P556" s="111">
        <v>0</v>
      </c>
      <c r="Q556" s="192">
        <f t="shared" si="2"/>
        <v>0</v>
      </c>
    </row>
    <row r="557" spans="1:17" s="19" customFormat="1" ht="15" customHeight="1">
      <c r="A557" s="234"/>
      <c r="B557" s="235" t="s">
        <v>2590</v>
      </c>
      <c r="C557" s="235" t="s">
        <v>2591</v>
      </c>
      <c r="D557" s="236"/>
      <c r="E557" s="236" t="s">
        <v>266</v>
      </c>
      <c r="F557" s="236">
        <v>2</v>
      </c>
      <c r="G557" s="236">
        <v>2</v>
      </c>
      <c r="H557" s="236" t="s">
        <v>2592</v>
      </c>
      <c r="I557" s="236">
        <v>3</v>
      </c>
      <c r="J557" s="236" t="s">
        <v>470</v>
      </c>
      <c r="K557" s="235" t="s">
        <v>2593</v>
      </c>
      <c r="L557" s="111">
        <v>0</v>
      </c>
      <c r="M557" s="111">
        <v>0</v>
      </c>
      <c r="N557" s="111">
        <v>0</v>
      </c>
      <c r="O557" s="111">
        <v>0</v>
      </c>
      <c r="P557" s="111">
        <v>0</v>
      </c>
      <c r="Q557" s="192">
        <f t="shared" si="2"/>
        <v>0</v>
      </c>
    </row>
    <row r="558" spans="1:17" s="18" customFormat="1" ht="15" customHeight="1">
      <c r="A558" s="146"/>
      <c r="B558" s="237" t="s">
        <v>2594</v>
      </c>
      <c r="C558" s="237" t="s">
        <v>2595</v>
      </c>
      <c r="D558" s="238"/>
      <c r="E558" s="238" t="s">
        <v>266</v>
      </c>
      <c r="F558" s="238">
        <v>3</v>
      </c>
      <c r="G558" s="238">
        <v>3</v>
      </c>
      <c r="H558" s="239" t="s">
        <v>2596</v>
      </c>
      <c r="I558" s="238">
        <v>4</v>
      </c>
      <c r="J558" s="246" t="s">
        <v>451</v>
      </c>
      <c r="K558" s="237" t="s">
        <v>2593</v>
      </c>
      <c r="L558" s="111">
        <v>0</v>
      </c>
      <c r="M558" s="111">
        <v>0</v>
      </c>
      <c r="N558" s="146">
        <v>1</v>
      </c>
      <c r="O558" s="146">
        <v>1</v>
      </c>
      <c r="P558" s="111">
        <v>0</v>
      </c>
      <c r="Q558" s="192">
        <f t="shared" si="2"/>
        <v>2</v>
      </c>
    </row>
    <row r="559" spans="1:17" s="18" customFormat="1" ht="15" customHeight="1">
      <c r="A559" s="146"/>
      <c r="B559" s="240" t="s">
        <v>2597</v>
      </c>
      <c r="C559" s="237" t="s">
        <v>2598</v>
      </c>
      <c r="D559" s="238"/>
      <c r="E559" s="238" t="s">
        <v>266</v>
      </c>
      <c r="F559" s="238">
        <v>3</v>
      </c>
      <c r="G559" s="238">
        <v>3</v>
      </c>
      <c r="H559" s="239" t="s">
        <v>2596</v>
      </c>
      <c r="I559" s="238">
        <v>4</v>
      </c>
      <c r="J559" s="246" t="s">
        <v>493</v>
      </c>
      <c r="K559" s="237" t="s">
        <v>2593</v>
      </c>
      <c r="L559" s="111">
        <v>0</v>
      </c>
      <c r="M559" s="111">
        <v>0</v>
      </c>
      <c r="N559" s="111">
        <v>0</v>
      </c>
      <c r="O559" s="111">
        <v>0</v>
      </c>
      <c r="P559" s="146">
        <v>1</v>
      </c>
      <c r="Q559" s="192">
        <f t="shared" si="2"/>
        <v>1</v>
      </c>
    </row>
    <row r="560" spans="1:17" s="18" customFormat="1" ht="15" customHeight="1">
      <c r="A560" s="146"/>
      <c r="B560" s="237" t="s">
        <v>2599</v>
      </c>
      <c r="C560" s="237" t="s">
        <v>2600</v>
      </c>
      <c r="D560" s="238"/>
      <c r="E560" s="238" t="s">
        <v>247</v>
      </c>
      <c r="F560" s="238"/>
      <c r="G560" s="238"/>
      <c r="H560" s="238" t="s">
        <v>248</v>
      </c>
      <c r="I560" s="238">
        <v>1</v>
      </c>
      <c r="J560" s="246" t="s">
        <v>451</v>
      </c>
      <c r="K560" s="237" t="s">
        <v>2593</v>
      </c>
      <c r="L560" s="111">
        <v>0</v>
      </c>
      <c r="M560" s="111">
        <v>0</v>
      </c>
      <c r="N560" s="111">
        <v>0</v>
      </c>
      <c r="O560" s="111">
        <v>0</v>
      </c>
      <c r="P560" s="111">
        <v>0</v>
      </c>
      <c r="Q560" s="192">
        <f t="shared" si="2"/>
        <v>0</v>
      </c>
    </row>
    <row r="561" spans="1:17" s="18" customFormat="1" ht="15" customHeight="1">
      <c r="A561" s="146"/>
      <c r="B561" s="240" t="s">
        <v>2601</v>
      </c>
      <c r="C561" s="237" t="s">
        <v>2602</v>
      </c>
      <c r="D561" s="238"/>
      <c r="E561" s="238" t="s">
        <v>247</v>
      </c>
      <c r="F561" s="238"/>
      <c r="G561" s="238"/>
      <c r="H561" s="238" t="s">
        <v>248</v>
      </c>
      <c r="I561" s="238">
        <v>1</v>
      </c>
      <c r="J561" s="246" t="s">
        <v>470</v>
      </c>
      <c r="K561" s="237" t="s">
        <v>2593</v>
      </c>
      <c r="L561" s="111">
        <v>0</v>
      </c>
      <c r="M561" s="111">
        <v>0</v>
      </c>
      <c r="N561" s="111">
        <v>0</v>
      </c>
      <c r="O561" s="111">
        <v>0</v>
      </c>
      <c r="P561" s="111">
        <v>0</v>
      </c>
      <c r="Q561" s="192">
        <f t="shared" si="2"/>
        <v>0</v>
      </c>
    </row>
    <row r="562" spans="1:17" s="18" customFormat="1" ht="15" customHeight="1">
      <c r="B562" s="237" t="s">
        <v>2603</v>
      </c>
      <c r="C562" s="237" t="s">
        <v>2604</v>
      </c>
      <c r="D562" s="238"/>
      <c r="E562" s="238" t="s">
        <v>247</v>
      </c>
      <c r="F562" s="238"/>
      <c r="G562" s="238"/>
      <c r="H562" s="238" t="s">
        <v>248</v>
      </c>
      <c r="I562" s="238">
        <v>3</v>
      </c>
      <c r="J562" s="246" t="s">
        <v>487</v>
      </c>
      <c r="K562" s="237" t="s">
        <v>2593</v>
      </c>
      <c r="L562" s="146">
        <v>1</v>
      </c>
      <c r="M562" s="146">
        <v>2</v>
      </c>
      <c r="N562" s="146">
        <v>1</v>
      </c>
      <c r="O562" s="146">
        <v>2</v>
      </c>
      <c r="P562" s="146">
        <v>2</v>
      </c>
      <c r="Q562" s="192">
        <f t="shared" si="2"/>
        <v>8</v>
      </c>
    </row>
    <row r="563" spans="1:17" s="18" customFormat="1" ht="15" customHeight="1">
      <c r="B563" s="240" t="s">
        <v>2605</v>
      </c>
      <c r="C563" s="237" t="s">
        <v>2606</v>
      </c>
      <c r="D563" s="238"/>
      <c r="E563" s="238" t="s">
        <v>247</v>
      </c>
      <c r="F563" s="238"/>
      <c r="G563" s="238"/>
      <c r="H563" s="238" t="s">
        <v>248</v>
      </c>
      <c r="I563" s="238">
        <v>3</v>
      </c>
      <c r="J563" s="246" t="s">
        <v>451</v>
      </c>
      <c r="K563" s="237" t="s">
        <v>2593</v>
      </c>
      <c r="L563" s="111">
        <v>0</v>
      </c>
      <c r="M563" s="111">
        <v>0</v>
      </c>
      <c r="N563" s="111">
        <v>0</v>
      </c>
      <c r="O563" s="111">
        <v>0</v>
      </c>
      <c r="P563" s="146">
        <v>2</v>
      </c>
      <c r="Q563" s="192">
        <f t="shared" si="2"/>
        <v>2</v>
      </c>
    </row>
    <row r="564" spans="1:17" s="18" customFormat="1" ht="15" customHeight="1">
      <c r="B564" s="237" t="s">
        <v>2607</v>
      </c>
      <c r="C564" s="237" t="s">
        <v>2608</v>
      </c>
      <c r="D564" s="238"/>
      <c r="E564" s="238" t="s">
        <v>266</v>
      </c>
      <c r="F564" s="238">
        <v>3</v>
      </c>
      <c r="G564" s="238">
        <v>3</v>
      </c>
      <c r="H564" s="238" t="s">
        <v>248</v>
      </c>
      <c r="I564" s="238">
        <v>3</v>
      </c>
      <c r="J564" s="246" t="s">
        <v>470</v>
      </c>
      <c r="K564" s="237" t="s">
        <v>2593</v>
      </c>
      <c r="L564" s="146">
        <v>1</v>
      </c>
      <c r="M564" s="111">
        <v>0</v>
      </c>
      <c r="N564" s="111">
        <v>0</v>
      </c>
      <c r="O564" s="111">
        <v>0</v>
      </c>
      <c r="P564" s="146">
        <v>1</v>
      </c>
      <c r="Q564" s="192">
        <f t="shared" si="2"/>
        <v>2</v>
      </c>
    </row>
    <row r="565" spans="1:17" s="18" customFormat="1" ht="15" customHeight="1">
      <c r="B565" s="237" t="s">
        <v>2609</v>
      </c>
      <c r="C565" s="237" t="s">
        <v>2610</v>
      </c>
      <c r="D565" s="238"/>
      <c r="E565" s="238" t="s">
        <v>247</v>
      </c>
      <c r="F565" s="238"/>
      <c r="G565" s="238"/>
      <c r="H565" s="238" t="s">
        <v>248</v>
      </c>
      <c r="I565" s="238">
        <v>5</v>
      </c>
      <c r="J565" s="246" t="s">
        <v>487</v>
      </c>
      <c r="K565" s="237" t="s">
        <v>2593</v>
      </c>
      <c r="L565" s="111">
        <v>0</v>
      </c>
      <c r="M565" s="146">
        <v>2</v>
      </c>
      <c r="N565" s="146">
        <v>1</v>
      </c>
      <c r="O565" s="146">
        <v>2</v>
      </c>
      <c r="P565" s="146">
        <v>2</v>
      </c>
      <c r="Q565" s="192">
        <f t="shared" si="2"/>
        <v>7</v>
      </c>
    </row>
    <row r="566" spans="1:17" s="18" customFormat="1" ht="15" customHeight="1">
      <c r="B566" s="237" t="s">
        <v>2611</v>
      </c>
      <c r="C566" s="237" t="s">
        <v>2612</v>
      </c>
      <c r="D566" s="238"/>
      <c r="E566" s="238" t="s">
        <v>266</v>
      </c>
      <c r="F566" s="238">
        <v>4</v>
      </c>
      <c r="G566" s="238">
        <v>5</v>
      </c>
      <c r="H566" s="238" t="s">
        <v>248</v>
      </c>
      <c r="I566" s="238">
        <v>5</v>
      </c>
      <c r="J566" s="246" t="s">
        <v>470</v>
      </c>
      <c r="K566" s="237" t="s">
        <v>2593</v>
      </c>
      <c r="L566" s="111">
        <v>0</v>
      </c>
      <c r="M566" s="146">
        <v>1</v>
      </c>
      <c r="N566" s="146">
        <v>0</v>
      </c>
      <c r="O566" s="146">
        <v>2</v>
      </c>
      <c r="P566" s="111">
        <v>0</v>
      </c>
      <c r="Q566" s="192">
        <f t="shared" si="2"/>
        <v>3</v>
      </c>
    </row>
    <row r="567" spans="1:17" s="18" customFormat="1" ht="15" customHeight="1">
      <c r="B567" s="240" t="s">
        <v>2613</v>
      </c>
      <c r="C567" s="237" t="s">
        <v>2614</v>
      </c>
      <c r="D567" s="238"/>
      <c r="E567" s="238" t="s">
        <v>266</v>
      </c>
      <c r="F567" s="238">
        <v>3</v>
      </c>
      <c r="G567" s="238">
        <v>6</v>
      </c>
      <c r="H567" s="238" t="s">
        <v>248</v>
      </c>
      <c r="I567" s="238">
        <v>6</v>
      </c>
      <c r="J567" s="246" t="s">
        <v>451</v>
      </c>
      <c r="K567" s="237" t="s">
        <v>2593</v>
      </c>
      <c r="L567" s="111">
        <v>0</v>
      </c>
      <c r="M567" s="111">
        <v>0</v>
      </c>
      <c r="N567" s="111">
        <v>0</v>
      </c>
      <c r="O567" s="111">
        <v>0</v>
      </c>
      <c r="P567" s="146">
        <v>1</v>
      </c>
      <c r="Q567" s="192">
        <f t="shared" si="2"/>
        <v>1</v>
      </c>
    </row>
    <row r="568" spans="1:17" s="18" customFormat="1" ht="15" customHeight="1">
      <c r="B568" s="240" t="s">
        <v>59</v>
      </c>
      <c r="C568" s="237" t="s">
        <v>2615</v>
      </c>
      <c r="D568" s="238"/>
      <c r="E568" s="238" t="s">
        <v>266</v>
      </c>
      <c r="F568" s="238">
        <v>7</v>
      </c>
      <c r="G568" s="238">
        <v>7</v>
      </c>
      <c r="H568" s="238" t="s">
        <v>248</v>
      </c>
      <c r="I568" s="238">
        <v>10</v>
      </c>
      <c r="J568" s="246" t="s">
        <v>493</v>
      </c>
      <c r="K568" s="237" t="s">
        <v>2593</v>
      </c>
      <c r="L568" s="247">
        <v>0</v>
      </c>
      <c r="M568" s="247">
        <v>0</v>
      </c>
      <c r="N568" s="146">
        <v>1</v>
      </c>
      <c r="O568" s="247">
        <v>0</v>
      </c>
      <c r="P568" s="247">
        <v>0</v>
      </c>
      <c r="Q568" s="192">
        <f t="shared" si="2"/>
        <v>1</v>
      </c>
    </row>
    <row r="569" spans="1:17" s="18" customFormat="1" ht="15" customHeight="1">
      <c r="B569" s="237" t="s">
        <v>2616</v>
      </c>
      <c r="C569" s="237" t="s">
        <v>2617</v>
      </c>
      <c r="D569" s="238"/>
      <c r="E569" s="238" t="s">
        <v>247</v>
      </c>
      <c r="F569" s="238"/>
      <c r="G569" s="238"/>
      <c r="H569" s="238" t="s">
        <v>269</v>
      </c>
      <c r="I569" s="238">
        <v>0</v>
      </c>
      <c r="J569" s="246" t="s">
        <v>451</v>
      </c>
      <c r="K569" s="237" t="s">
        <v>2593</v>
      </c>
      <c r="L569" s="111">
        <v>0</v>
      </c>
      <c r="M569" s="111">
        <v>0</v>
      </c>
      <c r="N569" s="111">
        <v>0</v>
      </c>
      <c r="O569" s="111">
        <v>0</v>
      </c>
      <c r="P569" s="111">
        <v>0</v>
      </c>
      <c r="Q569" s="192">
        <f t="shared" si="2"/>
        <v>0</v>
      </c>
    </row>
    <row r="570" spans="1:17" s="18" customFormat="1" ht="15" customHeight="1">
      <c r="B570" s="237" t="s">
        <v>2618</v>
      </c>
      <c r="C570" s="237" t="s">
        <v>2619</v>
      </c>
      <c r="D570" s="238"/>
      <c r="E570" s="238" t="s">
        <v>266</v>
      </c>
      <c r="F570" s="238">
        <v>2</v>
      </c>
      <c r="G570" s="238">
        <v>1</v>
      </c>
      <c r="H570" s="238" t="s">
        <v>269</v>
      </c>
      <c r="I570" s="238">
        <v>1</v>
      </c>
      <c r="J570" s="246" t="s">
        <v>451</v>
      </c>
      <c r="K570" s="237" t="s">
        <v>2593</v>
      </c>
      <c r="L570" s="111">
        <v>0</v>
      </c>
      <c r="M570" s="111">
        <v>0</v>
      </c>
      <c r="N570" s="111">
        <v>0</v>
      </c>
      <c r="O570" s="111">
        <v>0</v>
      </c>
      <c r="P570" s="111">
        <v>0</v>
      </c>
      <c r="Q570" s="192">
        <f t="shared" ref="Q570:Q633" si="3">SUBTOTAL(9,L570:P570)</f>
        <v>0</v>
      </c>
    </row>
    <row r="571" spans="1:17" s="18" customFormat="1" ht="15" customHeight="1">
      <c r="B571" s="241" t="s">
        <v>2620</v>
      </c>
      <c r="C571" s="237" t="s">
        <v>2621</v>
      </c>
      <c r="D571" s="238"/>
      <c r="E571" s="238" t="s">
        <v>266</v>
      </c>
      <c r="F571" s="238">
        <v>3</v>
      </c>
      <c r="G571" s="238">
        <v>4</v>
      </c>
      <c r="H571" s="238" t="s">
        <v>269</v>
      </c>
      <c r="I571" s="238">
        <v>3</v>
      </c>
      <c r="J571" s="246" t="s">
        <v>487</v>
      </c>
      <c r="K571" s="237" t="s">
        <v>2593</v>
      </c>
      <c r="L571" s="146">
        <v>1</v>
      </c>
      <c r="M571" s="146">
        <v>2</v>
      </c>
      <c r="N571" s="146">
        <v>2</v>
      </c>
      <c r="O571" s="146">
        <v>2</v>
      </c>
      <c r="P571" s="146">
        <v>1</v>
      </c>
      <c r="Q571" s="192">
        <f t="shared" si="3"/>
        <v>8</v>
      </c>
    </row>
    <row r="572" spans="1:17" s="18" customFormat="1" ht="15" customHeight="1">
      <c r="B572" s="237" t="s">
        <v>2622</v>
      </c>
      <c r="C572" s="237" t="s">
        <v>2623</v>
      </c>
      <c r="D572" s="238"/>
      <c r="E572" s="238" t="s">
        <v>247</v>
      </c>
      <c r="F572" s="238"/>
      <c r="G572" s="238"/>
      <c r="H572" s="238" t="s">
        <v>269</v>
      </c>
      <c r="I572" s="238">
        <v>3</v>
      </c>
      <c r="J572" s="246" t="s">
        <v>470</v>
      </c>
      <c r="K572" s="237" t="s">
        <v>2593</v>
      </c>
      <c r="L572" s="111">
        <v>0</v>
      </c>
      <c r="M572" s="111">
        <v>0</v>
      </c>
      <c r="N572" s="111">
        <v>0</v>
      </c>
      <c r="O572" s="146">
        <v>1</v>
      </c>
      <c r="P572" s="146">
        <v>2</v>
      </c>
      <c r="Q572" s="192">
        <f t="shared" si="3"/>
        <v>3</v>
      </c>
    </row>
    <row r="573" spans="1:17" s="18" customFormat="1" ht="15" customHeight="1">
      <c r="B573" s="237" t="s">
        <v>2624</v>
      </c>
      <c r="C573" s="237" t="s">
        <v>2625</v>
      </c>
      <c r="D573" s="238"/>
      <c r="E573" s="238" t="s">
        <v>247</v>
      </c>
      <c r="F573" s="238"/>
      <c r="G573" s="238"/>
      <c r="H573" s="238" t="s">
        <v>269</v>
      </c>
      <c r="I573" s="238">
        <v>3</v>
      </c>
      <c r="J573" s="246" t="s">
        <v>470</v>
      </c>
      <c r="K573" s="237" t="s">
        <v>2593</v>
      </c>
      <c r="L573" s="111">
        <v>0</v>
      </c>
      <c r="M573" s="111">
        <v>0</v>
      </c>
      <c r="N573" s="111">
        <v>0</v>
      </c>
      <c r="O573" s="111">
        <v>0</v>
      </c>
      <c r="P573" s="111">
        <v>0</v>
      </c>
      <c r="Q573" s="192">
        <f t="shared" si="3"/>
        <v>0</v>
      </c>
    </row>
    <row r="574" spans="1:17" s="20" customFormat="1" ht="15" customHeight="1">
      <c r="B574" s="242" t="s">
        <v>2626</v>
      </c>
      <c r="C574" s="242" t="s">
        <v>2627</v>
      </c>
      <c r="D574" s="243"/>
      <c r="E574" s="243" t="s">
        <v>266</v>
      </c>
      <c r="F574" s="243">
        <v>5</v>
      </c>
      <c r="G574" s="243">
        <v>5</v>
      </c>
      <c r="H574" s="243" t="s">
        <v>269</v>
      </c>
      <c r="I574" s="243">
        <v>5</v>
      </c>
      <c r="J574" s="243" t="s">
        <v>451</v>
      </c>
      <c r="K574" s="242" t="s">
        <v>2593</v>
      </c>
      <c r="L574" s="248">
        <v>0</v>
      </c>
      <c r="M574" s="248">
        <v>0</v>
      </c>
      <c r="N574" s="248">
        <v>0</v>
      </c>
      <c r="O574" s="248">
        <v>0</v>
      </c>
      <c r="P574" s="248">
        <v>0</v>
      </c>
      <c r="Q574" s="192">
        <f t="shared" si="3"/>
        <v>0</v>
      </c>
    </row>
    <row r="575" spans="1:17" s="19" customFormat="1" ht="15" customHeight="1">
      <c r="B575" s="235" t="s">
        <v>2628</v>
      </c>
      <c r="C575" s="235" t="s">
        <v>2629</v>
      </c>
      <c r="D575" s="236"/>
      <c r="E575" s="236" t="s">
        <v>266</v>
      </c>
      <c r="F575" s="236">
        <v>5</v>
      </c>
      <c r="G575" s="236">
        <v>5</v>
      </c>
      <c r="H575" s="236" t="s">
        <v>269</v>
      </c>
      <c r="I575" s="236">
        <v>6</v>
      </c>
      <c r="J575" s="236" t="s">
        <v>470</v>
      </c>
      <c r="K575" s="235" t="s">
        <v>2593</v>
      </c>
      <c r="L575" s="111">
        <v>0</v>
      </c>
      <c r="M575" s="111">
        <v>0</v>
      </c>
      <c r="N575" s="111">
        <v>0</v>
      </c>
      <c r="O575" s="111">
        <v>0</v>
      </c>
      <c r="P575" s="111">
        <v>0</v>
      </c>
      <c r="Q575" s="192">
        <f t="shared" si="3"/>
        <v>0</v>
      </c>
    </row>
    <row r="576" spans="1:17" s="18" customFormat="1" ht="15" customHeight="1">
      <c r="B576" s="241" t="s">
        <v>2630</v>
      </c>
      <c r="C576" s="237" t="s">
        <v>2631</v>
      </c>
      <c r="D576" s="238"/>
      <c r="E576" s="238" t="s">
        <v>266</v>
      </c>
      <c r="F576" s="238">
        <v>5</v>
      </c>
      <c r="G576" s="238">
        <v>5</v>
      </c>
      <c r="H576" s="238" t="s">
        <v>269</v>
      </c>
      <c r="I576" s="238">
        <v>7</v>
      </c>
      <c r="J576" s="246" t="s">
        <v>493</v>
      </c>
      <c r="K576" s="237" t="s">
        <v>2593</v>
      </c>
      <c r="L576" s="146">
        <v>1</v>
      </c>
      <c r="M576" s="146">
        <v>1</v>
      </c>
      <c r="N576" s="146">
        <v>1</v>
      </c>
      <c r="O576" s="146">
        <v>1</v>
      </c>
      <c r="P576" s="146">
        <v>1</v>
      </c>
      <c r="Q576" s="192">
        <f t="shared" si="3"/>
        <v>5</v>
      </c>
    </row>
    <row r="577" spans="2:17" s="18" customFormat="1" ht="15" customHeight="1">
      <c r="B577" s="237" t="s">
        <v>2632</v>
      </c>
      <c r="C577" s="237" t="s">
        <v>2633</v>
      </c>
      <c r="D577" s="238"/>
      <c r="E577" s="238" t="s">
        <v>247</v>
      </c>
      <c r="F577" s="238"/>
      <c r="G577" s="238"/>
      <c r="H577" s="238" t="s">
        <v>269</v>
      </c>
      <c r="I577" s="238">
        <v>7</v>
      </c>
      <c r="J577" s="246" t="s">
        <v>487</v>
      </c>
      <c r="K577" s="237" t="s">
        <v>2593</v>
      </c>
      <c r="L577" s="146">
        <v>1</v>
      </c>
      <c r="M577" s="111">
        <v>0</v>
      </c>
      <c r="N577" s="146">
        <v>2</v>
      </c>
      <c r="O577" s="146">
        <v>1</v>
      </c>
      <c r="P577" s="146">
        <v>2</v>
      </c>
      <c r="Q577" s="192">
        <f t="shared" si="3"/>
        <v>6</v>
      </c>
    </row>
    <row r="578" spans="2:17" s="18" customFormat="1" ht="15" customHeight="1">
      <c r="B578" s="237" t="s">
        <v>2634</v>
      </c>
      <c r="C578" s="237" t="s">
        <v>2635</v>
      </c>
      <c r="D578" s="238"/>
      <c r="E578" s="238" t="s">
        <v>247</v>
      </c>
      <c r="F578" s="238"/>
      <c r="G578" s="238"/>
      <c r="H578" s="238" t="s">
        <v>290</v>
      </c>
      <c r="I578" s="238">
        <v>1</v>
      </c>
      <c r="J578" s="246" t="s">
        <v>451</v>
      </c>
      <c r="K578" s="237" t="s">
        <v>2593</v>
      </c>
      <c r="L578" s="111">
        <v>0</v>
      </c>
      <c r="M578" s="111">
        <v>0</v>
      </c>
      <c r="N578" s="111">
        <v>0</v>
      </c>
      <c r="O578" s="111">
        <v>0</v>
      </c>
      <c r="P578" s="111">
        <v>0</v>
      </c>
      <c r="Q578" s="192">
        <f t="shared" si="3"/>
        <v>0</v>
      </c>
    </row>
    <row r="579" spans="2:17" s="19" customFormat="1" ht="15" customHeight="1">
      <c r="B579" s="235" t="s">
        <v>180</v>
      </c>
      <c r="C579" s="235" t="s">
        <v>2636</v>
      </c>
      <c r="D579" s="236" t="s">
        <v>865</v>
      </c>
      <c r="E579" s="236" t="s">
        <v>266</v>
      </c>
      <c r="F579" s="236">
        <v>1</v>
      </c>
      <c r="G579" s="236">
        <v>1</v>
      </c>
      <c r="H579" s="236" t="s">
        <v>290</v>
      </c>
      <c r="I579" s="236">
        <v>1</v>
      </c>
      <c r="J579" s="236" t="s">
        <v>451</v>
      </c>
      <c r="K579" s="235" t="s">
        <v>2593</v>
      </c>
      <c r="L579" s="111">
        <v>0</v>
      </c>
      <c r="M579" s="111">
        <v>0</v>
      </c>
      <c r="N579" s="111">
        <v>0</v>
      </c>
      <c r="O579" s="111">
        <v>0</v>
      </c>
      <c r="P579" s="111">
        <v>0</v>
      </c>
      <c r="Q579" s="192">
        <f t="shared" si="3"/>
        <v>0</v>
      </c>
    </row>
    <row r="580" spans="2:17" s="18" customFormat="1" ht="15" customHeight="1">
      <c r="B580" s="237" t="s">
        <v>2637</v>
      </c>
      <c r="C580" s="237" t="s">
        <v>2638</v>
      </c>
      <c r="D580" s="238"/>
      <c r="E580" s="238" t="s">
        <v>266</v>
      </c>
      <c r="F580" s="238">
        <v>3</v>
      </c>
      <c r="G580" s="238">
        <v>2</v>
      </c>
      <c r="H580" s="238" t="s">
        <v>290</v>
      </c>
      <c r="I580" s="238">
        <v>2</v>
      </c>
      <c r="J580" s="246" t="s">
        <v>470</v>
      </c>
      <c r="K580" s="237" t="s">
        <v>2593</v>
      </c>
      <c r="L580" s="111">
        <v>0</v>
      </c>
      <c r="M580" s="146">
        <v>1</v>
      </c>
      <c r="N580" s="111">
        <v>0</v>
      </c>
      <c r="O580" s="146">
        <v>0</v>
      </c>
      <c r="P580" s="249">
        <v>1</v>
      </c>
      <c r="Q580" s="192">
        <f t="shared" si="3"/>
        <v>2</v>
      </c>
    </row>
    <row r="581" spans="2:17" s="18" customFormat="1" ht="15" customHeight="1">
      <c r="B581" s="237" t="s">
        <v>2639</v>
      </c>
      <c r="C581" s="237" t="s">
        <v>2640</v>
      </c>
      <c r="D581" s="238"/>
      <c r="E581" s="238" t="s">
        <v>247</v>
      </c>
      <c r="F581" s="238"/>
      <c r="G581" s="238"/>
      <c r="H581" s="238" t="s">
        <v>290</v>
      </c>
      <c r="I581" s="238">
        <v>2</v>
      </c>
      <c r="J581" s="246" t="s">
        <v>470</v>
      </c>
      <c r="K581" s="237" t="s">
        <v>2593</v>
      </c>
      <c r="L581" s="111">
        <v>0</v>
      </c>
      <c r="M581" s="146">
        <v>2</v>
      </c>
      <c r="N581" s="111">
        <v>0</v>
      </c>
      <c r="O581" s="146">
        <v>1</v>
      </c>
      <c r="P581" s="249">
        <v>0</v>
      </c>
      <c r="Q581" s="192">
        <f t="shared" si="3"/>
        <v>3</v>
      </c>
    </row>
    <row r="582" spans="2:17" s="18" customFormat="1" ht="15" customHeight="1">
      <c r="B582" s="237" t="s">
        <v>2641</v>
      </c>
      <c r="C582" s="237" t="s">
        <v>2642</v>
      </c>
      <c r="D582" s="238"/>
      <c r="E582" s="238" t="s">
        <v>266</v>
      </c>
      <c r="F582" s="238">
        <v>3</v>
      </c>
      <c r="G582" s="238">
        <v>3</v>
      </c>
      <c r="H582" s="238" t="s">
        <v>290</v>
      </c>
      <c r="I582" s="238">
        <v>3</v>
      </c>
      <c r="J582" s="246" t="s">
        <v>451</v>
      </c>
      <c r="K582" s="237" t="s">
        <v>2593</v>
      </c>
      <c r="L582" s="111">
        <v>0</v>
      </c>
      <c r="M582" s="111">
        <v>0</v>
      </c>
      <c r="N582" s="111">
        <v>0</v>
      </c>
      <c r="O582" s="111">
        <v>0</v>
      </c>
      <c r="P582" s="111">
        <v>0</v>
      </c>
      <c r="Q582" s="192">
        <f t="shared" si="3"/>
        <v>0</v>
      </c>
    </row>
    <row r="583" spans="2:17" s="18" customFormat="1" ht="15" customHeight="1">
      <c r="B583" s="244" t="s">
        <v>190</v>
      </c>
      <c r="C583" s="237" t="s">
        <v>2643</v>
      </c>
      <c r="D583" s="238" t="s">
        <v>865</v>
      </c>
      <c r="E583" s="238" t="s">
        <v>266</v>
      </c>
      <c r="F583" s="238">
        <v>2</v>
      </c>
      <c r="G583" s="238">
        <v>2</v>
      </c>
      <c r="H583" s="238" t="s">
        <v>290</v>
      </c>
      <c r="I583" s="238">
        <v>3</v>
      </c>
      <c r="J583" s="246" t="s">
        <v>487</v>
      </c>
      <c r="K583" s="237" t="s">
        <v>2593</v>
      </c>
      <c r="L583" s="146">
        <v>1</v>
      </c>
      <c r="M583" s="146">
        <v>1</v>
      </c>
      <c r="N583" s="146">
        <v>2</v>
      </c>
      <c r="O583" s="146">
        <v>1</v>
      </c>
      <c r="P583" s="249">
        <v>2</v>
      </c>
      <c r="Q583" s="192">
        <f t="shared" si="3"/>
        <v>7</v>
      </c>
    </row>
    <row r="584" spans="2:17" s="18" customFormat="1" ht="15" customHeight="1">
      <c r="B584" s="237" t="s">
        <v>2644</v>
      </c>
      <c r="C584" s="237" t="s">
        <v>2645</v>
      </c>
      <c r="D584" s="238" t="s">
        <v>865</v>
      </c>
      <c r="E584" s="238" t="s">
        <v>266</v>
      </c>
      <c r="F584" s="238">
        <v>2</v>
      </c>
      <c r="G584" s="238">
        <v>4</v>
      </c>
      <c r="H584" s="238" t="s">
        <v>290</v>
      </c>
      <c r="I584" s="238">
        <v>4</v>
      </c>
      <c r="J584" s="246" t="s">
        <v>470</v>
      </c>
      <c r="K584" s="237" t="s">
        <v>2593</v>
      </c>
      <c r="L584" s="86">
        <v>0</v>
      </c>
      <c r="M584" s="146">
        <v>1</v>
      </c>
      <c r="N584" s="111">
        <v>0</v>
      </c>
      <c r="O584" s="146">
        <v>1</v>
      </c>
      <c r="P584" s="249">
        <v>1</v>
      </c>
      <c r="Q584" s="192">
        <f t="shared" si="3"/>
        <v>3</v>
      </c>
    </row>
    <row r="585" spans="2:17" s="18" customFormat="1" ht="15" customHeight="1">
      <c r="B585" s="237" t="s">
        <v>2646</v>
      </c>
      <c r="C585" s="237" t="s">
        <v>2647</v>
      </c>
      <c r="D585" s="238"/>
      <c r="E585" s="238" t="s">
        <v>533</v>
      </c>
      <c r="F585" s="238">
        <v>2</v>
      </c>
      <c r="G585" s="238">
        <v>4</v>
      </c>
      <c r="H585" s="238" t="s">
        <v>290</v>
      </c>
      <c r="I585" s="238">
        <v>5</v>
      </c>
      <c r="J585" s="246" t="s">
        <v>487</v>
      </c>
      <c r="K585" s="237" t="s">
        <v>2593</v>
      </c>
      <c r="L585" s="146">
        <v>2</v>
      </c>
      <c r="M585" s="146">
        <v>2</v>
      </c>
      <c r="N585" s="146">
        <v>2</v>
      </c>
      <c r="O585" s="146">
        <v>2</v>
      </c>
      <c r="P585" s="249">
        <v>2</v>
      </c>
      <c r="Q585" s="192">
        <f t="shared" si="3"/>
        <v>10</v>
      </c>
    </row>
    <row r="586" spans="2:17" s="18" customFormat="1" ht="15" customHeight="1">
      <c r="B586" s="237" t="s">
        <v>2648</v>
      </c>
      <c r="C586" s="237" t="s">
        <v>2649</v>
      </c>
      <c r="D586" s="238" t="s">
        <v>865</v>
      </c>
      <c r="E586" s="238" t="s">
        <v>266</v>
      </c>
      <c r="F586" s="238">
        <v>3</v>
      </c>
      <c r="G586" s="238">
        <v>7</v>
      </c>
      <c r="H586" s="238" t="s">
        <v>290</v>
      </c>
      <c r="I586" s="238">
        <v>5</v>
      </c>
      <c r="J586" s="246" t="s">
        <v>493</v>
      </c>
      <c r="K586" s="237" t="s">
        <v>2593</v>
      </c>
      <c r="L586" s="146">
        <v>1</v>
      </c>
      <c r="M586" s="146">
        <v>1</v>
      </c>
      <c r="N586" s="146">
        <v>1</v>
      </c>
      <c r="O586" s="146">
        <v>1</v>
      </c>
      <c r="P586" s="146">
        <v>1</v>
      </c>
      <c r="Q586" s="192">
        <f t="shared" si="3"/>
        <v>5</v>
      </c>
    </row>
    <row r="587" spans="2:17" s="19" customFormat="1" ht="15" customHeight="1">
      <c r="B587" s="235" t="s">
        <v>2650</v>
      </c>
      <c r="C587" s="235" t="s">
        <v>2651</v>
      </c>
      <c r="D587" s="236"/>
      <c r="E587" s="236" t="s">
        <v>247</v>
      </c>
      <c r="F587" s="236"/>
      <c r="G587" s="236"/>
      <c r="H587" s="236" t="s">
        <v>305</v>
      </c>
      <c r="I587" s="236">
        <v>1</v>
      </c>
      <c r="J587" s="236" t="s">
        <v>451</v>
      </c>
      <c r="K587" s="235" t="s">
        <v>2593</v>
      </c>
      <c r="L587" s="35">
        <v>0</v>
      </c>
      <c r="M587" s="111">
        <v>0</v>
      </c>
      <c r="N587" s="111">
        <v>0</v>
      </c>
      <c r="O587" s="111">
        <v>0</v>
      </c>
      <c r="P587" s="111">
        <v>0</v>
      </c>
      <c r="Q587" s="192">
        <f t="shared" si="3"/>
        <v>0</v>
      </c>
    </row>
    <row r="588" spans="2:17" s="18" customFormat="1" ht="15" customHeight="1">
      <c r="B588" s="237" t="s">
        <v>135</v>
      </c>
      <c r="C588" s="237" t="s">
        <v>2652</v>
      </c>
      <c r="D588" s="238"/>
      <c r="E588" s="238" t="s">
        <v>247</v>
      </c>
      <c r="F588" s="238"/>
      <c r="G588" s="238"/>
      <c r="H588" s="238" t="s">
        <v>305</v>
      </c>
      <c r="I588" s="238">
        <v>1</v>
      </c>
      <c r="J588" s="246" t="s">
        <v>470</v>
      </c>
      <c r="K588" s="237" t="s">
        <v>2593</v>
      </c>
      <c r="L588" s="111">
        <v>0</v>
      </c>
      <c r="M588" s="111">
        <v>0</v>
      </c>
      <c r="N588" s="146">
        <v>0</v>
      </c>
      <c r="O588" s="146">
        <v>0</v>
      </c>
      <c r="P588" s="249">
        <v>2</v>
      </c>
      <c r="Q588" s="192">
        <f t="shared" si="3"/>
        <v>2</v>
      </c>
    </row>
    <row r="589" spans="2:17" s="18" customFormat="1" ht="15" customHeight="1">
      <c r="B589" s="237" t="s">
        <v>2653</v>
      </c>
      <c r="C589" s="237" t="s">
        <v>2654</v>
      </c>
      <c r="D589" s="238"/>
      <c r="E589" s="238" t="s">
        <v>266</v>
      </c>
      <c r="F589" s="238">
        <v>2</v>
      </c>
      <c r="G589" s="238">
        <v>3</v>
      </c>
      <c r="H589" s="238" t="s">
        <v>305</v>
      </c>
      <c r="I589" s="238">
        <v>2</v>
      </c>
      <c r="J589" s="246" t="s">
        <v>487</v>
      </c>
      <c r="K589" s="237" t="s">
        <v>2593</v>
      </c>
      <c r="L589" s="146">
        <v>2</v>
      </c>
      <c r="M589" s="111">
        <v>0</v>
      </c>
      <c r="N589" s="146">
        <v>1</v>
      </c>
      <c r="O589" s="146">
        <v>1</v>
      </c>
      <c r="P589" s="249">
        <v>1</v>
      </c>
      <c r="Q589" s="192">
        <f t="shared" si="3"/>
        <v>5</v>
      </c>
    </row>
    <row r="590" spans="2:17" s="19" customFormat="1" ht="15" customHeight="1">
      <c r="B590" s="235" t="s">
        <v>156</v>
      </c>
      <c r="C590" s="235" t="s">
        <v>563</v>
      </c>
      <c r="D590" s="236"/>
      <c r="E590" s="236" t="s">
        <v>266</v>
      </c>
      <c r="F590" s="236">
        <v>3</v>
      </c>
      <c r="G590" s="236">
        <v>4</v>
      </c>
      <c r="H590" s="236" t="s">
        <v>305</v>
      </c>
      <c r="I590" s="236">
        <v>3</v>
      </c>
      <c r="J590" s="236" t="s">
        <v>451</v>
      </c>
      <c r="K590" s="235" t="s">
        <v>2593</v>
      </c>
      <c r="L590" s="111">
        <v>0</v>
      </c>
      <c r="M590" s="111">
        <v>0</v>
      </c>
      <c r="N590" s="111">
        <v>0</v>
      </c>
      <c r="O590" s="111">
        <v>0</v>
      </c>
      <c r="P590" s="111">
        <v>0</v>
      </c>
      <c r="Q590" s="192">
        <f t="shared" si="3"/>
        <v>0</v>
      </c>
    </row>
    <row r="591" spans="2:17" s="18" customFormat="1" ht="15" customHeight="1">
      <c r="B591" s="237" t="s">
        <v>141</v>
      </c>
      <c r="C591" s="237" t="s">
        <v>2655</v>
      </c>
      <c r="D591" s="238"/>
      <c r="E591" s="238" t="s">
        <v>247</v>
      </c>
      <c r="F591" s="238"/>
      <c r="G591" s="238"/>
      <c r="H591" s="238" t="s">
        <v>305</v>
      </c>
      <c r="I591" s="238">
        <v>4</v>
      </c>
      <c r="J591" s="246" t="s">
        <v>470</v>
      </c>
      <c r="K591" s="237" t="s">
        <v>2593</v>
      </c>
      <c r="L591" s="111">
        <v>0</v>
      </c>
      <c r="M591" s="111">
        <v>0</v>
      </c>
      <c r="N591" s="146">
        <v>2</v>
      </c>
      <c r="O591" s="111">
        <v>0</v>
      </c>
      <c r="P591" s="111">
        <v>0</v>
      </c>
      <c r="Q591" s="192">
        <f t="shared" si="3"/>
        <v>2</v>
      </c>
    </row>
    <row r="592" spans="2:17" s="18" customFormat="1" ht="15" customHeight="1">
      <c r="B592" s="240" t="s">
        <v>2656</v>
      </c>
      <c r="C592" s="237" t="s">
        <v>2657</v>
      </c>
      <c r="D592" s="238"/>
      <c r="E592" s="238" t="s">
        <v>266</v>
      </c>
      <c r="F592" s="238">
        <v>5</v>
      </c>
      <c r="G592" s="238">
        <v>5</v>
      </c>
      <c r="H592" s="238" t="s">
        <v>305</v>
      </c>
      <c r="I592" s="238">
        <v>5</v>
      </c>
      <c r="J592" s="246" t="s">
        <v>493</v>
      </c>
      <c r="K592" s="237" t="s">
        <v>2593</v>
      </c>
      <c r="L592" s="247">
        <v>0</v>
      </c>
      <c r="M592" s="247">
        <v>0</v>
      </c>
      <c r="N592" s="146">
        <v>0</v>
      </c>
      <c r="O592" s="146">
        <v>1</v>
      </c>
      <c r="P592" s="146">
        <v>1</v>
      </c>
      <c r="Q592" s="192">
        <f t="shared" si="3"/>
        <v>2</v>
      </c>
    </row>
    <row r="593" spans="2:17" s="18" customFormat="1" ht="15" customHeight="1">
      <c r="B593" s="240" t="s">
        <v>159</v>
      </c>
      <c r="C593" s="237" t="s">
        <v>2658</v>
      </c>
      <c r="D593" s="238" t="s">
        <v>1085</v>
      </c>
      <c r="E593" s="238" t="s">
        <v>266</v>
      </c>
      <c r="F593" s="238">
        <v>5</v>
      </c>
      <c r="G593" s="238">
        <v>6</v>
      </c>
      <c r="H593" s="238" t="s">
        <v>305</v>
      </c>
      <c r="I593" s="238">
        <v>5</v>
      </c>
      <c r="J593" s="246" t="s">
        <v>470</v>
      </c>
      <c r="K593" s="237" t="s">
        <v>2593</v>
      </c>
      <c r="L593" s="111">
        <v>0</v>
      </c>
      <c r="M593" s="111">
        <v>0</v>
      </c>
      <c r="N593" s="111">
        <v>0</v>
      </c>
      <c r="O593" s="111">
        <v>0</v>
      </c>
      <c r="P593" s="111">
        <v>0</v>
      </c>
      <c r="Q593" s="192">
        <f t="shared" si="3"/>
        <v>0</v>
      </c>
    </row>
    <row r="594" spans="2:17" s="18" customFormat="1" ht="15" customHeight="1">
      <c r="B594" s="237" t="s">
        <v>2659</v>
      </c>
      <c r="C594" s="237" t="s">
        <v>743</v>
      </c>
      <c r="D594" s="238"/>
      <c r="E594" s="238" t="s">
        <v>266</v>
      </c>
      <c r="F594" s="238">
        <v>5</v>
      </c>
      <c r="G594" s="238">
        <v>5</v>
      </c>
      <c r="H594" s="238" t="s">
        <v>305</v>
      </c>
      <c r="I594" s="238">
        <v>5</v>
      </c>
      <c r="J594" s="246" t="s">
        <v>451</v>
      </c>
      <c r="K594" s="237" t="s">
        <v>2593</v>
      </c>
      <c r="L594" s="111">
        <v>0</v>
      </c>
      <c r="M594" s="111">
        <v>0</v>
      </c>
      <c r="N594" s="111">
        <v>0</v>
      </c>
      <c r="O594" s="111">
        <v>0</v>
      </c>
      <c r="P594" s="111">
        <v>0</v>
      </c>
      <c r="Q594" s="192">
        <f t="shared" si="3"/>
        <v>0</v>
      </c>
    </row>
    <row r="595" spans="2:17" s="18" customFormat="1" ht="15" customHeight="1">
      <c r="B595" s="240" t="s">
        <v>144</v>
      </c>
      <c r="C595" s="237" t="s">
        <v>2660</v>
      </c>
      <c r="D595" s="238"/>
      <c r="E595" s="238" t="s">
        <v>247</v>
      </c>
      <c r="F595" s="238"/>
      <c r="G595" s="238"/>
      <c r="H595" s="238" t="s">
        <v>305</v>
      </c>
      <c r="I595" s="238">
        <v>6</v>
      </c>
      <c r="J595" s="246" t="s">
        <v>487</v>
      </c>
      <c r="K595" s="237" t="s">
        <v>2593</v>
      </c>
      <c r="L595" s="146">
        <v>1</v>
      </c>
      <c r="M595" s="146">
        <v>1</v>
      </c>
      <c r="N595" s="146">
        <v>1</v>
      </c>
      <c r="O595" s="146">
        <v>2</v>
      </c>
      <c r="P595" s="249">
        <v>2</v>
      </c>
      <c r="Q595" s="192">
        <f t="shared" si="3"/>
        <v>7</v>
      </c>
    </row>
    <row r="596" spans="2:17" s="18" customFormat="1" ht="15" customHeight="1">
      <c r="B596" s="240" t="s">
        <v>2661</v>
      </c>
      <c r="C596" s="237" t="s">
        <v>2662</v>
      </c>
      <c r="D596" s="238"/>
      <c r="E596" s="238" t="s">
        <v>247</v>
      </c>
      <c r="F596" s="238"/>
      <c r="G596" s="238"/>
      <c r="H596" s="238" t="s">
        <v>321</v>
      </c>
      <c r="I596" s="238">
        <v>0</v>
      </c>
      <c r="J596" s="246" t="s">
        <v>470</v>
      </c>
      <c r="K596" s="237" t="s">
        <v>2593</v>
      </c>
      <c r="L596" s="86">
        <v>0</v>
      </c>
      <c r="M596" s="86">
        <v>0</v>
      </c>
      <c r="N596" s="86">
        <v>0</v>
      </c>
      <c r="O596" s="111">
        <v>0</v>
      </c>
      <c r="P596" s="86">
        <v>0</v>
      </c>
      <c r="Q596" s="192">
        <f t="shared" si="3"/>
        <v>0</v>
      </c>
    </row>
    <row r="597" spans="2:17" s="18" customFormat="1" ht="15" customHeight="1">
      <c r="B597" s="237" t="s">
        <v>2663</v>
      </c>
      <c r="C597" s="237" t="s">
        <v>2664</v>
      </c>
      <c r="D597" s="238"/>
      <c r="E597" s="238" t="s">
        <v>247</v>
      </c>
      <c r="F597" s="238"/>
      <c r="G597" s="238"/>
      <c r="H597" s="238" t="s">
        <v>321</v>
      </c>
      <c r="I597" s="238">
        <v>2</v>
      </c>
      <c r="J597" s="246" t="s">
        <v>451</v>
      </c>
      <c r="K597" s="237" t="s">
        <v>2593</v>
      </c>
      <c r="L597" s="86">
        <v>0</v>
      </c>
      <c r="M597" s="86">
        <v>0</v>
      </c>
      <c r="N597" s="111">
        <v>0</v>
      </c>
      <c r="O597" s="111">
        <v>0</v>
      </c>
      <c r="P597" s="111">
        <v>0</v>
      </c>
      <c r="Q597" s="192">
        <f t="shared" si="3"/>
        <v>0</v>
      </c>
    </row>
    <row r="598" spans="2:17" s="18" customFormat="1" ht="15" customHeight="1">
      <c r="B598" s="237" t="s">
        <v>2665</v>
      </c>
      <c r="C598" s="237" t="s">
        <v>2666</v>
      </c>
      <c r="D598" s="238"/>
      <c r="E598" s="238" t="s">
        <v>266</v>
      </c>
      <c r="F598" s="238">
        <v>1</v>
      </c>
      <c r="G598" s="238">
        <v>1</v>
      </c>
      <c r="H598" s="238" t="s">
        <v>321</v>
      </c>
      <c r="I598" s="238">
        <v>2</v>
      </c>
      <c r="J598" s="246" t="s">
        <v>451</v>
      </c>
      <c r="K598" s="237" t="s">
        <v>2593</v>
      </c>
      <c r="L598" s="86">
        <v>0</v>
      </c>
      <c r="M598" s="86">
        <v>0</v>
      </c>
      <c r="N598" s="146">
        <v>2</v>
      </c>
      <c r="O598" s="111">
        <v>0</v>
      </c>
      <c r="P598" s="86">
        <v>0</v>
      </c>
      <c r="Q598" s="192">
        <f t="shared" si="3"/>
        <v>2</v>
      </c>
    </row>
    <row r="599" spans="2:17" s="18" customFormat="1" ht="15" customHeight="1">
      <c r="B599" s="250" t="s">
        <v>2667</v>
      </c>
      <c r="C599" s="237" t="s">
        <v>2668</v>
      </c>
      <c r="D599" s="238"/>
      <c r="E599" s="238" t="s">
        <v>266</v>
      </c>
      <c r="F599" s="238">
        <v>2</v>
      </c>
      <c r="G599" s="238">
        <v>3</v>
      </c>
      <c r="H599" s="238" t="s">
        <v>321</v>
      </c>
      <c r="I599" s="238">
        <v>2</v>
      </c>
      <c r="J599" s="246" t="s">
        <v>470</v>
      </c>
      <c r="K599" s="237" t="s">
        <v>2593</v>
      </c>
      <c r="L599" s="86">
        <v>0</v>
      </c>
      <c r="M599" s="86">
        <v>0</v>
      </c>
      <c r="N599" s="86">
        <v>0</v>
      </c>
      <c r="O599" s="146">
        <v>2</v>
      </c>
      <c r="P599" s="86">
        <v>0</v>
      </c>
      <c r="Q599" s="192">
        <f t="shared" si="3"/>
        <v>2</v>
      </c>
    </row>
    <row r="600" spans="2:17" s="18" customFormat="1" ht="15" customHeight="1">
      <c r="B600" s="237" t="s">
        <v>2669</v>
      </c>
      <c r="C600" s="237" t="s">
        <v>710</v>
      </c>
      <c r="D600" s="238"/>
      <c r="E600" s="238" t="s">
        <v>266</v>
      </c>
      <c r="F600" s="238">
        <v>5</v>
      </c>
      <c r="G600" s="238">
        <v>1</v>
      </c>
      <c r="H600" s="238" t="s">
        <v>321</v>
      </c>
      <c r="I600" s="238">
        <v>3</v>
      </c>
      <c r="J600" s="246" t="s">
        <v>451</v>
      </c>
      <c r="K600" s="237" t="s">
        <v>2593</v>
      </c>
      <c r="L600" s="86">
        <v>0</v>
      </c>
      <c r="M600" s="86">
        <v>0</v>
      </c>
      <c r="N600" s="86">
        <v>0</v>
      </c>
      <c r="O600" s="86">
        <v>0</v>
      </c>
      <c r="P600" s="111">
        <v>0</v>
      </c>
      <c r="Q600" s="192">
        <f t="shared" si="3"/>
        <v>0</v>
      </c>
    </row>
    <row r="601" spans="2:17" s="18" customFormat="1" ht="15" customHeight="1">
      <c r="B601" s="250" t="s">
        <v>117</v>
      </c>
      <c r="C601" s="237" t="s">
        <v>2670</v>
      </c>
      <c r="D601" s="238"/>
      <c r="E601" s="238" t="s">
        <v>266</v>
      </c>
      <c r="F601" s="238">
        <v>2</v>
      </c>
      <c r="G601" s="238">
        <v>3</v>
      </c>
      <c r="H601" s="238" t="s">
        <v>321</v>
      </c>
      <c r="I601" s="238">
        <v>3</v>
      </c>
      <c r="J601" s="246" t="s">
        <v>493</v>
      </c>
      <c r="K601" s="237" t="s">
        <v>2593</v>
      </c>
      <c r="L601" s="251">
        <v>0</v>
      </c>
      <c r="M601" s="251">
        <v>0</v>
      </c>
      <c r="N601" s="146">
        <v>1</v>
      </c>
      <c r="O601" s="146">
        <v>1</v>
      </c>
      <c r="P601" s="146">
        <v>1</v>
      </c>
      <c r="Q601" s="192">
        <f t="shared" si="3"/>
        <v>3</v>
      </c>
    </row>
    <row r="602" spans="2:17" s="18" customFormat="1" ht="15" customHeight="1">
      <c r="B602" s="237" t="s">
        <v>2671</v>
      </c>
      <c r="C602" s="237" t="s">
        <v>2672</v>
      </c>
      <c r="D602" s="238"/>
      <c r="E602" s="238" t="s">
        <v>266</v>
      </c>
      <c r="F602" s="238">
        <v>4</v>
      </c>
      <c r="G602" s="238">
        <v>4</v>
      </c>
      <c r="H602" s="238" t="s">
        <v>321</v>
      </c>
      <c r="I602" s="238">
        <v>4</v>
      </c>
      <c r="J602" s="246" t="s">
        <v>470</v>
      </c>
      <c r="K602" s="237" t="s">
        <v>2593</v>
      </c>
      <c r="L602" s="111">
        <v>0</v>
      </c>
      <c r="M602" s="111">
        <v>0</v>
      </c>
      <c r="N602" s="146">
        <v>1</v>
      </c>
      <c r="O602" s="111">
        <v>0</v>
      </c>
      <c r="P602" s="146">
        <v>1</v>
      </c>
      <c r="Q602" s="192">
        <f t="shared" si="3"/>
        <v>2</v>
      </c>
    </row>
    <row r="603" spans="2:17" s="18" customFormat="1" ht="15" customHeight="1">
      <c r="B603" s="237" t="s">
        <v>2673</v>
      </c>
      <c r="C603" s="237" t="s">
        <v>2674</v>
      </c>
      <c r="D603" s="238"/>
      <c r="E603" s="238" t="s">
        <v>266</v>
      </c>
      <c r="F603" s="238">
        <v>5</v>
      </c>
      <c r="G603" s="238">
        <v>5</v>
      </c>
      <c r="H603" s="238" t="s">
        <v>321</v>
      </c>
      <c r="I603" s="238">
        <v>5</v>
      </c>
      <c r="J603" s="246" t="s">
        <v>487</v>
      </c>
      <c r="K603" s="237" t="s">
        <v>2593</v>
      </c>
      <c r="L603" s="111">
        <v>0</v>
      </c>
      <c r="M603" s="146">
        <v>2</v>
      </c>
      <c r="N603" s="146">
        <v>1</v>
      </c>
      <c r="O603" s="146">
        <v>1</v>
      </c>
      <c r="P603" s="146">
        <v>1</v>
      </c>
      <c r="Q603" s="192">
        <f t="shared" si="3"/>
        <v>5</v>
      </c>
    </row>
    <row r="604" spans="2:17" s="18" customFormat="1" ht="15" customHeight="1">
      <c r="B604" s="237" t="s">
        <v>2675</v>
      </c>
      <c r="C604" s="237" t="s">
        <v>2676</v>
      </c>
      <c r="D604" s="238" t="s">
        <v>1298</v>
      </c>
      <c r="E604" s="238" t="s">
        <v>266</v>
      </c>
      <c r="F604" s="238">
        <v>5</v>
      </c>
      <c r="G604" s="238">
        <v>5</v>
      </c>
      <c r="H604" s="238" t="s">
        <v>321</v>
      </c>
      <c r="I604" s="238">
        <v>6</v>
      </c>
      <c r="J604" s="246" t="s">
        <v>487</v>
      </c>
      <c r="K604" s="237" t="s">
        <v>2593</v>
      </c>
      <c r="L604" s="146">
        <v>1</v>
      </c>
      <c r="M604" s="146">
        <v>2</v>
      </c>
      <c r="N604" s="146">
        <v>2</v>
      </c>
      <c r="O604" s="146">
        <v>1</v>
      </c>
      <c r="P604" s="146">
        <v>0</v>
      </c>
      <c r="Q604" s="192">
        <f t="shared" si="3"/>
        <v>6</v>
      </c>
    </row>
    <row r="605" spans="2:17" s="18" customFormat="1" ht="15" customHeight="1">
      <c r="B605" s="237" t="s">
        <v>2677</v>
      </c>
      <c r="C605" s="237" t="s">
        <v>2678</v>
      </c>
      <c r="D605" s="238"/>
      <c r="E605" s="238" t="s">
        <v>247</v>
      </c>
      <c r="F605" s="238"/>
      <c r="G605" s="238"/>
      <c r="H605" s="238" t="s">
        <v>338</v>
      </c>
      <c r="I605" s="238">
        <v>1</v>
      </c>
      <c r="J605" s="246" t="s">
        <v>487</v>
      </c>
      <c r="K605" s="237" t="s">
        <v>2593</v>
      </c>
      <c r="L605" s="86">
        <v>0</v>
      </c>
      <c r="M605" s="146">
        <v>1</v>
      </c>
      <c r="N605" s="146">
        <v>2</v>
      </c>
      <c r="O605" s="146">
        <v>2</v>
      </c>
      <c r="P605" s="146">
        <v>2</v>
      </c>
      <c r="Q605" s="192">
        <f t="shared" si="3"/>
        <v>7</v>
      </c>
    </row>
    <row r="606" spans="2:17" s="20" customFormat="1" ht="15" customHeight="1">
      <c r="B606" s="242" t="s">
        <v>167</v>
      </c>
      <c r="C606" s="242" t="s">
        <v>2679</v>
      </c>
      <c r="D606" s="243"/>
      <c r="E606" s="243" t="s">
        <v>533</v>
      </c>
      <c r="F606" s="243">
        <v>2</v>
      </c>
      <c r="G606" s="243">
        <v>2</v>
      </c>
      <c r="H606" s="243" t="s">
        <v>338</v>
      </c>
      <c r="I606" s="243">
        <v>2</v>
      </c>
      <c r="J606" s="243" t="s">
        <v>470</v>
      </c>
      <c r="K606" s="242" t="s">
        <v>2593</v>
      </c>
      <c r="L606" s="86">
        <v>0</v>
      </c>
      <c r="M606" s="86">
        <v>0</v>
      </c>
      <c r="N606" s="86">
        <v>0</v>
      </c>
      <c r="O606" s="86">
        <v>0</v>
      </c>
      <c r="P606" s="86">
        <v>0</v>
      </c>
      <c r="Q606" s="192">
        <f t="shared" si="3"/>
        <v>0</v>
      </c>
    </row>
    <row r="607" spans="2:17" s="18" customFormat="1" ht="15" customHeight="1">
      <c r="B607" s="240" t="s">
        <v>166</v>
      </c>
      <c r="C607" s="237" t="s">
        <v>2680</v>
      </c>
      <c r="D607" s="238"/>
      <c r="E607" s="238" t="s">
        <v>247</v>
      </c>
      <c r="F607" s="238"/>
      <c r="G607" s="238"/>
      <c r="H607" s="238" t="s">
        <v>338</v>
      </c>
      <c r="I607" s="238">
        <v>2</v>
      </c>
      <c r="J607" s="246" t="s">
        <v>470</v>
      </c>
      <c r="K607" s="237" t="s">
        <v>2593</v>
      </c>
      <c r="L607" s="35">
        <v>0</v>
      </c>
      <c r="M607" s="252">
        <v>0</v>
      </c>
      <c r="N607" s="35">
        <v>0</v>
      </c>
      <c r="O607" s="86">
        <v>0</v>
      </c>
      <c r="P607" s="146">
        <v>0</v>
      </c>
      <c r="Q607" s="192">
        <f t="shared" si="3"/>
        <v>0</v>
      </c>
    </row>
    <row r="608" spans="2:17" s="19" customFormat="1" ht="15" customHeight="1">
      <c r="B608" s="235" t="s">
        <v>2681</v>
      </c>
      <c r="C608" s="235" t="s">
        <v>2682</v>
      </c>
      <c r="D608" s="236"/>
      <c r="E608" s="236" t="s">
        <v>266</v>
      </c>
      <c r="F608" s="236">
        <v>3</v>
      </c>
      <c r="G608" s="236">
        <v>6</v>
      </c>
      <c r="H608" s="236" t="s">
        <v>338</v>
      </c>
      <c r="I608" s="236">
        <v>4</v>
      </c>
      <c r="J608" s="236" t="s">
        <v>470</v>
      </c>
      <c r="K608" s="235" t="s">
        <v>2593</v>
      </c>
      <c r="L608" s="35">
        <v>0</v>
      </c>
      <c r="M608" s="111">
        <v>0</v>
      </c>
      <c r="N608" s="111">
        <v>0</v>
      </c>
      <c r="O608" s="35">
        <v>0</v>
      </c>
      <c r="P608" s="234">
        <v>0</v>
      </c>
      <c r="Q608" s="192">
        <f t="shared" si="3"/>
        <v>0</v>
      </c>
    </row>
    <row r="609" spans="2:17" s="18" customFormat="1" ht="15" customHeight="1">
      <c r="B609" s="237" t="s">
        <v>2683</v>
      </c>
      <c r="C609" s="237" t="s">
        <v>2684</v>
      </c>
      <c r="D609" s="238"/>
      <c r="E609" s="238" t="s">
        <v>266</v>
      </c>
      <c r="F609" s="238">
        <v>3</v>
      </c>
      <c r="G609" s="238">
        <v>5</v>
      </c>
      <c r="H609" s="238" t="s">
        <v>338</v>
      </c>
      <c r="I609" s="238">
        <v>4</v>
      </c>
      <c r="J609" s="246" t="s">
        <v>487</v>
      </c>
      <c r="K609" s="237" t="s">
        <v>2593</v>
      </c>
      <c r="L609" s="146">
        <v>0</v>
      </c>
      <c r="M609" s="146">
        <v>2</v>
      </c>
      <c r="N609" s="146">
        <v>1</v>
      </c>
      <c r="O609" s="146">
        <v>1</v>
      </c>
      <c r="P609" s="146">
        <v>1</v>
      </c>
      <c r="Q609" s="192">
        <f t="shared" si="3"/>
        <v>5</v>
      </c>
    </row>
    <row r="610" spans="2:17" s="20" customFormat="1" ht="15" customHeight="1">
      <c r="B610" s="242" t="s">
        <v>2685</v>
      </c>
      <c r="C610" s="242" t="s">
        <v>2686</v>
      </c>
      <c r="D610" s="243"/>
      <c r="E610" s="243" t="s">
        <v>247</v>
      </c>
      <c r="F610" s="243"/>
      <c r="G610" s="243"/>
      <c r="H610" s="243" t="s">
        <v>338</v>
      </c>
      <c r="I610" s="243">
        <v>4</v>
      </c>
      <c r="J610" s="243" t="s">
        <v>451</v>
      </c>
      <c r="K610" s="242" t="s">
        <v>2593</v>
      </c>
      <c r="L610" s="248">
        <v>0</v>
      </c>
      <c r="M610" s="248">
        <v>0</v>
      </c>
      <c r="N610" s="248">
        <v>0</v>
      </c>
      <c r="O610" s="86">
        <v>0</v>
      </c>
      <c r="P610" s="248">
        <v>0</v>
      </c>
      <c r="Q610" s="192">
        <f t="shared" si="3"/>
        <v>0</v>
      </c>
    </row>
    <row r="611" spans="2:17" s="18" customFormat="1" ht="15" customHeight="1">
      <c r="B611" s="240" t="s">
        <v>169</v>
      </c>
      <c r="C611" s="237" t="s">
        <v>2687</v>
      </c>
      <c r="D611" s="238"/>
      <c r="E611" s="238" t="s">
        <v>247</v>
      </c>
      <c r="F611" s="238"/>
      <c r="G611" s="238"/>
      <c r="H611" s="238" t="s">
        <v>338</v>
      </c>
      <c r="I611" s="238">
        <v>4</v>
      </c>
      <c r="J611" s="246" t="s">
        <v>451</v>
      </c>
      <c r="K611" s="237" t="s">
        <v>2593</v>
      </c>
      <c r="L611" s="111">
        <v>0</v>
      </c>
      <c r="M611" s="86">
        <v>0</v>
      </c>
      <c r="N611" s="86">
        <v>0</v>
      </c>
      <c r="O611" s="86">
        <v>0</v>
      </c>
      <c r="P611" s="86">
        <v>0</v>
      </c>
      <c r="Q611" s="192">
        <f t="shared" si="3"/>
        <v>0</v>
      </c>
    </row>
    <row r="612" spans="2:17" s="18" customFormat="1" ht="15" customHeight="1">
      <c r="B612" s="241" t="s">
        <v>2688</v>
      </c>
      <c r="C612" s="237" t="s">
        <v>2689</v>
      </c>
      <c r="D612" s="238"/>
      <c r="E612" s="238" t="s">
        <v>266</v>
      </c>
      <c r="F612" s="238">
        <v>5</v>
      </c>
      <c r="G612" s="238">
        <v>5</v>
      </c>
      <c r="H612" s="238" t="s">
        <v>338</v>
      </c>
      <c r="I612" s="238">
        <v>5</v>
      </c>
      <c r="J612" s="246" t="s">
        <v>493</v>
      </c>
      <c r="K612" s="237" t="s">
        <v>2593</v>
      </c>
      <c r="L612" s="146">
        <v>1</v>
      </c>
      <c r="M612" s="146">
        <v>1</v>
      </c>
      <c r="N612" s="146">
        <v>1</v>
      </c>
      <c r="O612" s="146">
        <v>1</v>
      </c>
      <c r="P612" s="146">
        <v>1</v>
      </c>
      <c r="Q612" s="192">
        <f t="shared" si="3"/>
        <v>5</v>
      </c>
    </row>
    <row r="613" spans="2:17" s="18" customFormat="1" ht="15" customHeight="1">
      <c r="B613" s="237" t="s">
        <v>2690</v>
      </c>
      <c r="C613" s="237" t="s">
        <v>2691</v>
      </c>
      <c r="D613" s="238"/>
      <c r="E613" s="238" t="s">
        <v>266</v>
      </c>
      <c r="F613" s="238">
        <v>5</v>
      </c>
      <c r="G613" s="238">
        <v>5</v>
      </c>
      <c r="H613" s="238" t="s">
        <v>338</v>
      </c>
      <c r="I613" s="238">
        <v>7</v>
      </c>
      <c r="J613" s="246" t="s">
        <v>451</v>
      </c>
      <c r="K613" s="237" t="s">
        <v>2593</v>
      </c>
      <c r="L613" s="86">
        <v>0</v>
      </c>
      <c r="M613" s="86">
        <v>0</v>
      </c>
      <c r="N613" s="111">
        <v>0</v>
      </c>
      <c r="O613" s="86">
        <v>0</v>
      </c>
      <c r="P613" s="86">
        <v>0</v>
      </c>
      <c r="Q613" s="192">
        <f t="shared" si="3"/>
        <v>0</v>
      </c>
    </row>
    <row r="614" spans="2:17" s="18" customFormat="1" ht="15" customHeight="1">
      <c r="B614" s="237" t="s">
        <v>2692</v>
      </c>
      <c r="C614" s="237" t="s">
        <v>2693</v>
      </c>
      <c r="D614" s="238"/>
      <c r="E614" s="238" t="s">
        <v>266</v>
      </c>
      <c r="F614" s="238">
        <v>1</v>
      </c>
      <c r="G614" s="238">
        <v>2</v>
      </c>
      <c r="H614" s="238" t="s">
        <v>357</v>
      </c>
      <c r="I614" s="238">
        <v>1</v>
      </c>
      <c r="J614" s="246" t="s">
        <v>487</v>
      </c>
      <c r="K614" s="237" t="s">
        <v>2593</v>
      </c>
      <c r="L614" s="146">
        <v>2</v>
      </c>
      <c r="M614" s="146">
        <v>1</v>
      </c>
      <c r="N614" s="146">
        <v>1</v>
      </c>
      <c r="O614" s="146">
        <v>2</v>
      </c>
      <c r="P614" s="146">
        <v>2</v>
      </c>
      <c r="Q614" s="192">
        <f t="shared" si="3"/>
        <v>8</v>
      </c>
    </row>
    <row r="615" spans="2:17" s="18" customFormat="1" ht="15" customHeight="1">
      <c r="B615" s="237" t="s">
        <v>2694</v>
      </c>
      <c r="C615" s="237" t="s">
        <v>2695</v>
      </c>
      <c r="D615" s="238"/>
      <c r="E615" s="238" t="s">
        <v>247</v>
      </c>
      <c r="F615" s="238"/>
      <c r="G615" s="238"/>
      <c r="H615" s="238" t="s">
        <v>357</v>
      </c>
      <c r="I615" s="238">
        <v>1</v>
      </c>
      <c r="J615" s="246" t="s">
        <v>470</v>
      </c>
      <c r="K615" s="237" t="s">
        <v>2593</v>
      </c>
      <c r="L615" s="86">
        <v>0</v>
      </c>
      <c r="M615" s="86">
        <v>0</v>
      </c>
      <c r="N615" s="86">
        <v>0</v>
      </c>
      <c r="O615" s="86">
        <v>0</v>
      </c>
      <c r="P615" s="146">
        <v>1</v>
      </c>
      <c r="Q615" s="192">
        <f t="shared" si="3"/>
        <v>1</v>
      </c>
    </row>
    <row r="616" spans="2:17" s="18" customFormat="1" ht="15" customHeight="1">
      <c r="B616" s="237" t="s">
        <v>2696</v>
      </c>
      <c r="C616" s="237" t="s">
        <v>2697</v>
      </c>
      <c r="D616" s="238"/>
      <c r="E616" s="238" t="s">
        <v>247</v>
      </c>
      <c r="F616" s="238"/>
      <c r="G616" s="238"/>
      <c r="H616" s="238" t="s">
        <v>357</v>
      </c>
      <c r="I616" s="238">
        <v>1</v>
      </c>
      <c r="J616" s="246" t="s">
        <v>451</v>
      </c>
      <c r="K616" s="237" t="s">
        <v>2593</v>
      </c>
      <c r="L616" s="86">
        <v>0</v>
      </c>
      <c r="M616" s="86">
        <v>0</v>
      </c>
      <c r="N616" s="86">
        <v>0</v>
      </c>
      <c r="O616" s="86">
        <v>0</v>
      </c>
      <c r="P616" s="111">
        <v>0</v>
      </c>
      <c r="Q616" s="192">
        <f t="shared" si="3"/>
        <v>0</v>
      </c>
    </row>
    <row r="617" spans="2:17" s="18" customFormat="1" ht="15" customHeight="1">
      <c r="B617" s="237" t="s">
        <v>2698</v>
      </c>
      <c r="C617" s="237" t="s">
        <v>2699</v>
      </c>
      <c r="D617" s="238" t="s">
        <v>924</v>
      </c>
      <c r="E617" s="238" t="s">
        <v>266</v>
      </c>
      <c r="F617" s="238">
        <v>2</v>
      </c>
      <c r="G617" s="238">
        <v>1</v>
      </c>
      <c r="H617" s="238" t="s">
        <v>357</v>
      </c>
      <c r="I617" s="238">
        <v>1</v>
      </c>
      <c r="J617" s="246" t="s">
        <v>451</v>
      </c>
      <c r="K617" s="237" t="s">
        <v>2593</v>
      </c>
      <c r="L617" s="86">
        <v>0</v>
      </c>
      <c r="M617" s="86">
        <v>0</v>
      </c>
      <c r="N617" s="86">
        <v>0</v>
      </c>
      <c r="O617" s="111">
        <v>0</v>
      </c>
      <c r="P617" s="86">
        <v>0</v>
      </c>
      <c r="Q617" s="192">
        <f t="shared" si="3"/>
        <v>0</v>
      </c>
    </row>
    <row r="618" spans="2:17" s="18" customFormat="1" ht="15" customHeight="1">
      <c r="B618" s="237" t="s">
        <v>2700</v>
      </c>
      <c r="C618" s="237" t="s">
        <v>2701</v>
      </c>
      <c r="D618" s="238"/>
      <c r="E618" s="238" t="s">
        <v>266</v>
      </c>
      <c r="F618" s="238">
        <v>1</v>
      </c>
      <c r="G618" s="238">
        <v>1</v>
      </c>
      <c r="H618" s="238" t="s">
        <v>357</v>
      </c>
      <c r="I618" s="238">
        <v>2</v>
      </c>
      <c r="J618" s="246" t="s">
        <v>451</v>
      </c>
      <c r="K618" s="237" t="s">
        <v>2593</v>
      </c>
      <c r="L618" s="86">
        <v>0</v>
      </c>
      <c r="M618" s="86">
        <v>0</v>
      </c>
      <c r="N618" s="86">
        <v>0</v>
      </c>
      <c r="O618" s="111">
        <v>0</v>
      </c>
      <c r="P618" s="111">
        <v>0</v>
      </c>
      <c r="Q618" s="192">
        <f t="shared" si="3"/>
        <v>0</v>
      </c>
    </row>
    <row r="619" spans="2:17" s="18" customFormat="1" ht="15" customHeight="1">
      <c r="B619" s="237" t="s">
        <v>2702</v>
      </c>
      <c r="C619" s="237" t="s">
        <v>2703</v>
      </c>
      <c r="D619" s="238"/>
      <c r="E619" s="238" t="s">
        <v>247</v>
      </c>
      <c r="F619" s="238"/>
      <c r="G619" s="238"/>
      <c r="H619" s="238" t="s">
        <v>357</v>
      </c>
      <c r="I619" s="238">
        <v>3</v>
      </c>
      <c r="J619" s="246" t="s">
        <v>487</v>
      </c>
      <c r="K619" s="237" t="s">
        <v>2593</v>
      </c>
      <c r="L619" s="146">
        <v>2</v>
      </c>
      <c r="M619" s="86">
        <v>0</v>
      </c>
      <c r="N619" s="146">
        <v>2</v>
      </c>
      <c r="O619" s="146">
        <v>1</v>
      </c>
      <c r="P619" s="146">
        <v>1</v>
      </c>
      <c r="Q619" s="192">
        <f t="shared" si="3"/>
        <v>6</v>
      </c>
    </row>
    <row r="620" spans="2:17" s="18" customFormat="1" ht="15" customHeight="1">
      <c r="B620" s="240" t="s">
        <v>2704</v>
      </c>
      <c r="C620" s="237" t="s">
        <v>2705</v>
      </c>
      <c r="D620" s="238"/>
      <c r="E620" s="238" t="s">
        <v>266</v>
      </c>
      <c r="F620" s="238">
        <v>2</v>
      </c>
      <c r="G620" s="238">
        <v>2</v>
      </c>
      <c r="H620" s="238" t="s">
        <v>357</v>
      </c>
      <c r="I620" s="238">
        <v>3</v>
      </c>
      <c r="J620" s="246" t="s">
        <v>493</v>
      </c>
      <c r="K620" s="237" t="s">
        <v>2593</v>
      </c>
      <c r="L620" s="146">
        <v>1</v>
      </c>
      <c r="M620" s="146">
        <v>1</v>
      </c>
      <c r="N620" s="146">
        <v>0</v>
      </c>
      <c r="O620" s="146">
        <v>1</v>
      </c>
      <c r="P620" s="146">
        <v>1</v>
      </c>
      <c r="Q620" s="192">
        <f t="shared" si="3"/>
        <v>4</v>
      </c>
    </row>
    <row r="621" spans="2:17" s="18" customFormat="1" ht="15" customHeight="1">
      <c r="B621" s="237" t="s">
        <v>2706</v>
      </c>
      <c r="C621" s="237" t="s">
        <v>2707</v>
      </c>
      <c r="D621" s="238"/>
      <c r="E621" s="238" t="s">
        <v>266</v>
      </c>
      <c r="F621" s="238">
        <v>4</v>
      </c>
      <c r="G621" s="238">
        <v>4</v>
      </c>
      <c r="H621" s="238" t="s">
        <v>357</v>
      </c>
      <c r="I621" s="238">
        <v>5</v>
      </c>
      <c r="J621" s="246" t="s">
        <v>470</v>
      </c>
      <c r="K621" s="237" t="s">
        <v>2593</v>
      </c>
      <c r="L621" s="86">
        <v>0</v>
      </c>
      <c r="M621" s="146">
        <v>1</v>
      </c>
      <c r="N621" s="111">
        <v>0</v>
      </c>
      <c r="O621" s="111">
        <v>0</v>
      </c>
      <c r="P621" s="111">
        <v>0</v>
      </c>
      <c r="Q621" s="192">
        <f t="shared" si="3"/>
        <v>1</v>
      </c>
    </row>
    <row r="622" spans="2:17" s="20" customFormat="1" ht="15" customHeight="1">
      <c r="B622" s="242" t="s">
        <v>2708</v>
      </c>
      <c r="C622" s="242" t="s">
        <v>2709</v>
      </c>
      <c r="D622" s="243"/>
      <c r="E622" s="243" t="s">
        <v>266</v>
      </c>
      <c r="F622" s="243">
        <v>6</v>
      </c>
      <c r="G622" s="243">
        <v>6</v>
      </c>
      <c r="H622" s="243" t="s">
        <v>357</v>
      </c>
      <c r="I622" s="243">
        <v>7</v>
      </c>
      <c r="J622" s="243" t="s">
        <v>470</v>
      </c>
      <c r="K622" s="242" t="s">
        <v>2593</v>
      </c>
      <c r="L622" s="86">
        <v>0</v>
      </c>
      <c r="M622" s="86">
        <v>0</v>
      </c>
      <c r="N622" s="248">
        <v>0</v>
      </c>
      <c r="O622" s="253">
        <v>0</v>
      </c>
      <c r="P622" s="253">
        <v>0</v>
      </c>
      <c r="Q622" s="192">
        <f t="shared" si="3"/>
        <v>0</v>
      </c>
    </row>
    <row r="623" spans="2:17" s="18" customFormat="1" ht="15" customHeight="1">
      <c r="B623" s="237" t="s">
        <v>2710</v>
      </c>
      <c r="C623" s="237" t="s">
        <v>2711</v>
      </c>
      <c r="D623" s="238" t="s">
        <v>999</v>
      </c>
      <c r="E623" s="238" t="s">
        <v>266</v>
      </c>
      <c r="F623" s="238">
        <v>5</v>
      </c>
      <c r="G623" s="238">
        <v>5</v>
      </c>
      <c r="H623" s="238" t="s">
        <v>375</v>
      </c>
      <c r="I623" s="238">
        <v>3</v>
      </c>
      <c r="J623" s="246" t="s">
        <v>487</v>
      </c>
      <c r="K623" s="237" t="s">
        <v>2593</v>
      </c>
      <c r="L623" s="146">
        <v>2</v>
      </c>
      <c r="M623" s="146">
        <v>2</v>
      </c>
      <c r="N623" s="146">
        <v>2</v>
      </c>
      <c r="O623" s="146">
        <v>0</v>
      </c>
      <c r="P623" s="146">
        <v>2</v>
      </c>
      <c r="Q623" s="192">
        <f t="shared" si="3"/>
        <v>8</v>
      </c>
    </row>
    <row r="624" spans="2:17" s="18" customFormat="1" ht="15" customHeight="1">
      <c r="B624" s="237" t="s">
        <v>2712</v>
      </c>
      <c r="C624" s="237" t="s">
        <v>2713</v>
      </c>
      <c r="D624" s="238"/>
      <c r="E624" s="238" t="s">
        <v>247</v>
      </c>
      <c r="F624" s="238"/>
      <c r="G624" s="238"/>
      <c r="H624" s="238" t="s">
        <v>375</v>
      </c>
      <c r="I624" s="238">
        <v>3</v>
      </c>
      <c r="J624" s="246" t="s">
        <v>470</v>
      </c>
      <c r="K624" s="237" t="s">
        <v>2593</v>
      </c>
      <c r="L624" s="86">
        <v>0</v>
      </c>
      <c r="M624" s="146">
        <v>0</v>
      </c>
      <c r="N624" s="146">
        <v>1</v>
      </c>
      <c r="O624" s="146">
        <v>2</v>
      </c>
      <c r="P624" s="146">
        <v>1</v>
      </c>
      <c r="Q624" s="192">
        <f t="shared" si="3"/>
        <v>4</v>
      </c>
    </row>
    <row r="625" spans="2:17" s="19" customFormat="1" ht="15" customHeight="1">
      <c r="B625" s="235" t="s">
        <v>2714</v>
      </c>
      <c r="C625" s="235" t="s">
        <v>2715</v>
      </c>
      <c r="D625" s="236"/>
      <c r="E625" s="236" t="s">
        <v>266</v>
      </c>
      <c r="F625" s="236">
        <v>5</v>
      </c>
      <c r="G625" s="236">
        <v>4</v>
      </c>
      <c r="H625" s="236" t="s">
        <v>375</v>
      </c>
      <c r="I625" s="236">
        <v>4</v>
      </c>
      <c r="J625" s="236" t="s">
        <v>451</v>
      </c>
      <c r="K625" s="235" t="s">
        <v>2593</v>
      </c>
      <c r="L625" s="35">
        <v>0</v>
      </c>
      <c r="M625" s="35">
        <v>0</v>
      </c>
      <c r="N625" s="35">
        <v>0</v>
      </c>
      <c r="O625" s="35">
        <v>0</v>
      </c>
      <c r="P625" s="111">
        <v>0</v>
      </c>
      <c r="Q625" s="192">
        <f t="shared" si="3"/>
        <v>0</v>
      </c>
    </row>
    <row r="626" spans="2:17" s="18" customFormat="1" ht="15" customHeight="1">
      <c r="B626" s="237" t="s">
        <v>2716</v>
      </c>
      <c r="C626" s="237" t="s">
        <v>2717</v>
      </c>
      <c r="D626" s="238"/>
      <c r="E626" s="238" t="s">
        <v>247</v>
      </c>
      <c r="F626" s="238"/>
      <c r="G626" s="238"/>
      <c r="H626" s="238" t="s">
        <v>375</v>
      </c>
      <c r="I626" s="238">
        <v>4</v>
      </c>
      <c r="J626" s="246" t="s">
        <v>451</v>
      </c>
      <c r="K626" s="237" t="s">
        <v>2593</v>
      </c>
      <c r="L626" s="86">
        <v>0</v>
      </c>
      <c r="M626" s="86">
        <v>0</v>
      </c>
      <c r="N626" s="86">
        <v>0</v>
      </c>
      <c r="O626" s="86">
        <v>0</v>
      </c>
      <c r="P626" s="146">
        <v>1</v>
      </c>
      <c r="Q626" s="192">
        <f t="shared" si="3"/>
        <v>1</v>
      </c>
    </row>
    <row r="627" spans="2:17" s="18" customFormat="1" ht="15" customHeight="1">
      <c r="B627" s="237" t="s">
        <v>2718</v>
      </c>
      <c r="C627" s="237" t="s">
        <v>2719</v>
      </c>
      <c r="D627" s="238" t="s">
        <v>924</v>
      </c>
      <c r="E627" s="238" t="s">
        <v>266</v>
      </c>
      <c r="F627" s="238">
        <v>4</v>
      </c>
      <c r="G627" s="238">
        <v>2</v>
      </c>
      <c r="H627" s="238" t="s">
        <v>375</v>
      </c>
      <c r="I627" s="238">
        <v>4</v>
      </c>
      <c r="J627" s="246" t="s">
        <v>470</v>
      </c>
      <c r="K627" s="237" t="s">
        <v>2593</v>
      </c>
      <c r="L627" s="86">
        <v>0</v>
      </c>
      <c r="M627" s="86">
        <v>0</v>
      </c>
      <c r="N627" s="86">
        <v>0</v>
      </c>
      <c r="O627" s="146">
        <v>0</v>
      </c>
      <c r="P627" s="86">
        <v>0</v>
      </c>
      <c r="Q627" s="192">
        <f t="shared" si="3"/>
        <v>0</v>
      </c>
    </row>
    <row r="628" spans="2:17" s="18" customFormat="1" ht="15" customHeight="1">
      <c r="B628" s="237" t="s">
        <v>2720</v>
      </c>
      <c r="C628" s="237" t="s">
        <v>2721</v>
      </c>
      <c r="D628" s="238"/>
      <c r="E628" s="238" t="s">
        <v>266</v>
      </c>
      <c r="F628" s="238">
        <v>6</v>
      </c>
      <c r="G628" s="238">
        <v>6</v>
      </c>
      <c r="H628" s="238" t="s">
        <v>375</v>
      </c>
      <c r="I628" s="238">
        <v>6</v>
      </c>
      <c r="J628" s="246" t="s">
        <v>487</v>
      </c>
      <c r="K628" s="237" t="s">
        <v>2593</v>
      </c>
      <c r="L628" s="146">
        <v>1</v>
      </c>
      <c r="M628" s="146">
        <v>2</v>
      </c>
      <c r="N628" s="146">
        <v>0</v>
      </c>
      <c r="O628" s="146">
        <v>2</v>
      </c>
      <c r="P628" s="146">
        <v>2</v>
      </c>
      <c r="Q628" s="192">
        <f t="shared" si="3"/>
        <v>7</v>
      </c>
    </row>
    <row r="629" spans="2:17" s="18" customFormat="1" ht="15" customHeight="1">
      <c r="B629" s="237" t="s">
        <v>2722</v>
      </c>
      <c r="C629" s="237" t="s">
        <v>2723</v>
      </c>
      <c r="D629" s="238"/>
      <c r="E629" s="238" t="s">
        <v>247</v>
      </c>
      <c r="F629" s="238"/>
      <c r="G629" s="238"/>
      <c r="H629" s="238" t="s">
        <v>375</v>
      </c>
      <c r="I629" s="238">
        <v>6</v>
      </c>
      <c r="J629" s="246" t="s">
        <v>470</v>
      </c>
      <c r="K629" s="237" t="s">
        <v>2593</v>
      </c>
      <c r="L629" s="86">
        <v>0</v>
      </c>
      <c r="M629" s="86">
        <v>0</v>
      </c>
      <c r="N629" s="111">
        <v>0</v>
      </c>
      <c r="O629" s="111">
        <v>0</v>
      </c>
      <c r="P629" s="146">
        <v>0</v>
      </c>
      <c r="Q629" s="192">
        <f t="shared" si="3"/>
        <v>0</v>
      </c>
    </row>
    <row r="630" spans="2:17" s="18" customFormat="1" ht="15" customHeight="1">
      <c r="B630" s="237" t="s">
        <v>2724</v>
      </c>
      <c r="C630" s="237" t="s">
        <v>2725</v>
      </c>
      <c r="D630" s="238" t="s">
        <v>999</v>
      </c>
      <c r="E630" s="238" t="s">
        <v>266</v>
      </c>
      <c r="F630" s="238">
        <v>6</v>
      </c>
      <c r="G630" s="238">
        <v>6</v>
      </c>
      <c r="H630" s="238" t="s">
        <v>375</v>
      </c>
      <c r="I630" s="238">
        <v>7</v>
      </c>
      <c r="J630" s="246" t="s">
        <v>451</v>
      </c>
      <c r="K630" s="237" t="s">
        <v>2593</v>
      </c>
      <c r="L630" s="111">
        <v>0</v>
      </c>
      <c r="M630" s="111">
        <v>0</v>
      </c>
      <c r="N630" s="111">
        <v>0</v>
      </c>
      <c r="O630" s="111">
        <v>0</v>
      </c>
      <c r="P630" s="111">
        <v>0</v>
      </c>
      <c r="Q630" s="192">
        <f t="shared" si="3"/>
        <v>0</v>
      </c>
    </row>
    <row r="631" spans="2:17" s="18" customFormat="1" ht="15" customHeight="1">
      <c r="B631" s="237" t="s">
        <v>2726</v>
      </c>
      <c r="C631" s="237" t="s">
        <v>2727</v>
      </c>
      <c r="D631" s="238" t="s">
        <v>999</v>
      </c>
      <c r="E631" s="238" t="s">
        <v>266</v>
      </c>
      <c r="F631" s="238">
        <v>7</v>
      </c>
      <c r="G631" s="238">
        <v>9</v>
      </c>
      <c r="H631" s="238" t="s">
        <v>375</v>
      </c>
      <c r="I631" s="238">
        <v>9</v>
      </c>
      <c r="J631" s="246" t="s">
        <v>493</v>
      </c>
      <c r="K631" s="237" t="s">
        <v>2593</v>
      </c>
      <c r="L631" s="146">
        <v>1</v>
      </c>
      <c r="M631" s="146">
        <v>1</v>
      </c>
      <c r="N631" s="146">
        <v>1</v>
      </c>
      <c r="O631" s="146">
        <v>1</v>
      </c>
      <c r="P631" s="146">
        <v>1</v>
      </c>
      <c r="Q631" s="192">
        <f t="shared" si="3"/>
        <v>5</v>
      </c>
    </row>
    <row r="632" spans="2:17" s="18" customFormat="1" ht="15" customHeight="1">
      <c r="B632" s="237" t="s">
        <v>2728</v>
      </c>
      <c r="C632" s="237" t="s">
        <v>2729</v>
      </c>
      <c r="D632" s="238"/>
      <c r="E632" s="238" t="s">
        <v>266</v>
      </c>
      <c r="F632" s="238">
        <v>1</v>
      </c>
      <c r="G632" s="238">
        <v>1</v>
      </c>
      <c r="H632" s="239" t="s">
        <v>2730</v>
      </c>
      <c r="I632" s="238">
        <v>2</v>
      </c>
      <c r="J632" s="246" t="s">
        <v>470</v>
      </c>
      <c r="K632" s="237" t="s">
        <v>2593</v>
      </c>
      <c r="L632" s="86">
        <v>0</v>
      </c>
      <c r="M632" s="86">
        <v>0</v>
      </c>
      <c r="N632" s="86">
        <v>0</v>
      </c>
      <c r="O632" s="86">
        <v>0</v>
      </c>
      <c r="P632" s="146">
        <v>1</v>
      </c>
      <c r="Q632" s="192">
        <f t="shared" si="3"/>
        <v>1</v>
      </c>
    </row>
    <row r="633" spans="2:17" s="20" customFormat="1" ht="15" customHeight="1">
      <c r="B633" s="242" t="s">
        <v>2731</v>
      </c>
      <c r="C633" s="242" t="s">
        <v>2732</v>
      </c>
      <c r="D633" s="243"/>
      <c r="E633" s="243" t="s">
        <v>266</v>
      </c>
      <c r="F633" s="243">
        <v>2</v>
      </c>
      <c r="G633" s="243">
        <v>4</v>
      </c>
      <c r="H633" s="243" t="s">
        <v>2733</v>
      </c>
      <c r="I633" s="243">
        <v>3</v>
      </c>
      <c r="J633" s="243" t="s">
        <v>451</v>
      </c>
      <c r="K633" s="242" t="s">
        <v>2593</v>
      </c>
      <c r="L633" s="86">
        <v>0</v>
      </c>
      <c r="M633" s="86">
        <v>0</v>
      </c>
      <c r="N633" s="86">
        <v>0</v>
      </c>
      <c r="O633" s="86">
        <v>0</v>
      </c>
      <c r="P633" s="253">
        <v>0</v>
      </c>
      <c r="Q633" s="192">
        <f t="shared" si="3"/>
        <v>0</v>
      </c>
    </row>
    <row r="634" spans="2:17" s="18" customFormat="1" ht="15" customHeight="1">
      <c r="B634" s="237" t="s">
        <v>2734</v>
      </c>
      <c r="C634" s="237" t="s">
        <v>2735</v>
      </c>
      <c r="D634" s="238"/>
      <c r="E634" s="238" t="s">
        <v>266</v>
      </c>
      <c r="F634" s="238">
        <v>5</v>
      </c>
      <c r="G634" s="238">
        <v>6</v>
      </c>
      <c r="H634" s="239" t="s">
        <v>2730</v>
      </c>
      <c r="I634" s="238">
        <v>7</v>
      </c>
      <c r="J634" s="246" t="s">
        <v>493</v>
      </c>
      <c r="K634" s="237" t="s">
        <v>2593</v>
      </c>
      <c r="L634" s="146">
        <v>1</v>
      </c>
      <c r="M634" s="146">
        <v>1</v>
      </c>
      <c r="N634" s="146">
        <v>1</v>
      </c>
      <c r="O634" s="86">
        <v>0</v>
      </c>
      <c r="P634" s="146">
        <v>1</v>
      </c>
      <c r="Q634" s="192">
        <f t="shared" ref="Q634:Q688" si="4">SUBTOTAL(9,L634:P634)</f>
        <v>4</v>
      </c>
    </row>
    <row r="635" spans="2:17" s="18" customFormat="1" ht="15" customHeight="1">
      <c r="B635" s="240" t="s">
        <v>176</v>
      </c>
      <c r="C635" s="237" t="s">
        <v>2736</v>
      </c>
      <c r="D635" s="238"/>
      <c r="E635" s="238" t="s">
        <v>266</v>
      </c>
      <c r="F635" s="238">
        <v>2</v>
      </c>
      <c r="G635" s="238">
        <v>3</v>
      </c>
      <c r="H635" s="239" t="s">
        <v>2737</v>
      </c>
      <c r="I635" s="238">
        <v>4</v>
      </c>
      <c r="J635" s="246" t="s">
        <v>451</v>
      </c>
      <c r="K635" s="237" t="s">
        <v>2593</v>
      </c>
      <c r="L635" s="86">
        <v>0</v>
      </c>
      <c r="M635" s="86">
        <v>0</v>
      </c>
      <c r="N635" s="86">
        <v>0</v>
      </c>
      <c r="O635" s="86">
        <v>0</v>
      </c>
      <c r="P635" s="146">
        <v>1</v>
      </c>
      <c r="Q635" s="192">
        <f t="shared" si="4"/>
        <v>1</v>
      </c>
    </row>
    <row r="636" spans="2:17" s="18" customFormat="1" ht="15" customHeight="1">
      <c r="B636" s="237" t="s">
        <v>2738</v>
      </c>
      <c r="C636" s="237" t="s">
        <v>2739</v>
      </c>
      <c r="D636" s="238"/>
      <c r="E636" s="238" t="s">
        <v>266</v>
      </c>
      <c r="F636" s="238">
        <v>5</v>
      </c>
      <c r="G636" s="238">
        <v>3</v>
      </c>
      <c r="H636" s="239" t="s">
        <v>2737</v>
      </c>
      <c r="I636" s="238">
        <v>5</v>
      </c>
      <c r="J636" s="246" t="s">
        <v>470</v>
      </c>
      <c r="K636" s="237" t="s">
        <v>2593</v>
      </c>
      <c r="L636" s="86">
        <v>0</v>
      </c>
      <c r="M636" s="86">
        <v>0</v>
      </c>
      <c r="N636" s="86">
        <v>0</v>
      </c>
      <c r="O636" s="146">
        <v>0</v>
      </c>
      <c r="P636" s="86">
        <v>0</v>
      </c>
      <c r="Q636" s="192">
        <f t="shared" si="4"/>
        <v>0</v>
      </c>
    </row>
    <row r="637" spans="2:17" s="18" customFormat="1" ht="15" customHeight="1">
      <c r="B637" s="240" t="s">
        <v>174</v>
      </c>
      <c r="C637" s="237" t="s">
        <v>2740</v>
      </c>
      <c r="D637" s="238"/>
      <c r="E637" s="238" t="s">
        <v>266</v>
      </c>
      <c r="F637" s="238">
        <v>5</v>
      </c>
      <c r="G637" s="238">
        <v>3</v>
      </c>
      <c r="H637" s="239" t="s">
        <v>2737</v>
      </c>
      <c r="I637" s="238">
        <v>6</v>
      </c>
      <c r="J637" s="246" t="s">
        <v>493</v>
      </c>
      <c r="K637" s="237" t="s">
        <v>2593</v>
      </c>
      <c r="L637" s="86">
        <v>0</v>
      </c>
      <c r="M637" s="86">
        <v>0</v>
      </c>
      <c r="N637" s="86">
        <v>0</v>
      </c>
      <c r="O637" s="86">
        <v>0</v>
      </c>
      <c r="P637" s="86">
        <v>0</v>
      </c>
      <c r="Q637" s="192">
        <f t="shared" si="4"/>
        <v>0</v>
      </c>
    </row>
    <row r="638" spans="2:17" s="18" customFormat="1" ht="15" customHeight="1">
      <c r="B638" s="237" t="s">
        <v>2741</v>
      </c>
      <c r="C638" s="237" t="s">
        <v>2742</v>
      </c>
      <c r="D638" s="238"/>
      <c r="E638" s="238" t="s">
        <v>247</v>
      </c>
      <c r="F638" s="238"/>
      <c r="G638" s="238"/>
      <c r="H638" s="238" t="s">
        <v>392</v>
      </c>
      <c r="I638" s="238">
        <v>1</v>
      </c>
      <c r="J638" s="246" t="s">
        <v>451</v>
      </c>
      <c r="K638" s="237" t="s">
        <v>2593</v>
      </c>
      <c r="L638" s="111">
        <v>0</v>
      </c>
      <c r="M638" s="86">
        <v>0</v>
      </c>
      <c r="N638" s="86">
        <v>0</v>
      </c>
      <c r="O638" s="86">
        <v>0</v>
      </c>
      <c r="P638" s="86">
        <v>0</v>
      </c>
      <c r="Q638" s="192">
        <f t="shared" si="4"/>
        <v>0</v>
      </c>
    </row>
    <row r="639" spans="2:17" s="18" customFormat="1" ht="15" customHeight="1">
      <c r="B639" s="240" t="s">
        <v>210</v>
      </c>
      <c r="C639" s="237" t="s">
        <v>2743</v>
      </c>
      <c r="D639" s="238"/>
      <c r="E639" s="238" t="s">
        <v>247</v>
      </c>
      <c r="F639" s="238"/>
      <c r="G639" s="238"/>
      <c r="H639" s="238" t="s">
        <v>392</v>
      </c>
      <c r="I639" s="238">
        <v>2</v>
      </c>
      <c r="J639" s="246" t="s">
        <v>487</v>
      </c>
      <c r="K639" s="237" t="s">
        <v>2593</v>
      </c>
      <c r="L639" s="146">
        <v>1</v>
      </c>
      <c r="M639" s="86">
        <v>0</v>
      </c>
      <c r="N639" s="146">
        <v>1</v>
      </c>
      <c r="O639" s="146">
        <v>1</v>
      </c>
      <c r="P639" s="146">
        <v>1</v>
      </c>
      <c r="Q639" s="192">
        <f t="shared" si="4"/>
        <v>4</v>
      </c>
    </row>
    <row r="640" spans="2:17" s="18" customFormat="1" ht="15" customHeight="1">
      <c r="B640" s="237" t="s">
        <v>2744</v>
      </c>
      <c r="C640" s="237" t="s">
        <v>265</v>
      </c>
      <c r="D640" s="238"/>
      <c r="E640" s="238" t="s">
        <v>266</v>
      </c>
      <c r="F640" s="238">
        <v>0</v>
      </c>
      <c r="G640" s="238">
        <v>7</v>
      </c>
      <c r="H640" s="238" t="s">
        <v>392</v>
      </c>
      <c r="I640" s="238">
        <v>2</v>
      </c>
      <c r="J640" s="246" t="s">
        <v>451</v>
      </c>
      <c r="K640" s="237" t="s">
        <v>2593</v>
      </c>
      <c r="L640" s="86">
        <v>0</v>
      </c>
      <c r="M640" s="86">
        <v>0</v>
      </c>
      <c r="N640" s="111">
        <v>0</v>
      </c>
      <c r="O640" s="111">
        <v>0</v>
      </c>
      <c r="P640" s="146">
        <v>0</v>
      </c>
      <c r="Q640" s="192">
        <f t="shared" si="4"/>
        <v>0</v>
      </c>
    </row>
    <row r="641" spans="2:17" s="18" customFormat="1" ht="15" customHeight="1">
      <c r="B641" s="237" t="s">
        <v>2745</v>
      </c>
      <c r="C641" s="237" t="s">
        <v>2746</v>
      </c>
      <c r="D641" s="238"/>
      <c r="E641" s="238" t="s">
        <v>266</v>
      </c>
      <c r="F641" s="238">
        <v>2</v>
      </c>
      <c r="G641" s="238">
        <v>2</v>
      </c>
      <c r="H641" s="238" t="s">
        <v>392</v>
      </c>
      <c r="I641" s="238">
        <v>2</v>
      </c>
      <c r="J641" s="246" t="s">
        <v>493</v>
      </c>
      <c r="K641" s="237" t="s">
        <v>2593</v>
      </c>
      <c r="L641" s="86">
        <v>0</v>
      </c>
      <c r="M641" s="146">
        <v>1</v>
      </c>
      <c r="N641" s="146">
        <v>1</v>
      </c>
      <c r="O641" s="146">
        <v>1</v>
      </c>
      <c r="P641" s="146">
        <v>1</v>
      </c>
      <c r="Q641" s="192">
        <f t="shared" si="4"/>
        <v>4</v>
      </c>
    </row>
    <row r="642" spans="2:17" s="18" customFormat="1" ht="15" customHeight="1">
      <c r="B642" s="237" t="s">
        <v>2747</v>
      </c>
      <c r="C642" s="237" t="s">
        <v>2748</v>
      </c>
      <c r="D642" s="238"/>
      <c r="E642" s="238" t="s">
        <v>247</v>
      </c>
      <c r="F642" s="238"/>
      <c r="G642" s="238"/>
      <c r="H642" s="238" t="s">
        <v>392</v>
      </c>
      <c r="I642" s="238">
        <v>2</v>
      </c>
      <c r="J642" s="246" t="s">
        <v>470</v>
      </c>
      <c r="K642" s="237" t="s">
        <v>2593</v>
      </c>
      <c r="L642" s="86">
        <v>0</v>
      </c>
      <c r="M642" s="86">
        <v>0</v>
      </c>
      <c r="N642" s="86">
        <v>0</v>
      </c>
      <c r="O642" s="146">
        <v>1</v>
      </c>
      <c r="P642" s="86">
        <v>0</v>
      </c>
      <c r="Q642" s="192">
        <f t="shared" si="4"/>
        <v>1</v>
      </c>
    </row>
    <row r="643" spans="2:17" s="18" customFormat="1" ht="15" customHeight="1">
      <c r="B643" s="237" t="s">
        <v>2749</v>
      </c>
      <c r="C643" s="237" t="s">
        <v>2750</v>
      </c>
      <c r="D643" s="238"/>
      <c r="E643" s="238" t="s">
        <v>266</v>
      </c>
      <c r="F643" s="238">
        <v>3</v>
      </c>
      <c r="G643" s="238">
        <v>3</v>
      </c>
      <c r="H643" s="238" t="s">
        <v>392</v>
      </c>
      <c r="I643" s="238">
        <v>3</v>
      </c>
      <c r="J643" s="246" t="s">
        <v>470</v>
      </c>
      <c r="K643" s="237" t="s">
        <v>2593</v>
      </c>
      <c r="L643" s="86">
        <v>0</v>
      </c>
      <c r="M643" s="86">
        <v>0</v>
      </c>
      <c r="N643" s="86">
        <v>0</v>
      </c>
      <c r="O643" s="86">
        <v>0</v>
      </c>
      <c r="P643" s="146">
        <v>2</v>
      </c>
      <c r="Q643" s="192">
        <f t="shared" si="4"/>
        <v>2</v>
      </c>
    </row>
    <row r="644" spans="2:17" s="18" customFormat="1" ht="15" customHeight="1">
      <c r="B644" s="237" t="s">
        <v>2751</v>
      </c>
      <c r="C644" s="237" t="s">
        <v>2752</v>
      </c>
      <c r="D644" s="238"/>
      <c r="E644" s="238" t="s">
        <v>266</v>
      </c>
      <c r="F644" s="238">
        <v>4</v>
      </c>
      <c r="G644" s="238">
        <v>3</v>
      </c>
      <c r="H644" s="238" t="s">
        <v>392</v>
      </c>
      <c r="I644" s="238">
        <v>4</v>
      </c>
      <c r="J644" s="246" t="s">
        <v>451</v>
      </c>
      <c r="K644" s="237" t="s">
        <v>2593</v>
      </c>
      <c r="L644" s="86">
        <v>0</v>
      </c>
      <c r="M644" s="86">
        <v>0</v>
      </c>
      <c r="N644" s="146">
        <v>1</v>
      </c>
      <c r="O644" s="111">
        <v>0</v>
      </c>
      <c r="P644" s="146">
        <v>0</v>
      </c>
      <c r="Q644" s="192">
        <f t="shared" si="4"/>
        <v>1</v>
      </c>
    </row>
    <row r="645" spans="2:17" s="18" customFormat="1" ht="15" customHeight="1">
      <c r="B645" s="237" t="s">
        <v>2753</v>
      </c>
      <c r="C645" s="237" t="s">
        <v>2754</v>
      </c>
      <c r="D645" s="238"/>
      <c r="E645" s="238" t="s">
        <v>533</v>
      </c>
      <c r="F645" s="238">
        <v>2</v>
      </c>
      <c r="G645" s="238">
        <v>3</v>
      </c>
      <c r="H645" s="238" t="s">
        <v>392</v>
      </c>
      <c r="I645" s="238">
        <v>4</v>
      </c>
      <c r="J645" s="246" t="s">
        <v>487</v>
      </c>
      <c r="K645" s="237" t="s">
        <v>2593</v>
      </c>
      <c r="L645" s="146">
        <v>1</v>
      </c>
      <c r="M645" s="146">
        <v>2</v>
      </c>
      <c r="N645" s="146">
        <v>0</v>
      </c>
      <c r="O645" s="146">
        <v>1</v>
      </c>
      <c r="P645" s="146">
        <v>2</v>
      </c>
      <c r="Q645" s="192">
        <f t="shared" si="4"/>
        <v>6</v>
      </c>
    </row>
    <row r="646" spans="2:17" s="18" customFormat="1" ht="15" customHeight="1">
      <c r="B646" s="237" t="s">
        <v>214</v>
      </c>
      <c r="C646" s="237" t="s">
        <v>2755</v>
      </c>
      <c r="D646" s="238"/>
      <c r="E646" s="238" t="s">
        <v>266</v>
      </c>
      <c r="F646" s="238">
        <v>2</v>
      </c>
      <c r="G646" s="238">
        <v>7</v>
      </c>
      <c r="H646" s="238" t="s">
        <v>392</v>
      </c>
      <c r="I646" s="238">
        <v>5</v>
      </c>
      <c r="J646" s="246" t="s">
        <v>470</v>
      </c>
      <c r="K646" s="237" t="s">
        <v>2593</v>
      </c>
      <c r="L646" s="86">
        <v>0</v>
      </c>
      <c r="M646" s="86">
        <v>0</v>
      </c>
      <c r="N646" s="86">
        <v>0</v>
      </c>
      <c r="O646" s="146">
        <v>1</v>
      </c>
      <c r="P646" s="146">
        <v>1</v>
      </c>
      <c r="Q646" s="192">
        <f t="shared" si="4"/>
        <v>2</v>
      </c>
    </row>
    <row r="647" spans="2:17" s="18" customFormat="1" ht="15" customHeight="1">
      <c r="B647" s="241" t="s">
        <v>2756</v>
      </c>
      <c r="C647" s="237" t="s">
        <v>2757</v>
      </c>
      <c r="D647" s="238" t="s">
        <v>1298</v>
      </c>
      <c r="E647" s="238" t="s">
        <v>266</v>
      </c>
      <c r="F647" s="238">
        <v>1</v>
      </c>
      <c r="G647" s="238">
        <v>2</v>
      </c>
      <c r="H647" s="238" t="s">
        <v>404</v>
      </c>
      <c r="I647" s="238">
        <v>1</v>
      </c>
      <c r="J647" s="246" t="s">
        <v>470</v>
      </c>
      <c r="K647" s="237" t="s">
        <v>2593</v>
      </c>
      <c r="L647" s="86">
        <v>0</v>
      </c>
      <c r="M647" s="86">
        <v>0</v>
      </c>
      <c r="N647" s="86">
        <v>0</v>
      </c>
      <c r="O647" s="146">
        <v>2</v>
      </c>
      <c r="P647" s="146">
        <v>0</v>
      </c>
      <c r="Q647" s="192">
        <f t="shared" si="4"/>
        <v>2</v>
      </c>
    </row>
    <row r="648" spans="2:17" s="18" customFormat="1" ht="15" customHeight="1">
      <c r="B648" s="240" t="s">
        <v>108</v>
      </c>
      <c r="C648" s="237" t="s">
        <v>2758</v>
      </c>
      <c r="D648" s="238" t="s">
        <v>1298</v>
      </c>
      <c r="E648" s="238" t="s">
        <v>266</v>
      </c>
      <c r="F648" s="238">
        <v>1</v>
      </c>
      <c r="G648" s="238">
        <v>1</v>
      </c>
      <c r="H648" s="238" t="s">
        <v>404</v>
      </c>
      <c r="I648" s="238">
        <v>1</v>
      </c>
      <c r="J648" s="246" t="s">
        <v>493</v>
      </c>
      <c r="K648" s="237" t="s">
        <v>2593</v>
      </c>
      <c r="L648" s="86">
        <v>0</v>
      </c>
      <c r="M648" s="86">
        <v>0</v>
      </c>
      <c r="N648" s="86">
        <v>0</v>
      </c>
      <c r="O648" s="86">
        <v>0</v>
      </c>
      <c r="P648" s="86">
        <v>0</v>
      </c>
      <c r="Q648" s="192">
        <f t="shared" si="4"/>
        <v>0</v>
      </c>
    </row>
    <row r="649" spans="2:17" s="18" customFormat="1" ht="15" customHeight="1">
      <c r="B649" s="240" t="s">
        <v>26</v>
      </c>
      <c r="C649" s="237" t="s">
        <v>2759</v>
      </c>
      <c r="D649" s="238"/>
      <c r="E649" s="238" t="s">
        <v>266</v>
      </c>
      <c r="F649" s="238">
        <v>2</v>
      </c>
      <c r="G649" s="238">
        <v>2</v>
      </c>
      <c r="H649" s="238" t="s">
        <v>404</v>
      </c>
      <c r="I649" s="238">
        <v>1</v>
      </c>
      <c r="J649" s="246" t="s">
        <v>451</v>
      </c>
      <c r="K649" s="237" t="s">
        <v>2593</v>
      </c>
      <c r="L649" s="86">
        <v>0</v>
      </c>
      <c r="M649" s="86">
        <v>0</v>
      </c>
      <c r="N649" s="86">
        <v>0</v>
      </c>
      <c r="O649" s="86">
        <v>0</v>
      </c>
      <c r="P649" s="146">
        <v>0</v>
      </c>
      <c r="Q649" s="192">
        <f t="shared" si="4"/>
        <v>0</v>
      </c>
    </row>
    <row r="650" spans="2:17" s="18" customFormat="1" ht="15" customHeight="1">
      <c r="B650" s="237" t="s">
        <v>2760</v>
      </c>
      <c r="C650" s="237" t="s">
        <v>2761</v>
      </c>
      <c r="D650" s="238" t="s">
        <v>865</v>
      </c>
      <c r="E650" s="238" t="s">
        <v>266</v>
      </c>
      <c r="F650" s="238">
        <v>1</v>
      </c>
      <c r="G650" s="238">
        <v>1</v>
      </c>
      <c r="H650" s="238" t="s">
        <v>404</v>
      </c>
      <c r="I650" s="238">
        <v>1</v>
      </c>
      <c r="J650" s="246" t="s">
        <v>487</v>
      </c>
      <c r="K650" s="237" t="s">
        <v>2593</v>
      </c>
      <c r="L650" s="146">
        <v>2</v>
      </c>
      <c r="M650" s="146">
        <v>1</v>
      </c>
      <c r="N650" s="146">
        <v>2</v>
      </c>
      <c r="O650" s="146">
        <v>1</v>
      </c>
      <c r="P650" s="146">
        <v>0</v>
      </c>
      <c r="Q650" s="192">
        <f t="shared" si="4"/>
        <v>6</v>
      </c>
    </row>
    <row r="651" spans="2:17" s="18" customFormat="1" ht="15" customHeight="1">
      <c r="B651" s="237" t="s">
        <v>2762</v>
      </c>
      <c r="C651" s="237" t="s">
        <v>2763</v>
      </c>
      <c r="D651" s="238"/>
      <c r="E651" s="238" t="s">
        <v>266</v>
      </c>
      <c r="F651" s="238">
        <v>2</v>
      </c>
      <c r="G651" s="238">
        <v>3</v>
      </c>
      <c r="H651" s="238" t="s">
        <v>404</v>
      </c>
      <c r="I651" s="238">
        <v>2</v>
      </c>
      <c r="J651" s="246" t="s">
        <v>451</v>
      </c>
      <c r="K651" s="237" t="s">
        <v>2593</v>
      </c>
      <c r="L651" s="86">
        <v>0</v>
      </c>
      <c r="M651" s="86">
        <v>0</v>
      </c>
      <c r="N651" s="86">
        <v>0</v>
      </c>
      <c r="O651" s="146">
        <v>1</v>
      </c>
      <c r="P651" s="146">
        <v>0</v>
      </c>
      <c r="Q651" s="192">
        <f t="shared" si="4"/>
        <v>1</v>
      </c>
    </row>
    <row r="652" spans="2:17" s="18" customFormat="1" ht="15" customHeight="1">
      <c r="B652" s="237" t="s">
        <v>2764</v>
      </c>
      <c r="C652" s="237" t="s">
        <v>403</v>
      </c>
      <c r="D652" s="238"/>
      <c r="E652" s="238" t="s">
        <v>266</v>
      </c>
      <c r="F652" s="238">
        <v>2</v>
      </c>
      <c r="G652" s="238">
        <v>2</v>
      </c>
      <c r="H652" s="238" t="s">
        <v>404</v>
      </c>
      <c r="I652" s="238">
        <v>2</v>
      </c>
      <c r="J652" s="246" t="s">
        <v>451</v>
      </c>
      <c r="K652" s="237" t="s">
        <v>2593</v>
      </c>
      <c r="L652" s="86">
        <v>0</v>
      </c>
      <c r="M652" s="86">
        <v>0</v>
      </c>
      <c r="N652" s="146">
        <v>0</v>
      </c>
      <c r="O652" s="86">
        <v>0</v>
      </c>
      <c r="P652" s="86">
        <v>0</v>
      </c>
      <c r="Q652" s="192">
        <f t="shared" si="4"/>
        <v>0</v>
      </c>
    </row>
    <row r="653" spans="2:17" s="18" customFormat="1" ht="15" customHeight="1">
      <c r="B653" s="240" t="s">
        <v>209</v>
      </c>
      <c r="C653" s="237" t="s">
        <v>2765</v>
      </c>
      <c r="D653" s="238"/>
      <c r="E653" s="238" t="s">
        <v>266</v>
      </c>
      <c r="F653" s="238">
        <v>2</v>
      </c>
      <c r="G653" s="238">
        <v>6</v>
      </c>
      <c r="H653" s="238" t="s">
        <v>404</v>
      </c>
      <c r="I653" s="238">
        <v>2</v>
      </c>
      <c r="J653" s="246" t="s">
        <v>487</v>
      </c>
      <c r="K653" s="237" t="s">
        <v>2593</v>
      </c>
      <c r="L653" s="146">
        <v>1</v>
      </c>
      <c r="M653" s="86">
        <v>0</v>
      </c>
      <c r="N653" s="146">
        <v>2</v>
      </c>
      <c r="O653" s="146">
        <v>2</v>
      </c>
      <c r="P653" s="146">
        <v>2</v>
      </c>
      <c r="Q653" s="192">
        <f t="shared" si="4"/>
        <v>7</v>
      </c>
    </row>
    <row r="654" spans="2:17" s="18" customFormat="1" ht="15" customHeight="1">
      <c r="B654" s="237" t="s">
        <v>2766</v>
      </c>
      <c r="C654" s="237" t="s">
        <v>409</v>
      </c>
      <c r="D654" s="238" t="s">
        <v>924</v>
      </c>
      <c r="E654" s="238" t="s">
        <v>266</v>
      </c>
      <c r="F654" s="238">
        <v>2</v>
      </c>
      <c r="G654" s="238">
        <v>1</v>
      </c>
      <c r="H654" s="238" t="s">
        <v>404</v>
      </c>
      <c r="I654" s="238">
        <v>2</v>
      </c>
      <c r="J654" s="246" t="s">
        <v>451</v>
      </c>
      <c r="K654" s="237" t="s">
        <v>2593</v>
      </c>
      <c r="L654" s="86">
        <v>0</v>
      </c>
      <c r="M654" s="86">
        <v>0</v>
      </c>
      <c r="N654" s="86">
        <v>0</v>
      </c>
      <c r="O654" s="86">
        <v>0</v>
      </c>
      <c r="P654" s="146">
        <v>1</v>
      </c>
      <c r="Q654" s="192">
        <f t="shared" si="4"/>
        <v>1</v>
      </c>
    </row>
    <row r="655" spans="2:17" s="20" customFormat="1" ht="15" customHeight="1">
      <c r="B655" s="242" t="s">
        <v>2767</v>
      </c>
      <c r="C655" s="242" t="s">
        <v>417</v>
      </c>
      <c r="D655" s="243" t="s">
        <v>999</v>
      </c>
      <c r="E655" s="243" t="s">
        <v>266</v>
      </c>
      <c r="F655" s="243">
        <v>0</v>
      </c>
      <c r="G655" s="243">
        <v>7</v>
      </c>
      <c r="H655" s="243" t="s">
        <v>404</v>
      </c>
      <c r="I655" s="243">
        <v>3</v>
      </c>
      <c r="J655" s="243" t="s">
        <v>451</v>
      </c>
      <c r="K655" s="242" t="s">
        <v>2593</v>
      </c>
      <c r="L655" s="86">
        <v>0</v>
      </c>
      <c r="M655" s="86">
        <v>0</v>
      </c>
      <c r="N655" s="86">
        <v>0</v>
      </c>
      <c r="O655" s="86">
        <v>0</v>
      </c>
      <c r="P655" s="86">
        <v>0</v>
      </c>
      <c r="Q655" s="192">
        <f t="shared" si="4"/>
        <v>0</v>
      </c>
    </row>
    <row r="656" spans="2:17" s="18" customFormat="1" ht="15" customHeight="1">
      <c r="B656" s="237" t="s">
        <v>2768</v>
      </c>
      <c r="C656" s="237" t="s">
        <v>265</v>
      </c>
      <c r="D656" s="238"/>
      <c r="E656" s="238" t="s">
        <v>266</v>
      </c>
      <c r="F656" s="238">
        <v>4</v>
      </c>
      <c r="G656" s="238">
        <v>3</v>
      </c>
      <c r="H656" s="238" t="s">
        <v>404</v>
      </c>
      <c r="I656" s="238">
        <v>3</v>
      </c>
      <c r="J656" s="246" t="s">
        <v>451</v>
      </c>
      <c r="K656" s="237" t="s">
        <v>2593</v>
      </c>
      <c r="L656" s="86">
        <v>0</v>
      </c>
      <c r="M656" s="86">
        <v>0</v>
      </c>
      <c r="N656" s="86">
        <v>0</v>
      </c>
      <c r="O656" s="86">
        <v>0</v>
      </c>
      <c r="P656" s="146">
        <v>0</v>
      </c>
      <c r="Q656" s="192">
        <f t="shared" si="4"/>
        <v>0</v>
      </c>
    </row>
    <row r="657" spans="2:17" s="18" customFormat="1" ht="15" customHeight="1">
      <c r="B657" s="237" t="s">
        <v>2769</v>
      </c>
      <c r="C657" s="237" t="s">
        <v>711</v>
      </c>
      <c r="D657" s="238"/>
      <c r="E657" s="238" t="s">
        <v>266</v>
      </c>
      <c r="F657" s="238">
        <v>4</v>
      </c>
      <c r="G657" s="238">
        <v>3</v>
      </c>
      <c r="H657" s="238" t="s">
        <v>404</v>
      </c>
      <c r="I657" s="238">
        <v>3</v>
      </c>
      <c r="J657" s="246" t="s">
        <v>451</v>
      </c>
      <c r="K657" s="237" t="s">
        <v>2593</v>
      </c>
      <c r="L657" s="86">
        <v>0</v>
      </c>
      <c r="M657" s="86">
        <v>0</v>
      </c>
      <c r="N657" s="86">
        <v>0</v>
      </c>
      <c r="O657" s="146">
        <v>1</v>
      </c>
      <c r="P657" s="146">
        <v>0</v>
      </c>
      <c r="Q657" s="192">
        <f t="shared" si="4"/>
        <v>1</v>
      </c>
    </row>
    <row r="658" spans="2:17" s="18" customFormat="1" ht="15" customHeight="1">
      <c r="B658" s="237" t="s">
        <v>2770</v>
      </c>
      <c r="C658" s="237" t="s">
        <v>716</v>
      </c>
      <c r="D658" s="238"/>
      <c r="E658" s="238" t="s">
        <v>266</v>
      </c>
      <c r="F658" s="238">
        <v>3</v>
      </c>
      <c r="G658" s="238">
        <v>1</v>
      </c>
      <c r="H658" s="238" t="s">
        <v>404</v>
      </c>
      <c r="I658" s="238">
        <v>3</v>
      </c>
      <c r="J658" s="246" t="s">
        <v>451</v>
      </c>
      <c r="K658" s="237" t="s">
        <v>2593</v>
      </c>
      <c r="L658" s="86">
        <v>0</v>
      </c>
      <c r="M658" s="86">
        <v>0</v>
      </c>
      <c r="N658" s="146">
        <v>2</v>
      </c>
      <c r="O658" s="86">
        <v>0</v>
      </c>
      <c r="P658" s="86">
        <v>0</v>
      </c>
      <c r="Q658" s="192">
        <f t="shared" si="4"/>
        <v>2</v>
      </c>
    </row>
    <row r="659" spans="2:17" s="18" customFormat="1" ht="15" customHeight="1">
      <c r="B659" s="237" t="s">
        <v>2771</v>
      </c>
      <c r="C659" s="237" t="s">
        <v>2772</v>
      </c>
      <c r="D659" s="238"/>
      <c r="E659" s="238" t="s">
        <v>266</v>
      </c>
      <c r="F659" s="238">
        <v>3</v>
      </c>
      <c r="G659" s="238">
        <v>7</v>
      </c>
      <c r="H659" s="238" t="s">
        <v>404</v>
      </c>
      <c r="I659" s="238">
        <v>3</v>
      </c>
      <c r="J659" s="246" t="s">
        <v>487</v>
      </c>
      <c r="K659" s="237" t="s">
        <v>2593</v>
      </c>
      <c r="L659" s="146">
        <v>2</v>
      </c>
      <c r="M659" s="146">
        <v>2</v>
      </c>
      <c r="N659" s="146">
        <v>0</v>
      </c>
      <c r="O659" s="146">
        <v>2</v>
      </c>
      <c r="P659" s="146">
        <v>2</v>
      </c>
      <c r="Q659" s="192">
        <f t="shared" si="4"/>
        <v>8</v>
      </c>
    </row>
    <row r="660" spans="2:17" s="18" customFormat="1" ht="40.5" customHeight="1">
      <c r="B660" s="237" t="s">
        <v>2773</v>
      </c>
      <c r="C660" s="237" t="s">
        <v>2774</v>
      </c>
      <c r="D660" s="238"/>
      <c r="E660" s="238" t="s">
        <v>266</v>
      </c>
      <c r="F660" s="238">
        <v>1</v>
      </c>
      <c r="G660" s="238">
        <v>1</v>
      </c>
      <c r="H660" s="238" t="s">
        <v>404</v>
      </c>
      <c r="I660" s="238">
        <v>3</v>
      </c>
      <c r="J660" s="246" t="s">
        <v>487</v>
      </c>
      <c r="K660" s="237" t="s">
        <v>2593</v>
      </c>
      <c r="L660" s="146">
        <v>1</v>
      </c>
      <c r="M660" s="146">
        <v>2</v>
      </c>
      <c r="N660" s="146">
        <v>2</v>
      </c>
      <c r="O660" s="146">
        <v>1</v>
      </c>
      <c r="P660" s="146">
        <v>1</v>
      </c>
      <c r="Q660" s="192">
        <f t="shared" si="4"/>
        <v>7</v>
      </c>
    </row>
    <row r="661" spans="2:17" s="18" customFormat="1" ht="15" customHeight="1">
      <c r="B661" s="250" t="s">
        <v>2775</v>
      </c>
      <c r="C661" s="237" t="s">
        <v>2776</v>
      </c>
      <c r="D661" s="238"/>
      <c r="E661" s="238" t="s">
        <v>266</v>
      </c>
      <c r="F661" s="238">
        <v>3</v>
      </c>
      <c r="G661" s="238">
        <v>4</v>
      </c>
      <c r="H661" s="238" t="s">
        <v>404</v>
      </c>
      <c r="I661" s="238">
        <v>3</v>
      </c>
      <c r="J661" s="246" t="s">
        <v>493</v>
      </c>
      <c r="K661" s="237" t="s">
        <v>2593</v>
      </c>
      <c r="L661" s="86">
        <v>0</v>
      </c>
      <c r="M661" s="146">
        <v>1</v>
      </c>
      <c r="N661" s="146">
        <v>1</v>
      </c>
      <c r="O661" s="146">
        <v>1</v>
      </c>
      <c r="P661" s="86">
        <v>0</v>
      </c>
      <c r="Q661" s="192">
        <f t="shared" si="4"/>
        <v>3</v>
      </c>
    </row>
    <row r="662" spans="2:17" s="18" customFormat="1" ht="15" customHeight="1">
      <c r="B662" s="237" t="s">
        <v>2777</v>
      </c>
      <c r="C662" s="237" t="s">
        <v>2778</v>
      </c>
      <c r="D662" s="238"/>
      <c r="E662" s="238" t="s">
        <v>266</v>
      </c>
      <c r="F662" s="238">
        <v>1</v>
      </c>
      <c r="G662" s="238">
        <v>1</v>
      </c>
      <c r="H662" s="238" t="s">
        <v>404</v>
      </c>
      <c r="I662" s="238">
        <v>3</v>
      </c>
      <c r="J662" s="246" t="s">
        <v>493</v>
      </c>
      <c r="K662" s="237" t="s">
        <v>2593</v>
      </c>
      <c r="L662" s="146">
        <v>1</v>
      </c>
      <c r="M662" s="86">
        <v>0</v>
      </c>
      <c r="N662" s="146">
        <v>1</v>
      </c>
      <c r="O662" s="146">
        <v>0</v>
      </c>
      <c r="P662" s="146">
        <v>1</v>
      </c>
      <c r="Q662" s="192">
        <f t="shared" si="4"/>
        <v>3</v>
      </c>
    </row>
    <row r="663" spans="2:17" s="20" customFormat="1" ht="15" customHeight="1">
      <c r="B663" s="242" t="s">
        <v>118</v>
      </c>
      <c r="C663" s="242" t="s">
        <v>2779</v>
      </c>
      <c r="D663" s="243" t="s">
        <v>1298</v>
      </c>
      <c r="E663" s="243" t="s">
        <v>266</v>
      </c>
      <c r="F663" s="243">
        <v>5</v>
      </c>
      <c r="G663" s="243">
        <v>4</v>
      </c>
      <c r="H663" s="243" t="s">
        <v>404</v>
      </c>
      <c r="I663" s="243">
        <v>4</v>
      </c>
      <c r="J663" s="243" t="s">
        <v>451</v>
      </c>
      <c r="K663" s="242" t="s">
        <v>2593</v>
      </c>
      <c r="L663" s="86">
        <v>0</v>
      </c>
      <c r="M663" s="86">
        <v>0</v>
      </c>
      <c r="N663" s="86">
        <v>0</v>
      </c>
      <c r="O663" s="86">
        <v>0</v>
      </c>
      <c r="P663" s="86">
        <v>0</v>
      </c>
      <c r="Q663" s="192">
        <f t="shared" si="4"/>
        <v>0</v>
      </c>
    </row>
    <row r="664" spans="2:17" s="20" customFormat="1" ht="15" customHeight="1">
      <c r="B664" s="242" t="s">
        <v>2780</v>
      </c>
      <c r="C664" s="242" t="s">
        <v>737</v>
      </c>
      <c r="D664" s="243"/>
      <c r="E664" s="243" t="s">
        <v>266</v>
      </c>
      <c r="F664" s="243">
        <v>4</v>
      </c>
      <c r="G664" s="243">
        <v>4</v>
      </c>
      <c r="H664" s="243" t="s">
        <v>404</v>
      </c>
      <c r="I664" s="243">
        <v>4</v>
      </c>
      <c r="J664" s="243" t="s">
        <v>451</v>
      </c>
      <c r="K664" s="242" t="s">
        <v>2593</v>
      </c>
      <c r="L664" s="86">
        <v>0</v>
      </c>
      <c r="M664" s="86">
        <v>0</v>
      </c>
      <c r="N664" s="86">
        <v>0</v>
      </c>
      <c r="O664" s="86">
        <v>0</v>
      </c>
      <c r="P664" s="86">
        <v>0</v>
      </c>
      <c r="Q664" s="192">
        <f t="shared" si="4"/>
        <v>0</v>
      </c>
    </row>
    <row r="665" spans="2:17" s="18" customFormat="1" ht="15" customHeight="1">
      <c r="B665" s="237" t="s">
        <v>2781</v>
      </c>
      <c r="C665" s="237"/>
      <c r="D665" s="238"/>
      <c r="E665" s="238" t="s">
        <v>266</v>
      </c>
      <c r="F665" s="238">
        <v>6</v>
      </c>
      <c r="G665" s="238">
        <v>3</v>
      </c>
      <c r="H665" s="238" t="s">
        <v>404</v>
      </c>
      <c r="I665" s="238">
        <v>4</v>
      </c>
      <c r="J665" s="246" t="s">
        <v>451</v>
      </c>
      <c r="K665" s="237" t="s">
        <v>2593</v>
      </c>
      <c r="L665" s="86">
        <v>0</v>
      </c>
      <c r="M665" s="86">
        <v>0</v>
      </c>
      <c r="N665" s="146">
        <v>2</v>
      </c>
      <c r="O665" s="86">
        <v>0</v>
      </c>
      <c r="P665" s="86">
        <v>0</v>
      </c>
      <c r="Q665" s="192">
        <f t="shared" si="4"/>
        <v>2</v>
      </c>
    </row>
    <row r="666" spans="2:17" s="20" customFormat="1" ht="15" customHeight="1">
      <c r="B666" s="242" t="s">
        <v>2782</v>
      </c>
      <c r="C666" s="242" t="s">
        <v>2783</v>
      </c>
      <c r="D666" s="243"/>
      <c r="E666" s="243" t="s">
        <v>266</v>
      </c>
      <c r="F666" s="243">
        <v>4</v>
      </c>
      <c r="G666" s="243">
        <v>4</v>
      </c>
      <c r="H666" s="243" t="s">
        <v>404</v>
      </c>
      <c r="I666" s="243">
        <v>4</v>
      </c>
      <c r="J666" s="243" t="s">
        <v>451</v>
      </c>
      <c r="K666" s="242" t="s">
        <v>2593</v>
      </c>
      <c r="L666" s="86">
        <v>0</v>
      </c>
      <c r="M666" s="86">
        <v>0</v>
      </c>
      <c r="N666" s="86">
        <v>0</v>
      </c>
      <c r="O666" s="86">
        <v>0</v>
      </c>
      <c r="P666" s="86">
        <v>0</v>
      </c>
      <c r="Q666" s="192">
        <f t="shared" si="4"/>
        <v>0</v>
      </c>
    </row>
    <row r="667" spans="2:17" s="20" customFormat="1" ht="15" customHeight="1">
      <c r="B667" s="242" t="s">
        <v>2784</v>
      </c>
      <c r="C667" s="242" t="s">
        <v>2785</v>
      </c>
      <c r="D667" s="243"/>
      <c r="E667" s="243" t="s">
        <v>266</v>
      </c>
      <c r="F667" s="243">
        <v>2</v>
      </c>
      <c r="G667" s="243">
        <v>6</v>
      </c>
      <c r="H667" s="243" t="s">
        <v>404</v>
      </c>
      <c r="I667" s="243">
        <v>4</v>
      </c>
      <c r="J667" s="243" t="s">
        <v>451</v>
      </c>
      <c r="K667" s="242" t="s">
        <v>2593</v>
      </c>
      <c r="L667" s="86">
        <v>0</v>
      </c>
      <c r="M667" s="86">
        <v>0</v>
      </c>
      <c r="N667" s="86">
        <v>0</v>
      </c>
      <c r="O667" s="86">
        <v>0</v>
      </c>
      <c r="P667" s="86">
        <v>0</v>
      </c>
      <c r="Q667" s="192">
        <f t="shared" si="4"/>
        <v>0</v>
      </c>
    </row>
    <row r="668" spans="2:17" s="20" customFormat="1" ht="15" customHeight="1">
      <c r="B668" s="242" t="s">
        <v>2786</v>
      </c>
      <c r="C668" s="242" t="s">
        <v>2787</v>
      </c>
      <c r="D668" s="243"/>
      <c r="E668" s="243" t="s">
        <v>266</v>
      </c>
      <c r="F668" s="243">
        <v>3</v>
      </c>
      <c r="G668" s="243">
        <v>3</v>
      </c>
      <c r="H668" s="243" t="s">
        <v>404</v>
      </c>
      <c r="I668" s="243">
        <v>4</v>
      </c>
      <c r="J668" s="243" t="s">
        <v>451</v>
      </c>
      <c r="K668" s="242" t="s">
        <v>2593</v>
      </c>
      <c r="L668" s="86">
        <v>0</v>
      </c>
      <c r="M668" s="86">
        <v>0</v>
      </c>
      <c r="N668" s="86">
        <v>0</v>
      </c>
      <c r="O668" s="86">
        <v>0</v>
      </c>
      <c r="P668" s="86">
        <v>0</v>
      </c>
      <c r="Q668" s="192">
        <f t="shared" si="4"/>
        <v>0</v>
      </c>
    </row>
    <row r="669" spans="2:17" s="20" customFormat="1" ht="15" customHeight="1">
      <c r="B669" s="242" t="s">
        <v>2788</v>
      </c>
      <c r="C669" s="242" t="s">
        <v>2789</v>
      </c>
      <c r="D669" s="243"/>
      <c r="E669" s="243" t="s">
        <v>266</v>
      </c>
      <c r="F669" s="243">
        <v>4</v>
      </c>
      <c r="G669" s="243">
        <v>4</v>
      </c>
      <c r="H669" s="243" t="s">
        <v>404</v>
      </c>
      <c r="I669" s="243">
        <v>4</v>
      </c>
      <c r="J669" s="243" t="s">
        <v>470</v>
      </c>
      <c r="K669" s="242" t="s">
        <v>2593</v>
      </c>
      <c r="L669" s="86">
        <v>0</v>
      </c>
      <c r="M669" s="86">
        <v>0</v>
      </c>
      <c r="N669" s="253">
        <v>0</v>
      </c>
      <c r="O669" s="86">
        <v>0</v>
      </c>
      <c r="P669" s="86">
        <v>0</v>
      </c>
      <c r="Q669" s="192">
        <f t="shared" si="4"/>
        <v>0</v>
      </c>
    </row>
    <row r="670" spans="2:17" s="18" customFormat="1" ht="15" customHeight="1">
      <c r="B670" s="237" t="s">
        <v>2790</v>
      </c>
      <c r="C670" s="237" t="s">
        <v>2791</v>
      </c>
      <c r="D670" s="238"/>
      <c r="E670" s="238" t="s">
        <v>266</v>
      </c>
      <c r="F670" s="238">
        <v>5</v>
      </c>
      <c r="G670" s="238">
        <v>4</v>
      </c>
      <c r="H670" s="238" t="s">
        <v>404</v>
      </c>
      <c r="I670" s="238">
        <v>4</v>
      </c>
      <c r="J670" s="246" t="s">
        <v>493</v>
      </c>
      <c r="K670" s="237" t="s">
        <v>2593</v>
      </c>
      <c r="L670" s="146">
        <v>1</v>
      </c>
      <c r="M670" s="146">
        <v>1</v>
      </c>
      <c r="N670" s="146">
        <v>1</v>
      </c>
      <c r="O670" s="146">
        <v>1</v>
      </c>
      <c r="P670" s="146">
        <v>1</v>
      </c>
      <c r="Q670" s="192">
        <f t="shared" si="4"/>
        <v>5</v>
      </c>
    </row>
    <row r="671" spans="2:17" s="18" customFormat="1" ht="15" customHeight="1">
      <c r="B671" s="237" t="s">
        <v>2792</v>
      </c>
      <c r="C671" s="237" t="s">
        <v>2793</v>
      </c>
      <c r="D671" s="238"/>
      <c r="E671" s="238" t="s">
        <v>266</v>
      </c>
      <c r="F671" s="238">
        <v>4</v>
      </c>
      <c r="G671" s="238">
        <v>6</v>
      </c>
      <c r="H671" s="238" t="s">
        <v>404</v>
      </c>
      <c r="I671" s="238">
        <v>5</v>
      </c>
      <c r="J671" s="246" t="s">
        <v>487</v>
      </c>
      <c r="K671" s="237" t="s">
        <v>2593</v>
      </c>
      <c r="L671" s="146">
        <v>2</v>
      </c>
      <c r="M671" s="146">
        <v>1</v>
      </c>
      <c r="N671" s="146">
        <v>1</v>
      </c>
      <c r="O671" s="146">
        <v>1</v>
      </c>
      <c r="P671" s="86">
        <v>0</v>
      </c>
      <c r="Q671" s="192">
        <f t="shared" si="4"/>
        <v>5</v>
      </c>
    </row>
    <row r="672" spans="2:17" s="20" customFormat="1" ht="15" customHeight="1">
      <c r="B672" s="242" t="s">
        <v>2794</v>
      </c>
      <c r="C672" s="242" t="s">
        <v>346</v>
      </c>
      <c r="D672" s="243"/>
      <c r="E672" s="243" t="s">
        <v>266</v>
      </c>
      <c r="F672" s="243">
        <v>3</v>
      </c>
      <c r="G672" s="243">
        <v>5</v>
      </c>
      <c r="H672" s="243" t="s">
        <v>404</v>
      </c>
      <c r="I672" s="243">
        <v>5</v>
      </c>
      <c r="J672" s="243" t="s">
        <v>451</v>
      </c>
      <c r="K672" s="242" t="s">
        <v>2593</v>
      </c>
      <c r="L672" s="86">
        <v>0</v>
      </c>
      <c r="M672" s="86">
        <v>0</v>
      </c>
      <c r="N672" s="86">
        <v>0</v>
      </c>
      <c r="O672" s="86">
        <v>0</v>
      </c>
      <c r="P672" s="86">
        <v>0</v>
      </c>
      <c r="Q672" s="192">
        <f t="shared" si="4"/>
        <v>0</v>
      </c>
    </row>
    <row r="673" spans="1:17" s="18" customFormat="1" ht="15" customHeight="1">
      <c r="B673" s="237" t="s">
        <v>2795</v>
      </c>
      <c r="C673" s="237" t="s">
        <v>2796</v>
      </c>
      <c r="D673" s="238"/>
      <c r="E673" s="238" t="s">
        <v>266</v>
      </c>
      <c r="F673" s="238">
        <v>4</v>
      </c>
      <c r="G673" s="238">
        <v>6</v>
      </c>
      <c r="H673" s="238" t="s">
        <v>404</v>
      </c>
      <c r="I673" s="238">
        <v>5</v>
      </c>
      <c r="J673" s="246" t="s">
        <v>451</v>
      </c>
      <c r="K673" s="237" t="s">
        <v>2593</v>
      </c>
      <c r="L673" s="86">
        <v>0</v>
      </c>
      <c r="M673" s="86">
        <v>0</v>
      </c>
      <c r="N673" s="86">
        <v>0</v>
      </c>
      <c r="O673" s="86">
        <v>0</v>
      </c>
      <c r="P673" s="146">
        <v>1</v>
      </c>
      <c r="Q673" s="192">
        <f t="shared" si="4"/>
        <v>1</v>
      </c>
    </row>
    <row r="674" spans="1:17" s="18" customFormat="1" ht="15" customHeight="1">
      <c r="A674" s="146"/>
      <c r="B674" s="237" t="s">
        <v>2797</v>
      </c>
      <c r="C674" s="237" t="s">
        <v>2798</v>
      </c>
      <c r="D674" s="238"/>
      <c r="E674" s="238" t="s">
        <v>266</v>
      </c>
      <c r="F674" s="238">
        <v>2</v>
      </c>
      <c r="G674" s="238">
        <v>6</v>
      </c>
      <c r="H674" s="238" t="s">
        <v>404</v>
      </c>
      <c r="I674" s="238">
        <v>5</v>
      </c>
      <c r="J674" s="246" t="s">
        <v>451</v>
      </c>
      <c r="K674" s="237" t="s">
        <v>2593</v>
      </c>
      <c r="L674" s="86">
        <v>0</v>
      </c>
      <c r="M674" s="86">
        <v>0</v>
      </c>
      <c r="N674" s="86">
        <v>0</v>
      </c>
      <c r="O674" s="86">
        <v>0</v>
      </c>
      <c r="P674" s="86">
        <v>0</v>
      </c>
      <c r="Q674" s="192">
        <f t="shared" si="4"/>
        <v>0</v>
      </c>
    </row>
    <row r="675" spans="1:17" s="18" customFormat="1" ht="15" customHeight="1">
      <c r="A675" s="146"/>
      <c r="B675" s="240" t="s">
        <v>2799</v>
      </c>
      <c r="C675" s="237" t="s">
        <v>2800</v>
      </c>
      <c r="D675" s="238"/>
      <c r="E675" s="238" t="s">
        <v>266</v>
      </c>
      <c r="F675" s="238">
        <v>4</v>
      </c>
      <c r="G675" s="238">
        <v>5</v>
      </c>
      <c r="H675" s="238" t="s">
        <v>404</v>
      </c>
      <c r="I675" s="238">
        <v>5</v>
      </c>
      <c r="J675" s="246" t="s">
        <v>470</v>
      </c>
      <c r="K675" s="237" t="s">
        <v>2593</v>
      </c>
      <c r="L675" s="86">
        <v>0</v>
      </c>
      <c r="M675" s="146">
        <v>2</v>
      </c>
      <c r="N675" s="86">
        <v>0</v>
      </c>
      <c r="O675" s="146">
        <v>1</v>
      </c>
      <c r="P675" s="86">
        <v>0</v>
      </c>
      <c r="Q675" s="192">
        <f t="shared" si="4"/>
        <v>3</v>
      </c>
    </row>
    <row r="676" spans="1:17" s="18" customFormat="1" ht="15" customHeight="1">
      <c r="A676" s="146"/>
      <c r="B676" s="237" t="s">
        <v>172</v>
      </c>
      <c r="C676" s="237" t="s">
        <v>2801</v>
      </c>
      <c r="D676" s="238"/>
      <c r="E676" s="238" t="s">
        <v>266</v>
      </c>
      <c r="F676" s="238">
        <v>2</v>
      </c>
      <c r="G676" s="238">
        <v>2</v>
      </c>
      <c r="H676" s="238" t="s">
        <v>404</v>
      </c>
      <c r="I676" s="238">
        <v>5</v>
      </c>
      <c r="J676" s="246" t="s">
        <v>470</v>
      </c>
      <c r="K676" s="237" t="s">
        <v>2593</v>
      </c>
      <c r="L676" s="86">
        <v>0</v>
      </c>
      <c r="M676" s="86">
        <v>0</v>
      </c>
      <c r="N676" s="86">
        <v>0</v>
      </c>
      <c r="O676" s="86">
        <v>0</v>
      </c>
      <c r="P676" s="86">
        <v>0</v>
      </c>
      <c r="Q676" s="192">
        <f t="shared" si="4"/>
        <v>0</v>
      </c>
    </row>
    <row r="677" spans="1:17" s="18" customFormat="1" ht="15" customHeight="1">
      <c r="A677" s="146"/>
      <c r="B677" s="237" t="s">
        <v>2802</v>
      </c>
      <c r="C677" s="237" t="s">
        <v>2803</v>
      </c>
      <c r="D677" s="238"/>
      <c r="E677" s="238" t="s">
        <v>266</v>
      </c>
      <c r="F677" s="238">
        <v>5</v>
      </c>
      <c r="G677" s="238">
        <v>5</v>
      </c>
      <c r="H677" s="238" t="s">
        <v>404</v>
      </c>
      <c r="I677" s="238">
        <v>5</v>
      </c>
      <c r="J677" s="246" t="s">
        <v>470</v>
      </c>
      <c r="K677" s="237" t="s">
        <v>2593</v>
      </c>
      <c r="L677" s="86">
        <v>0</v>
      </c>
      <c r="M677" s="86">
        <v>0</v>
      </c>
      <c r="N677" s="146">
        <v>1</v>
      </c>
      <c r="O677" s="86">
        <v>0</v>
      </c>
      <c r="P677" s="86">
        <v>0</v>
      </c>
      <c r="Q677" s="192">
        <f t="shared" si="4"/>
        <v>1</v>
      </c>
    </row>
    <row r="678" spans="1:17" s="18" customFormat="1" ht="15" customHeight="1">
      <c r="A678" s="146"/>
      <c r="B678" s="237" t="s">
        <v>2804</v>
      </c>
      <c r="C678" s="237" t="s">
        <v>2805</v>
      </c>
      <c r="D678" s="238"/>
      <c r="E678" s="238" t="s">
        <v>266</v>
      </c>
      <c r="F678" s="238">
        <v>2</v>
      </c>
      <c r="G678" s="238">
        <v>2</v>
      </c>
      <c r="H678" s="238" t="s">
        <v>404</v>
      </c>
      <c r="I678" s="238">
        <v>5</v>
      </c>
      <c r="J678" s="246" t="s">
        <v>470</v>
      </c>
      <c r="K678" s="237" t="s">
        <v>2593</v>
      </c>
      <c r="L678" s="86">
        <v>0</v>
      </c>
      <c r="M678" s="146">
        <v>1</v>
      </c>
      <c r="N678" s="146">
        <v>1</v>
      </c>
      <c r="O678" s="86">
        <v>0</v>
      </c>
      <c r="P678" s="86">
        <v>0</v>
      </c>
      <c r="Q678" s="192">
        <f t="shared" si="4"/>
        <v>2</v>
      </c>
    </row>
    <row r="679" spans="1:17" s="18" customFormat="1" ht="15" customHeight="1">
      <c r="A679" s="146"/>
      <c r="B679" s="237" t="s">
        <v>2806</v>
      </c>
      <c r="C679" s="237" t="s">
        <v>2807</v>
      </c>
      <c r="D679" s="238" t="s">
        <v>924</v>
      </c>
      <c r="E679" s="238" t="s">
        <v>266</v>
      </c>
      <c r="F679" s="238">
        <v>2</v>
      </c>
      <c r="G679" s="238">
        <v>4</v>
      </c>
      <c r="H679" s="238" t="s">
        <v>404</v>
      </c>
      <c r="I679" s="238">
        <v>5</v>
      </c>
      <c r="J679" s="246" t="s">
        <v>493</v>
      </c>
      <c r="K679" s="237" t="s">
        <v>2593</v>
      </c>
      <c r="L679" s="86">
        <v>0</v>
      </c>
      <c r="M679" s="86">
        <v>0</v>
      </c>
      <c r="N679" s="86">
        <v>0</v>
      </c>
      <c r="O679" s="86">
        <v>0</v>
      </c>
      <c r="P679" s="146">
        <v>0</v>
      </c>
      <c r="Q679" s="192">
        <f t="shared" si="4"/>
        <v>0</v>
      </c>
    </row>
    <row r="680" spans="1:17" s="18" customFormat="1" ht="15" customHeight="1">
      <c r="A680" s="146"/>
      <c r="B680" s="237" t="s">
        <v>2808</v>
      </c>
      <c r="C680" s="237" t="s">
        <v>2809</v>
      </c>
      <c r="D680" s="238" t="s">
        <v>1291</v>
      </c>
      <c r="E680" s="238" t="s">
        <v>266</v>
      </c>
      <c r="F680" s="238">
        <v>5</v>
      </c>
      <c r="G680" s="238">
        <v>5</v>
      </c>
      <c r="H680" s="238" t="s">
        <v>404</v>
      </c>
      <c r="I680" s="238">
        <v>6</v>
      </c>
      <c r="J680" s="246" t="s">
        <v>487</v>
      </c>
      <c r="K680" s="237" t="s">
        <v>2593</v>
      </c>
      <c r="L680" s="111">
        <v>0</v>
      </c>
      <c r="M680" s="146">
        <v>1</v>
      </c>
      <c r="N680" s="146">
        <v>1</v>
      </c>
      <c r="O680" s="146">
        <v>2</v>
      </c>
      <c r="P680" s="146">
        <v>2</v>
      </c>
      <c r="Q680" s="192">
        <f t="shared" si="4"/>
        <v>6</v>
      </c>
    </row>
    <row r="681" spans="1:17" s="20" customFormat="1" ht="15" customHeight="1">
      <c r="A681" s="253"/>
      <c r="B681" s="242" t="s">
        <v>2810</v>
      </c>
      <c r="C681" s="242" t="s">
        <v>2811</v>
      </c>
      <c r="D681" s="243"/>
      <c r="E681" s="243" t="s">
        <v>266</v>
      </c>
      <c r="F681" s="243">
        <v>1</v>
      </c>
      <c r="G681" s="243">
        <v>1</v>
      </c>
      <c r="H681" s="243" t="s">
        <v>404</v>
      </c>
      <c r="I681" s="243">
        <v>6</v>
      </c>
      <c r="J681" s="243" t="s">
        <v>451</v>
      </c>
      <c r="K681" s="242" t="s">
        <v>2593</v>
      </c>
      <c r="L681" s="248">
        <v>0</v>
      </c>
      <c r="M681" s="248">
        <v>0</v>
      </c>
      <c r="N681" s="86">
        <v>0</v>
      </c>
      <c r="O681" s="253">
        <v>0</v>
      </c>
      <c r="P681" s="86">
        <v>0</v>
      </c>
      <c r="Q681" s="192">
        <f t="shared" si="4"/>
        <v>0</v>
      </c>
    </row>
    <row r="682" spans="1:17" s="20" customFormat="1" ht="15" customHeight="1">
      <c r="A682" s="253"/>
      <c r="B682" s="242" t="s">
        <v>2812</v>
      </c>
      <c r="C682" s="242" t="s">
        <v>265</v>
      </c>
      <c r="D682" s="243"/>
      <c r="E682" s="243" t="s">
        <v>266</v>
      </c>
      <c r="F682" s="243">
        <v>3</v>
      </c>
      <c r="G682" s="243">
        <v>8</v>
      </c>
      <c r="H682" s="243" t="s">
        <v>404</v>
      </c>
      <c r="I682" s="243">
        <v>6</v>
      </c>
      <c r="J682" s="243" t="s">
        <v>451</v>
      </c>
      <c r="K682" s="242" t="s">
        <v>2593</v>
      </c>
      <c r="L682" s="86">
        <v>0</v>
      </c>
      <c r="M682" s="86">
        <v>0</v>
      </c>
      <c r="N682" s="86">
        <v>0</v>
      </c>
      <c r="O682" s="86">
        <v>0</v>
      </c>
      <c r="P682" s="86">
        <v>0</v>
      </c>
      <c r="Q682" s="192">
        <f t="shared" si="4"/>
        <v>0</v>
      </c>
    </row>
    <row r="683" spans="1:17" s="18" customFormat="1" ht="15" customHeight="1">
      <c r="A683" s="146"/>
      <c r="B683" s="237" t="s">
        <v>2813</v>
      </c>
      <c r="C683" s="237" t="s">
        <v>2814</v>
      </c>
      <c r="D683" s="238"/>
      <c r="E683" s="238" t="s">
        <v>266</v>
      </c>
      <c r="F683" s="238">
        <v>6</v>
      </c>
      <c r="G683" s="238">
        <v>6</v>
      </c>
      <c r="H683" s="238" t="s">
        <v>404</v>
      </c>
      <c r="I683" s="238">
        <v>6</v>
      </c>
      <c r="J683" s="246" t="s">
        <v>487</v>
      </c>
      <c r="K683" s="237" t="s">
        <v>2593</v>
      </c>
      <c r="L683" s="86">
        <v>0</v>
      </c>
      <c r="M683" s="146">
        <v>1</v>
      </c>
      <c r="N683" s="146">
        <v>1</v>
      </c>
      <c r="O683" s="146">
        <v>1</v>
      </c>
      <c r="P683" s="146">
        <v>2</v>
      </c>
      <c r="Q683" s="192">
        <f t="shared" si="4"/>
        <v>5</v>
      </c>
    </row>
    <row r="684" spans="1:17" s="18" customFormat="1" ht="15" customHeight="1">
      <c r="A684" s="146"/>
      <c r="B684" s="237" t="s">
        <v>2815</v>
      </c>
      <c r="C684" s="237" t="s">
        <v>2816</v>
      </c>
      <c r="D684" s="238"/>
      <c r="E684" s="238" t="s">
        <v>266</v>
      </c>
      <c r="F684" s="238">
        <v>4</v>
      </c>
      <c r="G684" s="238">
        <v>4</v>
      </c>
      <c r="H684" s="238" t="s">
        <v>404</v>
      </c>
      <c r="I684" s="238">
        <v>6</v>
      </c>
      <c r="J684" s="246" t="s">
        <v>487</v>
      </c>
      <c r="K684" s="237" t="s">
        <v>2593</v>
      </c>
      <c r="L684" s="146">
        <v>0</v>
      </c>
      <c r="M684" s="146">
        <v>0</v>
      </c>
      <c r="N684" s="146">
        <v>1</v>
      </c>
      <c r="O684" s="146">
        <v>1</v>
      </c>
      <c r="P684" s="146">
        <v>0</v>
      </c>
      <c r="Q684" s="192">
        <f t="shared" si="4"/>
        <v>2</v>
      </c>
    </row>
    <row r="685" spans="1:17" s="18" customFormat="1" ht="15" customHeight="1">
      <c r="A685" s="146"/>
      <c r="B685" s="237" t="s">
        <v>2817</v>
      </c>
      <c r="C685" s="237" t="s">
        <v>2818</v>
      </c>
      <c r="D685" s="238"/>
      <c r="E685" s="238" t="s">
        <v>266</v>
      </c>
      <c r="F685" s="238">
        <v>5</v>
      </c>
      <c r="G685" s="238">
        <v>7</v>
      </c>
      <c r="H685" s="238" t="s">
        <v>404</v>
      </c>
      <c r="I685" s="238">
        <v>6</v>
      </c>
      <c r="J685" s="246" t="s">
        <v>487</v>
      </c>
      <c r="K685" s="237" t="s">
        <v>2593</v>
      </c>
      <c r="L685" s="146">
        <v>1</v>
      </c>
      <c r="M685" s="146">
        <v>1</v>
      </c>
      <c r="N685" s="146">
        <v>1</v>
      </c>
      <c r="O685" s="146">
        <v>2</v>
      </c>
      <c r="P685" s="146">
        <v>1</v>
      </c>
      <c r="Q685" s="192">
        <f t="shared" si="4"/>
        <v>6</v>
      </c>
    </row>
    <row r="686" spans="1:17" s="18" customFormat="1" ht="15" customHeight="1">
      <c r="A686" s="146"/>
      <c r="B686" s="237" t="s">
        <v>2819</v>
      </c>
      <c r="C686" s="237" t="s">
        <v>2820</v>
      </c>
      <c r="D686" s="238"/>
      <c r="E686" s="238" t="s">
        <v>266</v>
      </c>
      <c r="F686" s="238">
        <v>4</v>
      </c>
      <c r="G686" s="238">
        <v>3</v>
      </c>
      <c r="H686" s="238" t="s">
        <v>404</v>
      </c>
      <c r="I686" s="238">
        <v>6</v>
      </c>
      <c r="J686" s="246" t="s">
        <v>493</v>
      </c>
      <c r="K686" s="237" t="s">
        <v>2593</v>
      </c>
      <c r="L686" s="86">
        <v>0</v>
      </c>
      <c r="M686" s="146">
        <v>1</v>
      </c>
      <c r="N686" s="146">
        <v>1</v>
      </c>
      <c r="O686" s="146">
        <v>1</v>
      </c>
      <c r="P686" s="146">
        <v>1</v>
      </c>
      <c r="Q686" s="192">
        <f t="shared" si="4"/>
        <v>4</v>
      </c>
    </row>
    <row r="687" spans="1:17" s="18" customFormat="1" ht="15" customHeight="1">
      <c r="A687" s="146"/>
      <c r="B687" s="237" t="s">
        <v>2821</v>
      </c>
      <c r="C687" s="237" t="s">
        <v>2822</v>
      </c>
      <c r="D687" s="238"/>
      <c r="E687" s="238" t="s">
        <v>266</v>
      </c>
      <c r="F687" s="238">
        <v>4</v>
      </c>
      <c r="G687" s="238">
        <v>5</v>
      </c>
      <c r="H687" s="238" t="s">
        <v>404</v>
      </c>
      <c r="I687" s="238">
        <v>6</v>
      </c>
      <c r="J687" s="246" t="s">
        <v>493</v>
      </c>
      <c r="K687" s="237" t="s">
        <v>2593</v>
      </c>
      <c r="L687" s="146">
        <v>1</v>
      </c>
      <c r="M687" s="146">
        <v>1</v>
      </c>
      <c r="N687" s="146">
        <v>1</v>
      </c>
      <c r="O687" s="86">
        <v>0</v>
      </c>
      <c r="P687" s="86">
        <v>0</v>
      </c>
      <c r="Q687" s="192">
        <f t="shared" si="4"/>
        <v>3</v>
      </c>
    </row>
    <row r="688" spans="1:17" s="18" customFormat="1" ht="15" customHeight="1">
      <c r="A688" s="146"/>
      <c r="B688" s="237" t="s">
        <v>2823</v>
      </c>
      <c r="C688" s="237" t="s">
        <v>2824</v>
      </c>
      <c r="D688" s="238"/>
      <c r="E688" s="238" t="s">
        <v>266</v>
      </c>
      <c r="F688" s="238">
        <v>5</v>
      </c>
      <c r="G688" s="238">
        <v>4</v>
      </c>
      <c r="H688" s="238" t="s">
        <v>404</v>
      </c>
      <c r="I688" s="238">
        <v>9</v>
      </c>
      <c r="J688" s="246" t="s">
        <v>493</v>
      </c>
      <c r="K688" s="237" t="s">
        <v>2593</v>
      </c>
      <c r="L688" s="86">
        <v>0</v>
      </c>
      <c r="M688" s="146">
        <v>1</v>
      </c>
      <c r="N688" s="146">
        <v>1</v>
      </c>
      <c r="O688" s="146">
        <v>1</v>
      </c>
      <c r="P688" s="146">
        <v>1</v>
      </c>
      <c r="Q688" s="192">
        <f t="shared" si="4"/>
        <v>4</v>
      </c>
    </row>
    <row r="690" spans="1:23" ht="13.5" customHeight="1">
      <c r="A690" s="30">
        <v>1323</v>
      </c>
      <c r="B690" s="103" t="s">
        <v>2825</v>
      </c>
      <c r="C690" s="254" t="s">
        <v>2826</v>
      </c>
      <c r="D690" s="53"/>
      <c r="E690" s="184" t="s">
        <v>247</v>
      </c>
      <c r="F690" s="64"/>
      <c r="G690" s="64"/>
      <c r="H690" s="184" t="s">
        <v>269</v>
      </c>
      <c r="I690" s="64">
        <v>3</v>
      </c>
      <c r="J690" s="73" t="s">
        <v>487</v>
      </c>
      <c r="K690" s="62" t="s">
        <v>467</v>
      </c>
      <c r="L690" s="25">
        <v>0</v>
      </c>
      <c r="M690" s="30">
        <v>1</v>
      </c>
      <c r="N690" s="25">
        <v>0</v>
      </c>
      <c r="O690" s="25">
        <v>0</v>
      </c>
      <c r="P690" s="30">
        <v>2</v>
      </c>
      <c r="Q690" s="192">
        <v>3</v>
      </c>
      <c r="R690" s="18"/>
    </row>
    <row r="691" spans="1:23" ht="13.5" customHeight="1">
      <c r="A691" s="30"/>
      <c r="B691" s="31"/>
      <c r="C691" s="254"/>
      <c r="D691" s="53"/>
      <c r="E691" s="32"/>
      <c r="F691" s="53"/>
      <c r="G691" s="53"/>
      <c r="H691" s="32"/>
      <c r="I691" s="53"/>
      <c r="J691" s="62"/>
      <c r="K691" s="62"/>
      <c r="L691" s="25"/>
      <c r="M691" s="30"/>
      <c r="N691" s="25"/>
      <c r="O691" s="25"/>
      <c r="P691" s="30"/>
      <c r="Q691" s="192"/>
      <c r="R691" s="18"/>
    </row>
    <row r="692" spans="1:23" s="18" customFormat="1" ht="15" customHeight="1">
      <c r="B692" s="150"/>
      <c r="L692" s="21">
        <v>67</v>
      </c>
      <c r="M692" s="21">
        <v>62</v>
      </c>
      <c r="N692" s="21">
        <v>62</v>
      </c>
      <c r="O692" s="21">
        <v>62</v>
      </c>
      <c r="P692" s="21">
        <v>62</v>
      </c>
      <c r="Q692" s="255" t="s">
        <v>2827</v>
      </c>
      <c r="R692" s="21">
        <v>67</v>
      </c>
      <c r="S692" s="21">
        <v>60</v>
      </c>
      <c r="T692" s="21">
        <v>60</v>
      </c>
      <c r="U692" s="21">
        <v>60</v>
      </c>
      <c r="V692" s="21">
        <v>60</v>
      </c>
      <c r="W692" s="256" t="s">
        <v>2828</v>
      </c>
    </row>
    <row r="693" spans="1:23" s="18" customFormat="1" ht="15" customHeight="1">
      <c r="B693" s="150"/>
      <c r="L693" s="192">
        <f>SUMIFS(L$12:L$688,J$12:J$688,"传说",K$12:K$688,"J加基森")</f>
        <v>9</v>
      </c>
      <c r="M693" s="192">
        <f>SUMIFS(M$692:M$696,J$692:J$696,"传说",K$692:K$696,"J加基森")</f>
        <v>0</v>
      </c>
      <c r="N693" s="192">
        <f>SUMIFS(N$692:N$696,J$692:J$696,"传说",K$692:K$696,"J加基森")</f>
        <v>0</v>
      </c>
      <c r="O693" s="192">
        <f>SUMIFS(O$692:O$696,J$692:J$696,"传说",K$692:K$696,"J加基森")</f>
        <v>0</v>
      </c>
      <c r="P693" s="192">
        <f>SUMIFS(P$692:P$696,J$692:J$696,"传说",K$692:K$696,"J加基森")</f>
        <v>0</v>
      </c>
      <c r="Q693" s="192">
        <f>SUBTOTAL(9,L693:P693)</f>
        <v>9</v>
      </c>
      <c r="R693" s="192">
        <f>SUMIFS(L$692:L$696,J$692:J$696,"传说",K$692:K$696,"C古神")</f>
        <v>0</v>
      </c>
      <c r="S693" s="192">
        <f>SUMIFS(M$692:M$696,J$692:J$696,"传说",K$692:K$696,"C古神")</f>
        <v>0</v>
      </c>
      <c r="T693" s="192">
        <f>SUMIFS(N$692:N$696,J$692:J$696,"传说",K$692:K$696,"C古神")</f>
        <v>0</v>
      </c>
      <c r="U693" s="192">
        <f>SUMIFS(O$692:O$696,J$692:J$696,"传说",K$692:K$696,"C古神")</f>
        <v>0</v>
      </c>
      <c r="V693" s="192">
        <f>SUMIFS(P$692:P$696,J$692:J$696,"传说",K$692:K$696,"C古神")</f>
        <v>0</v>
      </c>
      <c r="W693" s="192"/>
    </row>
    <row r="694" spans="1:23" s="18" customFormat="1" ht="15" customHeight="1">
      <c r="B694" s="150"/>
      <c r="L694" s="192">
        <f>SUMIFS(L$692:L$696,J$692:J$696,"史诗",K$692:K$696,"J加基森")</f>
        <v>0</v>
      </c>
      <c r="M694" s="192">
        <f>SUMIFS(M$692:M$696,J$692:J$696,"史诗",K$692:K$696,"J加基森")</f>
        <v>0</v>
      </c>
      <c r="N694" s="192">
        <f>SUMIFS(N$692:N$696,J$692:J$696,"史诗",K$692:K$696,"J加基森")</f>
        <v>0</v>
      </c>
      <c r="O694" s="192">
        <f>SUMIFS(O$692:O$696,J$692:J$696,"史诗",K$692:K$696,"J加基森")</f>
        <v>0</v>
      </c>
      <c r="P694" s="192">
        <f>SUMIFS(P$692:P$696,J$692:J$696,"史诗",K$692:K$696,"J加基森")</f>
        <v>0</v>
      </c>
      <c r="Q694" s="192">
        <f>SUBTOTAL(9,L694:P694)</f>
        <v>0</v>
      </c>
      <c r="R694" s="192">
        <f>SUMIFS(L$692:L$696,J$692:J$696,"史诗",K$692:K$696,"C古神")</f>
        <v>0</v>
      </c>
      <c r="S694" s="192">
        <f>SUMIFS(M$692:M$696,J$692:J$696,"史诗",K$692:K$696,"C古神")</f>
        <v>0</v>
      </c>
      <c r="T694" s="192">
        <f>SUMIFS(N$692:N$696,J$692:J$696,"史诗",K$692:K$696,"C古神")</f>
        <v>0</v>
      </c>
      <c r="U694" s="192">
        <f>SUMIFS(O$692:O$696,J$692:J$696,"史诗",K$692:K$696,"C古神")</f>
        <v>0</v>
      </c>
      <c r="V694" s="192">
        <f>SUMIFS(P$692:P$696,J$692:J$696,"史诗",K$692:K$696,"C古神")</f>
        <v>0</v>
      </c>
      <c r="W694" s="192"/>
    </row>
    <row r="695" spans="1:23" s="18" customFormat="1" ht="15" customHeight="1">
      <c r="B695" s="150"/>
      <c r="L695" s="192">
        <f>SUMIFS(L$692:L$696,J$692:J$696,"稀有",K$692:K$696,"J加基森")</f>
        <v>0</v>
      </c>
      <c r="M695" s="192">
        <v>21</v>
      </c>
      <c r="N695" s="192">
        <f>SUMIFS(N$692:N$696,J$692:J$696,"稀有",K$692:K$696,"J加基森")</f>
        <v>0</v>
      </c>
      <c r="O695" s="192">
        <f>SUMIFS(O$692:O$696,J$692:J$696,"稀有",K$692:K$696,"J加基森")</f>
        <v>0</v>
      </c>
      <c r="P695" s="192">
        <f>SUMIFS(P$692:P$696,J$692:J$696,"稀有",K$692:K$696,"J加基森")</f>
        <v>0</v>
      </c>
      <c r="Q695" s="192">
        <f>SUBTOTAL(9,L695:P695)</f>
        <v>21</v>
      </c>
      <c r="R695" s="192">
        <f>SUMIFS(L$692:L$696,J$692:J$696,"稀有",K$692:K$696,"C古神")</f>
        <v>0</v>
      </c>
      <c r="S695" s="192">
        <f>SUMIFS(M$692:M$696,J$692:J$696,"稀有",K$692:K$696,"C古神")</f>
        <v>0</v>
      </c>
      <c r="T695" s="192">
        <f>SUMIFS(N$692:N$696,J$692:J$696,"稀有",K$692:K$696,"C古神")</f>
        <v>0</v>
      </c>
      <c r="U695" s="192">
        <f>SUMIFS(O$692:O$696,J$692:J$696,"稀有",K$692:K$696,"C古神")</f>
        <v>0</v>
      </c>
      <c r="V695" s="192">
        <f>SUMIFS(P$692:P$696,J$692:J$696,"稀有",K$692:K$696,"C古神")</f>
        <v>0</v>
      </c>
      <c r="W695" s="192"/>
    </row>
    <row r="696" spans="1:23" s="18" customFormat="1" ht="15" customHeight="1">
      <c r="B696" s="150"/>
      <c r="L696" s="192">
        <f>SUMIFS(L$692:L$696,J$692:J$696,"普通",K$692:K$696,"J加基森")</f>
        <v>0</v>
      </c>
      <c r="M696" s="192">
        <f>SUMIFS(M$692:M$696,J$692:J$696,"普通",K$692:K$696,"J加基森")</f>
        <v>0</v>
      </c>
      <c r="N696" s="192">
        <f>SUMIFS(N$692:N$696,J$692:J$696,"普通",K$692:K$696,"J加基森")</f>
        <v>0</v>
      </c>
      <c r="O696" s="192">
        <f>SUMIFS(O$692:O$696,J$692:J$696,"普通",K$692:K$696,"J加基森")</f>
        <v>0</v>
      </c>
      <c r="P696" s="192">
        <f>SUMIFS(P$692:P$696,J$692:J$696,"普通",K$692:K$696,"J加基森")</f>
        <v>0</v>
      </c>
      <c r="Q696" s="192">
        <f>SUBTOTAL(9,L696:P696)</f>
        <v>0</v>
      </c>
      <c r="R696" s="192">
        <f>SUMIFS(L$692:L$696,J$692:J$696,"普通",K$692:K$696,"C古神")</f>
        <v>0</v>
      </c>
      <c r="S696" s="192">
        <f>SUMIFS(M$692:M$696,J$692:J$696,"普通",K$692:K$696,"C古神")</f>
        <v>0</v>
      </c>
      <c r="T696" s="192">
        <f>SUMIFS(N$692:N$696,J$692:J$696,"普通",K$692:K$696,"C古神")</f>
        <v>0</v>
      </c>
      <c r="U696" s="192">
        <f>SUMIFS(O$692:O$696,J$692:J$696,"普通",K$692:K$696,"C古神")</f>
        <v>0</v>
      </c>
      <c r="V696" s="192">
        <f>SUMIFS(P$692:P$696,J$692:J$696,"普通",K$692:K$696,"C古神")</f>
        <v>0</v>
      </c>
      <c r="W696" s="192"/>
    </row>
    <row r="699" spans="1:23" s="18" customFormat="1" ht="13.5" customHeight="1">
      <c r="B699" s="308" t="s">
        <v>857</v>
      </c>
      <c r="C699" s="308"/>
      <c r="D699" s="254" t="s">
        <v>858</v>
      </c>
      <c r="E699" s="309"/>
      <c r="F699" s="309" t="s">
        <v>247</v>
      </c>
      <c r="G699" s="309"/>
      <c r="H699" s="309"/>
      <c r="I699" s="309" t="s">
        <v>248</v>
      </c>
      <c r="J699" s="309">
        <v>1</v>
      </c>
      <c r="K699" s="312" t="s">
        <v>493</v>
      </c>
      <c r="L699" s="313" t="s">
        <v>859</v>
      </c>
      <c r="M699" s="86">
        <v>0</v>
      </c>
      <c r="N699" s="86">
        <v>0</v>
      </c>
      <c r="O699" s="18">
        <v>1</v>
      </c>
      <c r="P699" s="86">
        <v>0</v>
      </c>
      <c r="Q699" s="18">
        <v>1</v>
      </c>
      <c r="R699" s="279">
        <f t="shared" ref="R699:R762" si="5">SUM(M699:Q699)</f>
        <v>2</v>
      </c>
    </row>
    <row r="700" spans="1:23" s="257" customFormat="1" ht="13.5" customHeight="1">
      <c r="B700" s="257" t="s">
        <v>50</v>
      </c>
      <c r="D700" s="254" t="s">
        <v>860</v>
      </c>
      <c r="F700" s="257" t="s">
        <v>247</v>
      </c>
      <c r="I700" s="257" t="s">
        <v>248</v>
      </c>
      <c r="J700" s="257">
        <v>1</v>
      </c>
      <c r="K700" s="257" t="s">
        <v>470</v>
      </c>
      <c r="L700" s="257" t="s">
        <v>859</v>
      </c>
      <c r="M700" s="257">
        <v>0</v>
      </c>
      <c r="N700" s="257">
        <v>0</v>
      </c>
      <c r="O700" s="257">
        <v>0</v>
      </c>
      <c r="P700" s="257">
        <v>0</v>
      </c>
      <c r="Q700" s="257">
        <v>0</v>
      </c>
      <c r="R700" s="279">
        <f t="shared" si="5"/>
        <v>0</v>
      </c>
    </row>
    <row r="701" spans="1:23" s="20" customFormat="1" ht="13.5" customHeight="1">
      <c r="B701" s="257" t="s">
        <v>861</v>
      </c>
      <c r="C701" s="257"/>
      <c r="D701" s="254" t="s">
        <v>862</v>
      </c>
      <c r="E701" s="310"/>
      <c r="F701" s="310" t="s">
        <v>266</v>
      </c>
      <c r="G701" s="310">
        <v>2</v>
      </c>
      <c r="H701" s="310">
        <v>2</v>
      </c>
      <c r="I701" s="310" t="s">
        <v>248</v>
      </c>
      <c r="J701" s="310">
        <v>2</v>
      </c>
      <c r="K701" s="310" t="s">
        <v>451</v>
      </c>
      <c r="L701" s="314" t="s">
        <v>859</v>
      </c>
      <c r="M701" s="86">
        <v>0</v>
      </c>
      <c r="N701" s="86">
        <v>0</v>
      </c>
      <c r="O701" s="86">
        <v>0</v>
      </c>
      <c r="P701" s="86">
        <v>0</v>
      </c>
      <c r="Q701" s="86">
        <v>0</v>
      </c>
      <c r="R701" s="279">
        <f t="shared" si="5"/>
        <v>0</v>
      </c>
    </row>
    <row r="702" spans="1:23" s="20" customFormat="1" ht="13.5" customHeight="1">
      <c r="B702" s="257" t="s">
        <v>863</v>
      </c>
      <c r="C702" s="257"/>
      <c r="D702" s="254" t="s">
        <v>864</v>
      </c>
      <c r="E702" s="310" t="s">
        <v>865</v>
      </c>
      <c r="F702" s="310" t="s">
        <v>266</v>
      </c>
      <c r="G702" s="310">
        <v>5</v>
      </c>
      <c r="H702" s="310">
        <v>1</v>
      </c>
      <c r="I702" s="310" t="s">
        <v>248</v>
      </c>
      <c r="J702" s="310">
        <v>3</v>
      </c>
      <c r="K702" s="310" t="s">
        <v>451</v>
      </c>
      <c r="L702" s="314" t="s">
        <v>859</v>
      </c>
      <c r="M702" s="86">
        <v>0</v>
      </c>
      <c r="N702" s="86">
        <v>0</v>
      </c>
      <c r="O702" s="20">
        <v>0</v>
      </c>
      <c r="P702" s="86">
        <v>0</v>
      </c>
      <c r="Q702" s="20">
        <v>0</v>
      </c>
      <c r="R702" s="279">
        <f t="shared" si="5"/>
        <v>0</v>
      </c>
    </row>
    <row r="703" spans="1:23" s="18" customFormat="1" ht="13.5" customHeight="1">
      <c r="B703" s="260" t="s">
        <v>866</v>
      </c>
      <c r="C703" s="260"/>
      <c r="D703" s="254" t="s">
        <v>867</v>
      </c>
      <c r="E703" s="309"/>
      <c r="F703" s="309" t="s">
        <v>266</v>
      </c>
      <c r="G703" s="309">
        <v>3</v>
      </c>
      <c r="H703" s="309">
        <v>3</v>
      </c>
      <c r="I703" s="309" t="s">
        <v>248</v>
      </c>
      <c r="J703" s="309">
        <v>4</v>
      </c>
      <c r="K703" s="312" t="s">
        <v>470</v>
      </c>
      <c r="L703" s="313" t="s">
        <v>859</v>
      </c>
      <c r="M703" s="86">
        <v>0</v>
      </c>
      <c r="N703" s="86">
        <v>0</v>
      </c>
      <c r="O703" s="86">
        <v>0</v>
      </c>
      <c r="P703" s="86">
        <v>0</v>
      </c>
      <c r="Q703" s="86">
        <v>0</v>
      </c>
      <c r="R703" s="279">
        <f t="shared" si="5"/>
        <v>0</v>
      </c>
    </row>
    <row r="704" spans="1:23" s="18" customFormat="1" ht="13.5" customHeight="1">
      <c r="B704" s="260" t="s">
        <v>868</v>
      </c>
      <c r="C704" s="260"/>
      <c r="D704" s="254" t="s">
        <v>869</v>
      </c>
      <c r="E704" s="309"/>
      <c r="F704" s="309" t="s">
        <v>247</v>
      </c>
      <c r="G704" s="309"/>
      <c r="H704" s="309"/>
      <c r="I704" s="309" t="s">
        <v>248</v>
      </c>
      <c r="J704" s="309">
        <v>4</v>
      </c>
      <c r="K704" s="312" t="s">
        <v>470</v>
      </c>
      <c r="L704" s="313" t="s">
        <v>859</v>
      </c>
      <c r="M704" s="18">
        <v>2</v>
      </c>
      <c r="N704" s="18">
        <v>2</v>
      </c>
      <c r="O704" s="86">
        <v>0</v>
      </c>
      <c r="P704" s="86">
        <v>0</v>
      </c>
      <c r="Q704" s="86">
        <v>0</v>
      </c>
      <c r="R704" s="279">
        <f t="shared" si="5"/>
        <v>4</v>
      </c>
    </row>
    <row r="705" spans="1:18" s="18" customFormat="1" ht="13.5" customHeight="1">
      <c r="B705" s="316" t="s">
        <v>870</v>
      </c>
      <c r="C705" s="316"/>
      <c r="D705" s="254" t="s">
        <v>871</v>
      </c>
      <c r="E705" s="309"/>
      <c r="F705" s="309" t="s">
        <v>247</v>
      </c>
      <c r="G705" s="309"/>
      <c r="H705" s="309"/>
      <c r="I705" s="309" t="s">
        <v>248</v>
      </c>
      <c r="J705" s="309">
        <v>5</v>
      </c>
      <c r="K705" s="312" t="s">
        <v>487</v>
      </c>
      <c r="L705" s="313" t="s">
        <v>859</v>
      </c>
      <c r="M705" s="322">
        <v>0</v>
      </c>
      <c r="N705" s="86">
        <v>0</v>
      </c>
      <c r="O705" s="35">
        <v>0</v>
      </c>
      <c r="P705" s="86">
        <v>0</v>
      </c>
      <c r="Q705" s="86">
        <v>0</v>
      </c>
      <c r="R705" s="279">
        <f t="shared" si="5"/>
        <v>0</v>
      </c>
    </row>
    <row r="706" spans="1:18" s="19" customFormat="1" ht="13.5" customHeight="1">
      <c r="B706" s="317" t="s">
        <v>872</v>
      </c>
      <c r="C706" s="317"/>
      <c r="D706" s="254" t="s">
        <v>873</v>
      </c>
      <c r="E706" s="318" t="s">
        <v>865</v>
      </c>
      <c r="F706" s="318" t="s">
        <v>266</v>
      </c>
      <c r="G706" s="318">
        <v>5</v>
      </c>
      <c r="H706" s="318">
        <v>4</v>
      </c>
      <c r="I706" s="318" t="s">
        <v>248</v>
      </c>
      <c r="J706" s="318">
        <v>5</v>
      </c>
      <c r="K706" s="318" t="s">
        <v>451</v>
      </c>
      <c r="L706" s="323" t="s">
        <v>859</v>
      </c>
      <c r="M706" s="35">
        <v>0</v>
      </c>
      <c r="N706" s="35">
        <v>0</v>
      </c>
      <c r="O706" s="35">
        <v>0</v>
      </c>
      <c r="P706" s="35">
        <v>0</v>
      </c>
      <c r="Q706" s="35">
        <v>0</v>
      </c>
      <c r="R706" s="279">
        <f t="shared" si="5"/>
        <v>0</v>
      </c>
    </row>
    <row r="707" spans="1:18" s="18" customFormat="1" ht="13.5" customHeight="1">
      <c r="B707" s="260" t="s">
        <v>874</v>
      </c>
      <c r="C707" s="260"/>
      <c r="D707" s="254" t="s">
        <v>875</v>
      </c>
      <c r="E707" s="309" t="s">
        <v>865</v>
      </c>
      <c r="F707" s="309" t="s">
        <v>266</v>
      </c>
      <c r="G707" s="309">
        <v>5</v>
      </c>
      <c r="H707" s="309">
        <v>3</v>
      </c>
      <c r="I707" s="309" t="s">
        <v>248</v>
      </c>
      <c r="J707" s="309">
        <v>7</v>
      </c>
      <c r="K707" s="312" t="s">
        <v>487</v>
      </c>
      <c r="L707" s="313" t="s">
        <v>859</v>
      </c>
      <c r="M707" s="18">
        <v>2</v>
      </c>
      <c r="N707" s="18">
        <v>1</v>
      </c>
      <c r="O707" s="18">
        <v>2</v>
      </c>
      <c r="P707" s="146">
        <v>1</v>
      </c>
      <c r="Q707" s="18">
        <v>1</v>
      </c>
      <c r="R707" s="279">
        <f t="shared" si="5"/>
        <v>7</v>
      </c>
    </row>
    <row r="708" spans="1:18" s="18" customFormat="1" ht="13.5" customHeight="1">
      <c r="B708" s="260" t="s">
        <v>876</v>
      </c>
      <c r="C708" s="260"/>
      <c r="D708" s="254" t="s">
        <v>877</v>
      </c>
      <c r="E708" s="309" t="s">
        <v>865</v>
      </c>
      <c r="F708" s="309" t="s">
        <v>266</v>
      </c>
      <c r="G708" s="309">
        <v>12</v>
      </c>
      <c r="H708" s="309">
        <v>12</v>
      </c>
      <c r="I708" s="309" t="s">
        <v>248</v>
      </c>
      <c r="J708" s="309">
        <v>10</v>
      </c>
      <c r="K708" s="312" t="s">
        <v>493</v>
      </c>
      <c r="L708" s="313" t="s">
        <v>859</v>
      </c>
      <c r="M708" s="18">
        <v>1</v>
      </c>
      <c r="N708" s="18">
        <v>1</v>
      </c>
      <c r="O708" s="18">
        <v>1</v>
      </c>
      <c r="P708" s="86">
        <v>0</v>
      </c>
      <c r="Q708" s="18">
        <v>1</v>
      </c>
      <c r="R708" s="279">
        <f t="shared" si="5"/>
        <v>4</v>
      </c>
    </row>
    <row r="709" spans="1:18" ht="13.5" customHeight="1">
      <c r="A709" s="309"/>
      <c r="B709" s="319" t="s">
        <v>878</v>
      </c>
      <c r="C709" s="319"/>
      <c r="D709" s="254" t="s">
        <v>879</v>
      </c>
      <c r="E709" s="309"/>
      <c r="F709" s="309" t="s">
        <v>247</v>
      </c>
      <c r="G709" s="309"/>
      <c r="H709" s="309"/>
      <c r="I709" s="309" t="s">
        <v>290</v>
      </c>
      <c r="J709" s="309">
        <v>1</v>
      </c>
      <c r="K709" s="312" t="s">
        <v>487</v>
      </c>
      <c r="L709" s="313" t="s">
        <v>859</v>
      </c>
      <c r="M709" s="146">
        <v>1</v>
      </c>
      <c r="N709" s="146">
        <v>1</v>
      </c>
      <c r="O709" s="146">
        <v>1</v>
      </c>
      <c r="P709" s="146">
        <v>1</v>
      </c>
      <c r="Q709" s="146">
        <v>2</v>
      </c>
      <c r="R709" s="279">
        <f t="shared" si="5"/>
        <v>6</v>
      </c>
    </row>
    <row r="710" spans="1:18" s="258" customFormat="1" ht="13.5" customHeight="1">
      <c r="A710" s="310"/>
      <c r="B710" s="257" t="s">
        <v>880</v>
      </c>
      <c r="C710" s="257"/>
      <c r="D710" s="254" t="s">
        <v>881</v>
      </c>
      <c r="E710" s="310" t="s">
        <v>865</v>
      </c>
      <c r="F710" s="310" t="s">
        <v>266</v>
      </c>
      <c r="G710" s="310">
        <v>1</v>
      </c>
      <c r="H710" s="310">
        <v>1</v>
      </c>
      <c r="I710" s="310" t="s">
        <v>290</v>
      </c>
      <c r="J710" s="310">
        <v>1</v>
      </c>
      <c r="K710" s="310" t="s">
        <v>451</v>
      </c>
      <c r="L710" s="314" t="s">
        <v>859</v>
      </c>
      <c r="M710" s="86">
        <v>0</v>
      </c>
      <c r="N710" s="86">
        <v>0</v>
      </c>
      <c r="O710" s="86">
        <v>0</v>
      </c>
      <c r="P710" s="86">
        <v>0</v>
      </c>
      <c r="Q710" s="86">
        <v>0</v>
      </c>
      <c r="R710" s="279">
        <f t="shared" si="5"/>
        <v>0</v>
      </c>
    </row>
    <row r="711" spans="1:18" ht="13.5" customHeight="1">
      <c r="A711" s="309"/>
      <c r="B711" s="260" t="s">
        <v>882</v>
      </c>
      <c r="C711" s="260"/>
      <c r="D711" s="254" t="s">
        <v>883</v>
      </c>
      <c r="E711" s="309" t="s">
        <v>865</v>
      </c>
      <c r="F711" s="309" t="s">
        <v>266</v>
      </c>
      <c r="G711" s="309">
        <v>2</v>
      </c>
      <c r="H711" s="309">
        <v>1</v>
      </c>
      <c r="I711" s="309" t="s">
        <v>290</v>
      </c>
      <c r="J711" s="309">
        <v>1</v>
      </c>
      <c r="K711" s="312" t="s">
        <v>470</v>
      </c>
      <c r="L711" s="313" t="s">
        <v>859</v>
      </c>
      <c r="M711" s="86">
        <v>0</v>
      </c>
      <c r="N711" s="146">
        <v>1</v>
      </c>
      <c r="O711" s="86">
        <v>0</v>
      </c>
      <c r="P711" s="86">
        <v>0</v>
      </c>
      <c r="Q711" s="86">
        <v>0</v>
      </c>
      <c r="R711" s="279">
        <f t="shared" si="5"/>
        <v>1</v>
      </c>
    </row>
    <row r="712" spans="1:18" ht="13.5" customHeight="1">
      <c r="A712" s="309"/>
      <c r="B712" s="308" t="s">
        <v>884</v>
      </c>
      <c r="C712" s="308"/>
      <c r="D712" s="254" t="s">
        <v>885</v>
      </c>
      <c r="E712" s="309"/>
      <c r="F712" s="309" t="s">
        <v>247</v>
      </c>
      <c r="G712" s="309"/>
      <c r="H712" s="309"/>
      <c r="I712" s="309" t="s">
        <v>290</v>
      </c>
      <c r="J712" s="309">
        <v>1</v>
      </c>
      <c r="K712" s="312" t="s">
        <v>493</v>
      </c>
      <c r="L712" s="313" t="s">
        <v>859</v>
      </c>
      <c r="M712" s="86">
        <v>0</v>
      </c>
      <c r="N712" s="18">
        <v>1</v>
      </c>
      <c r="O712" s="86">
        <v>0</v>
      </c>
      <c r="P712" s="18">
        <v>1</v>
      </c>
      <c r="Q712" s="86">
        <v>0</v>
      </c>
      <c r="R712" s="279">
        <f t="shared" si="5"/>
        <v>2</v>
      </c>
    </row>
    <row r="713" spans="1:18" s="258" customFormat="1" ht="13.5" customHeight="1">
      <c r="A713" s="310"/>
      <c r="B713" s="257" t="s">
        <v>886</v>
      </c>
      <c r="C713" s="257"/>
      <c r="D713" s="254" t="s">
        <v>887</v>
      </c>
      <c r="E713" s="310"/>
      <c r="F713" s="310" t="s">
        <v>247</v>
      </c>
      <c r="G713" s="310"/>
      <c r="H713" s="310"/>
      <c r="I713" s="310" t="s">
        <v>290</v>
      </c>
      <c r="J713" s="310">
        <v>2</v>
      </c>
      <c r="K713" s="310" t="s">
        <v>451</v>
      </c>
      <c r="L713" s="314" t="s">
        <v>859</v>
      </c>
      <c r="M713" s="86">
        <v>0</v>
      </c>
      <c r="N713" s="86">
        <v>0</v>
      </c>
      <c r="O713" s="86">
        <v>0</v>
      </c>
      <c r="P713" s="86">
        <v>0</v>
      </c>
      <c r="Q713" s="86">
        <v>0</v>
      </c>
      <c r="R713" s="279">
        <f t="shared" si="5"/>
        <v>0</v>
      </c>
    </row>
    <row r="714" spans="1:18" ht="13.5" customHeight="1">
      <c r="A714" s="309"/>
      <c r="B714" s="260" t="s">
        <v>888</v>
      </c>
      <c r="C714" s="260"/>
      <c r="D714" s="254" t="s">
        <v>889</v>
      </c>
      <c r="E714" s="309"/>
      <c r="F714" s="309" t="s">
        <v>247</v>
      </c>
      <c r="G714" s="309"/>
      <c r="H714" s="309"/>
      <c r="I714" s="309" t="s">
        <v>290</v>
      </c>
      <c r="J714" s="309">
        <v>2</v>
      </c>
      <c r="K714" s="312" t="s">
        <v>487</v>
      </c>
      <c r="L714" s="313" t="s">
        <v>859</v>
      </c>
      <c r="M714" s="146">
        <v>2</v>
      </c>
      <c r="N714" s="146">
        <v>2</v>
      </c>
      <c r="O714" s="86">
        <v>0</v>
      </c>
      <c r="P714" s="86">
        <v>0</v>
      </c>
      <c r="Q714" s="146">
        <v>1</v>
      </c>
      <c r="R714" s="279">
        <f t="shared" si="5"/>
        <v>5</v>
      </c>
    </row>
    <row r="715" spans="1:18" s="258" customFormat="1" ht="13.5" customHeight="1">
      <c r="A715" s="310"/>
      <c r="B715" s="257" t="s">
        <v>183</v>
      </c>
      <c r="C715" s="257"/>
      <c r="D715" s="254" t="s">
        <v>890</v>
      </c>
      <c r="E715" s="310" t="s">
        <v>865</v>
      </c>
      <c r="F715" s="310" t="s">
        <v>266</v>
      </c>
      <c r="G715" s="310">
        <v>3</v>
      </c>
      <c r="H715" s="310">
        <v>2</v>
      </c>
      <c r="I715" s="310" t="s">
        <v>290</v>
      </c>
      <c r="J715" s="310">
        <v>2</v>
      </c>
      <c r="K715" s="310" t="s">
        <v>451</v>
      </c>
      <c r="L715" s="314" t="s">
        <v>859</v>
      </c>
      <c r="M715" s="86">
        <v>0</v>
      </c>
      <c r="N715" s="86">
        <v>0</v>
      </c>
      <c r="O715" s="86">
        <v>0</v>
      </c>
      <c r="P715" s="86">
        <v>0</v>
      </c>
      <c r="Q715" s="86">
        <v>0</v>
      </c>
      <c r="R715" s="279">
        <f t="shared" si="5"/>
        <v>0</v>
      </c>
    </row>
    <row r="716" spans="1:18" ht="13.5" customHeight="1">
      <c r="A716" s="309"/>
      <c r="B716" s="469" t="s">
        <v>3688</v>
      </c>
      <c r="C716" s="260"/>
      <c r="D716" s="254" t="s">
        <v>891</v>
      </c>
      <c r="E716" s="309"/>
      <c r="F716" s="309" t="s">
        <v>266</v>
      </c>
      <c r="G716" s="309">
        <v>3</v>
      </c>
      <c r="H716" s="309">
        <v>3</v>
      </c>
      <c r="I716" s="309" t="s">
        <v>290</v>
      </c>
      <c r="J716" s="309">
        <v>3</v>
      </c>
      <c r="K716" s="312" t="s">
        <v>470</v>
      </c>
      <c r="L716" s="313" t="s">
        <v>859</v>
      </c>
      <c r="M716" s="86">
        <v>0</v>
      </c>
      <c r="N716" s="86">
        <v>0</v>
      </c>
      <c r="O716" s="86">
        <v>0</v>
      </c>
      <c r="P716" s="325">
        <v>0</v>
      </c>
      <c r="Q716" s="86">
        <v>0</v>
      </c>
      <c r="R716" s="279">
        <f t="shared" si="5"/>
        <v>0</v>
      </c>
    </row>
    <row r="717" spans="1:18" ht="13.5" customHeight="1">
      <c r="A717" s="309"/>
      <c r="B717" s="260" t="s">
        <v>892</v>
      </c>
      <c r="C717" s="260"/>
      <c r="D717" s="254" t="s">
        <v>893</v>
      </c>
      <c r="E717" s="309"/>
      <c r="F717" s="309" t="s">
        <v>266</v>
      </c>
      <c r="G717" s="309">
        <v>3</v>
      </c>
      <c r="H717" s="309">
        <v>5</v>
      </c>
      <c r="I717" s="309" t="s">
        <v>290</v>
      </c>
      <c r="J717" s="309">
        <v>5</v>
      </c>
      <c r="K717" s="312" t="s">
        <v>470</v>
      </c>
      <c r="L717" s="313" t="s">
        <v>859</v>
      </c>
      <c r="M717" s="86">
        <v>0</v>
      </c>
      <c r="N717" s="86">
        <v>0</v>
      </c>
      <c r="O717" s="86">
        <v>0</v>
      </c>
      <c r="P717" s="86">
        <v>0</v>
      </c>
      <c r="Q717" s="146">
        <v>1</v>
      </c>
      <c r="R717" s="279">
        <f t="shared" si="5"/>
        <v>1</v>
      </c>
    </row>
    <row r="718" spans="1:18" ht="13.5" customHeight="1">
      <c r="A718" s="309"/>
      <c r="B718" s="260" t="s">
        <v>894</v>
      </c>
      <c r="C718" s="260"/>
      <c r="D718" s="254" t="s">
        <v>895</v>
      </c>
      <c r="E718" s="309" t="s">
        <v>865</v>
      </c>
      <c r="F718" s="309" t="s">
        <v>266</v>
      </c>
      <c r="G718" s="309">
        <v>9</v>
      </c>
      <c r="H718" s="309">
        <v>9</v>
      </c>
      <c r="I718" s="309" t="s">
        <v>290</v>
      </c>
      <c r="J718" s="309">
        <v>7</v>
      </c>
      <c r="K718" s="312" t="s">
        <v>493</v>
      </c>
      <c r="L718" s="313" t="s">
        <v>859</v>
      </c>
      <c r="M718" s="18">
        <v>1</v>
      </c>
      <c r="N718" s="18">
        <v>1</v>
      </c>
      <c r="O718" s="18">
        <v>1</v>
      </c>
      <c r="P718" s="18">
        <v>1</v>
      </c>
      <c r="Q718" s="86">
        <v>0</v>
      </c>
      <c r="R718" s="279">
        <f t="shared" si="5"/>
        <v>4</v>
      </c>
    </row>
    <row r="719" spans="1:18" s="18" customFormat="1" ht="13.5" customHeight="1">
      <c r="B719" s="260" t="s">
        <v>896</v>
      </c>
      <c r="C719" s="260"/>
      <c r="D719" s="254" t="s">
        <v>897</v>
      </c>
      <c r="E719" s="309"/>
      <c r="F719" s="309" t="s">
        <v>247</v>
      </c>
      <c r="G719" s="309"/>
      <c r="H719" s="309"/>
      <c r="I719" s="309" t="s">
        <v>269</v>
      </c>
      <c r="J719" s="309">
        <v>1</v>
      </c>
      <c r="K719" s="312" t="s">
        <v>493</v>
      </c>
      <c r="L719" s="313" t="s">
        <v>859</v>
      </c>
      <c r="M719" s="18">
        <v>1</v>
      </c>
      <c r="N719" s="18">
        <v>1</v>
      </c>
      <c r="O719" s="18">
        <v>1</v>
      </c>
      <c r="P719" s="18">
        <v>1</v>
      </c>
      <c r="Q719" s="18">
        <v>1</v>
      </c>
      <c r="R719" s="279">
        <f t="shared" si="5"/>
        <v>5</v>
      </c>
    </row>
    <row r="720" spans="1:18" s="18" customFormat="1" ht="13.5" customHeight="1">
      <c r="B720" s="260" t="s">
        <v>898</v>
      </c>
      <c r="C720" s="260"/>
      <c r="D720" s="254" t="s">
        <v>899</v>
      </c>
      <c r="E720" s="309" t="s">
        <v>900</v>
      </c>
      <c r="F720" s="309" t="s">
        <v>266</v>
      </c>
      <c r="G720" s="309">
        <v>2</v>
      </c>
      <c r="H720" s="309">
        <v>1</v>
      </c>
      <c r="I720" s="309" t="s">
        <v>269</v>
      </c>
      <c r="J720" s="309">
        <v>2</v>
      </c>
      <c r="K720" s="312" t="s">
        <v>451</v>
      </c>
      <c r="L720" s="313" t="s">
        <v>859</v>
      </c>
      <c r="M720" s="18">
        <v>1</v>
      </c>
      <c r="N720" s="86">
        <v>0</v>
      </c>
      <c r="O720" s="86">
        <v>0</v>
      </c>
      <c r="P720" s="86">
        <v>0</v>
      </c>
      <c r="Q720" s="86">
        <v>0</v>
      </c>
      <c r="R720" s="279">
        <f t="shared" si="5"/>
        <v>1</v>
      </c>
    </row>
    <row r="721" spans="1:18" s="18" customFormat="1" ht="13.5" customHeight="1">
      <c r="B721" s="308" t="s">
        <v>901</v>
      </c>
      <c r="C721" s="308"/>
      <c r="D721" s="254" t="s">
        <v>902</v>
      </c>
      <c r="E721" s="309" t="s">
        <v>900</v>
      </c>
      <c r="F721" s="309" t="s">
        <v>266</v>
      </c>
      <c r="G721" s="309">
        <v>2</v>
      </c>
      <c r="H721" s="309">
        <v>2</v>
      </c>
      <c r="I721" s="309" t="s">
        <v>269</v>
      </c>
      <c r="J721" s="309">
        <v>2</v>
      </c>
      <c r="K721" s="312" t="s">
        <v>493</v>
      </c>
      <c r="L721" s="313" t="s">
        <v>859</v>
      </c>
      <c r="M721" s="324">
        <v>1</v>
      </c>
      <c r="N721" s="324">
        <v>1</v>
      </c>
      <c r="O721" s="324">
        <v>1</v>
      </c>
      <c r="P721" s="324">
        <v>1</v>
      </c>
      <c r="Q721" s="324">
        <v>1</v>
      </c>
      <c r="R721" s="279">
        <f t="shared" si="5"/>
        <v>5</v>
      </c>
    </row>
    <row r="722" spans="1:18" s="20" customFormat="1" ht="13.5" customHeight="1">
      <c r="B722" s="257" t="s">
        <v>903</v>
      </c>
      <c r="C722" s="257"/>
      <c r="D722" s="254" t="s">
        <v>904</v>
      </c>
      <c r="E722" s="310"/>
      <c r="F722" s="310" t="s">
        <v>247</v>
      </c>
      <c r="G722" s="310"/>
      <c r="H722" s="310"/>
      <c r="I722" s="310" t="s">
        <v>269</v>
      </c>
      <c r="J722" s="310">
        <v>2</v>
      </c>
      <c r="K722" s="310" t="s">
        <v>451</v>
      </c>
      <c r="L722" s="314" t="s">
        <v>859</v>
      </c>
      <c r="M722" s="86">
        <v>0</v>
      </c>
      <c r="N722" s="86">
        <v>0</v>
      </c>
      <c r="O722" s="86">
        <v>0</v>
      </c>
      <c r="P722" s="86">
        <v>0</v>
      </c>
      <c r="Q722" s="86">
        <v>0</v>
      </c>
      <c r="R722" s="279">
        <f t="shared" si="5"/>
        <v>0</v>
      </c>
    </row>
    <row r="723" spans="1:18" s="19" customFormat="1" ht="13.5" customHeight="1">
      <c r="B723" s="317" t="s">
        <v>905</v>
      </c>
      <c r="C723" s="317"/>
      <c r="D723" s="254" t="s">
        <v>906</v>
      </c>
      <c r="E723" s="318"/>
      <c r="F723" s="318" t="s">
        <v>266</v>
      </c>
      <c r="G723" s="318">
        <v>2</v>
      </c>
      <c r="H723" s="318">
        <v>3</v>
      </c>
      <c r="I723" s="318" t="s">
        <v>269</v>
      </c>
      <c r="J723" s="318">
        <v>2</v>
      </c>
      <c r="K723" s="318" t="s">
        <v>451</v>
      </c>
      <c r="L723" s="323" t="s">
        <v>859</v>
      </c>
      <c r="M723" s="35">
        <v>0</v>
      </c>
      <c r="N723" s="35">
        <v>0</v>
      </c>
      <c r="O723" s="35">
        <v>0</v>
      </c>
      <c r="P723" s="35">
        <v>0</v>
      </c>
      <c r="Q723" s="35">
        <v>0</v>
      </c>
      <c r="R723" s="279">
        <f t="shared" si="5"/>
        <v>0</v>
      </c>
    </row>
    <row r="724" spans="1:18" s="18" customFormat="1" ht="13.5" customHeight="1">
      <c r="B724" s="316" t="s">
        <v>907</v>
      </c>
      <c r="C724" s="316"/>
      <c r="D724" s="254" t="s">
        <v>908</v>
      </c>
      <c r="E724" s="309"/>
      <c r="F724" s="309" t="s">
        <v>247</v>
      </c>
      <c r="G724" s="309"/>
      <c r="H724" s="309"/>
      <c r="I724" s="309" t="s">
        <v>269</v>
      </c>
      <c r="J724" s="309">
        <v>2</v>
      </c>
      <c r="K724" s="312" t="s">
        <v>487</v>
      </c>
      <c r="L724" s="313" t="s">
        <v>859</v>
      </c>
      <c r="M724" s="86">
        <v>0</v>
      </c>
      <c r="N724" s="86">
        <v>0</v>
      </c>
      <c r="O724" s="324">
        <v>1</v>
      </c>
      <c r="P724" s="325">
        <v>0</v>
      </c>
      <c r="Q724" s="326">
        <v>1</v>
      </c>
      <c r="R724" s="279">
        <f t="shared" si="5"/>
        <v>2</v>
      </c>
    </row>
    <row r="725" spans="1:18" s="259" customFormat="1" ht="13.5" customHeight="1">
      <c r="B725" s="262" t="s">
        <v>909</v>
      </c>
      <c r="C725" s="262"/>
      <c r="D725" s="254" t="s">
        <v>910</v>
      </c>
      <c r="E725" s="320"/>
      <c r="F725" s="320" t="s">
        <v>247</v>
      </c>
      <c r="G725" s="320"/>
      <c r="H725" s="320"/>
      <c r="I725" s="320" t="s">
        <v>269</v>
      </c>
      <c r="J725" s="320">
        <v>3</v>
      </c>
      <c r="K725" s="320" t="s">
        <v>470</v>
      </c>
      <c r="L725" s="321" t="s">
        <v>859</v>
      </c>
      <c r="M725" s="327">
        <v>0</v>
      </c>
      <c r="N725" s="327">
        <v>0</v>
      </c>
      <c r="O725" s="327">
        <v>0</v>
      </c>
      <c r="P725" s="327">
        <v>0</v>
      </c>
      <c r="Q725" s="327">
        <v>0</v>
      </c>
      <c r="R725" s="279">
        <f t="shared" si="5"/>
        <v>0</v>
      </c>
    </row>
    <row r="726" spans="1:18" s="18" customFormat="1" ht="13.5" customHeight="1">
      <c r="A726" s="146"/>
      <c r="B726" s="260" t="s">
        <v>911</v>
      </c>
      <c r="C726" s="260"/>
      <c r="D726" s="254" t="s">
        <v>912</v>
      </c>
      <c r="E726" s="309"/>
      <c r="F726" s="309" t="s">
        <v>247</v>
      </c>
      <c r="G726" s="309"/>
      <c r="H726" s="309"/>
      <c r="I726" s="309" t="s">
        <v>269</v>
      </c>
      <c r="J726" s="309">
        <v>4</v>
      </c>
      <c r="K726" s="312" t="s">
        <v>470</v>
      </c>
      <c r="L726" s="313" t="s">
        <v>859</v>
      </c>
      <c r="M726" s="86">
        <v>0</v>
      </c>
      <c r="N726" s="86">
        <v>0</v>
      </c>
      <c r="O726" s="146">
        <v>2</v>
      </c>
      <c r="P726" s="86">
        <v>0</v>
      </c>
      <c r="Q726" s="86">
        <v>0</v>
      </c>
      <c r="R726" s="279">
        <f t="shared" si="5"/>
        <v>2</v>
      </c>
    </row>
    <row r="727" spans="1:18" s="18" customFormat="1" ht="13.5" customHeight="1">
      <c r="B727" s="260" t="s">
        <v>913</v>
      </c>
      <c r="C727" s="260"/>
      <c r="D727" s="254" t="s">
        <v>914</v>
      </c>
      <c r="E727" s="309" t="s">
        <v>900</v>
      </c>
      <c r="F727" s="309" t="s">
        <v>266</v>
      </c>
      <c r="G727" s="309">
        <v>5</v>
      </c>
      <c r="H727" s="309">
        <v>4</v>
      </c>
      <c r="I727" s="309" t="s">
        <v>269</v>
      </c>
      <c r="J727" s="309">
        <v>4</v>
      </c>
      <c r="K727" s="312" t="s">
        <v>470</v>
      </c>
      <c r="L727" s="313" t="s">
        <v>859</v>
      </c>
      <c r="M727" s="86">
        <v>0</v>
      </c>
      <c r="N727" s="18">
        <v>1</v>
      </c>
      <c r="O727" s="86">
        <v>0</v>
      </c>
      <c r="P727" s="86">
        <v>0</v>
      </c>
      <c r="Q727" s="18">
        <v>1</v>
      </c>
      <c r="R727" s="279">
        <f t="shared" si="5"/>
        <v>2</v>
      </c>
    </row>
    <row r="728" spans="1:18" s="260" customFormat="1" ht="13.5" customHeight="1">
      <c r="B728" s="260" t="s">
        <v>915</v>
      </c>
      <c r="D728" s="254" t="s">
        <v>916</v>
      </c>
      <c r="E728" s="309"/>
      <c r="F728" s="309" t="s">
        <v>247</v>
      </c>
      <c r="G728" s="309"/>
      <c r="H728" s="309"/>
      <c r="I728" s="309" t="s">
        <v>269</v>
      </c>
      <c r="J728" s="309">
        <v>6</v>
      </c>
      <c r="K728" s="312" t="s">
        <v>487</v>
      </c>
      <c r="L728" s="313" t="s">
        <v>859</v>
      </c>
      <c r="M728" s="18">
        <v>2</v>
      </c>
      <c r="N728" s="18">
        <v>2</v>
      </c>
      <c r="O728" s="18">
        <v>2</v>
      </c>
      <c r="P728" s="146">
        <v>2</v>
      </c>
      <c r="Q728" s="18">
        <v>2</v>
      </c>
      <c r="R728" s="279">
        <f t="shared" si="5"/>
        <v>10</v>
      </c>
    </row>
    <row r="729" spans="1:18" s="18" customFormat="1" ht="13.5" customHeight="1">
      <c r="B729" s="260" t="s">
        <v>917</v>
      </c>
      <c r="C729" s="260"/>
      <c r="D729" s="254" t="s">
        <v>918</v>
      </c>
      <c r="E729" s="309"/>
      <c r="F729" s="309" t="s">
        <v>247</v>
      </c>
      <c r="G729" s="309"/>
      <c r="H729" s="309"/>
      <c r="I729" s="309" t="s">
        <v>357</v>
      </c>
      <c r="J729" s="309">
        <v>1</v>
      </c>
      <c r="K729" s="312" t="s">
        <v>493</v>
      </c>
      <c r="L729" s="313" t="s">
        <v>859</v>
      </c>
      <c r="M729" s="18">
        <v>1</v>
      </c>
      <c r="N729" s="18">
        <v>1</v>
      </c>
      <c r="O729" s="18">
        <v>1</v>
      </c>
      <c r="P729" s="18">
        <v>1</v>
      </c>
      <c r="Q729" s="18">
        <v>1</v>
      </c>
      <c r="R729" s="279">
        <f t="shared" si="5"/>
        <v>5</v>
      </c>
    </row>
    <row r="730" spans="1:18" s="19" customFormat="1" ht="13.5" customHeight="1">
      <c r="B730" s="317" t="s">
        <v>919</v>
      </c>
      <c r="C730" s="317"/>
      <c r="D730" s="254" t="s">
        <v>920</v>
      </c>
      <c r="E730" s="318"/>
      <c r="F730" s="318" t="s">
        <v>247</v>
      </c>
      <c r="G730" s="318"/>
      <c r="H730" s="318"/>
      <c r="I730" s="318" t="s">
        <v>357</v>
      </c>
      <c r="J730" s="318">
        <v>1</v>
      </c>
      <c r="K730" s="318" t="s">
        <v>451</v>
      </c>
      <c r="L730" s="323" t="s">
        <v>859</v>
      </c>
      <c r="M730" s="35">
        <v>0</v>
      </c>
      <c r="N730" s="35">
        <v>0</v>
      </c>
      <c r="O730" s="35">
        <v>0</v>
      </c>
      <c r="P730" s="35">
        <v>0</v>
      </c>
      <c r="Q730" s="35">
        <v>0</v>
      </c>
      <c r="R730" s="279">
        <f t="shared" si="5"/>
        <v>0</v>
      </c>
    </row>
    <row r="731" spans="1:18" s="19" customFormat="1" ht="13.5" customHeight="1">
      <c r="B731" s="317" t="s">
        <v>921</v>
      </c>
      <c r="C731" s="317"/>
      <c r="D731" s="254" t="s">
        <v>922</v>
      </c>
      <c r="E731" s="318"/>
      <c r="F731" s="318" t="s">
        <v>247</v>
      </c>
      <c r="G731" s="318"/>
      <c r="H731" s="318"/>
      <c r="I731" s="318" t="s">
        <v>357</v>
      </c>
      <c r="J731" s="318">
        <v>1</v>
      </c>
      <c r="K731" s="318" t="s">
        <v>451</v>
      </c>
      <c r="L731" s="323" t="s">
        <v>859</v>
      </c>
      <c r="M731" s="35">
        <v>0</v>
      </c>
      <c r="N731" s="35">
        <v>0</v>
      </c>
      <c r="O731" s="35">
        <v>0</v>
      </c>
      <c r="P731" s="35">
        <v>0</v>
      </c>
      <c r="Q731" s="35">
        <v>0</v>
      </c>
      <c r="R731" s="279">
        <f t="shared" si="5"/>
        <v>0</v>
      </c>
    </row>
    <row r="732" spans="1:18" s="20" customFormat="1" ht="13.5" customHeight="1">
      <c r="B732" s="257" t="s">
        <v>85</v>
      </c>
      <c r="C732" s="257"/>
      <c r="D732" s="254" t="s">
        <v>923</v>
      </c>
      <c r="E732" s="310" t="s">
        <v>924</v>
      </c>
      <c r="F732" s="310" t="s">
        <v>266</v>
      </c>
      <c r="G732" s="310">
        <v>2</v>
      </c>
      <c r="H732" s="310">
        <v>2</v>
      </c>
      <c r="I732" s="310" t="s">
        <v>357</v>
      </c>
      <c r="J732" s="310">
        <v>2</v>
      </c>
      <c r="K732" s="310" t="s">
        <v>451</v>
      </c>
      <c r="L732" s="314" t="s">
        <v>859</v>
      </c>
      <c r="M732" s="86">
        <v>0</v>
      </c>
      <c r="N732" s="86">
        <v>0</v>
      </c>
      <c r="O732" s="86">
        <v>0</v>
      </c>
      <c r="P732" s="86">
        <v>0</v>
      </c>
      <c r="Q732" s="86">
        <v>0</v>
      </c>
      <c r="R732" s="279">
        <f t="shared" si="5"/>
        <v>0</v>
      </c>
    </row>
    <row r="733" spans="1:18" s="18" customFormat="1" ht="13.5" customHeight="1">
      <c r="B733" s="260" t="s">
        <v>925</v>
      </c>
      <c r="C733" s="260"/>
      <c r="D733" s="254" t="s">
        <v>926</v>
      </c>
      <c r="E733" s="309" t="s">
        <v>924</v>
      </c>
      <c r="F733" s="309" t="s">
        <v>266</v>
      </c>
      <c r="G733" s="309">
        <v>1</v>
      </c>
      <c r="H733" s="309">
        <v>2</v>
      </c>
      <c r="I733" s="309" t="s">
        <v>357</v>
      </c>
      <c r="J733" s="309">
        <v>2</v>
      </c>
      <c r="K733" s="312" t="s">
        <v>487</v>
      </c>
      <c r="L733" s="313" t="s">
        <v>859</v>
      </c>
      <c r="M733" s="86">
        <v>0</v>
      </c>
      <c r="N733" s="86">
        <v>0</v>
      </c>
      <c r="O733" s="18">
        <v>1</v>
      </c>
      <c r="P733" s="86">
        <v>0</v>
      </c>
      <c r="Q733" s="18">
        <v>1</v>
      </c>
      <c r="R733" s="279">
        <f t="shared" si="5"/>
        <v>2</v>
      </c>
    </row>
    <row r="734" spans="1:18" s="18" customFormat="1" ht="13.5" customHeight="1">
      <c r="B734" s="308" t="s">
        <v>67</v>
      </c>
      <c r="C734" s="308"/>
      <c r="D734" s="254" t="s">
        <v>927</v>
      </c>
      <c r="E734" s="309" t="s">
        <v>865</v>
      </c>
      <c r="F734" s="309" t="s">
        <v>266</v>
      </c>
      <c r="G734" s="309">
        <v>3</v>
      </c>
      <c r="H734" s="309">
        <v>4</v>
      </c>
      <c r="I734" s="309" t="s">
        <v>357</v>
      </c>
      <c r="J734" s="309">
        <v>4</v>
      </c>
      <c r="K734" s="312" t="s">
        <v>470</v>
      </c>
      <c r="L734" s="313" t="s">
        <v>859</v>
      </c>
      <c r="M734" s="86">
        <v>0</v>
      </c>
      <c r="N734" s="86">
        <v>0</v>
      </c>
      <c r="O734" s="86">
        <v>0</v>
      </c>
      <c r="P734" s="86">
        <v>0</v>
      </c>
      <c r="Q734" s="86">
        <v>0</v>
      </c>
      <c r="R734" s="279">
        <f t="shared" si="5"/>
        <v>0</v>
      </c>
    </row>
    <row r="735" spans="1:18" s="18" customFormat="1" ht="13.5" customHeight="1">
      <c r="B735" s="308" t="s">
        <v>76</v>
      </c>
      <c r="C735" s="308"/>
      <c r="D735" s="254" t="s">
        <v>928</v>
      </c>
      <c r="E735" s="309"/>
      <c r="F735" s="309" t="s">
        <v>247</v>
      </c>
      <c r="G735" s="309"/>
      <c r="H735" s="309"/>
      <c r="I735" s="309" t="s">
        <v>357</v>
      </c>
      <c r="J735" s="309">
        <v>6</v>
      </c>
      <c r="K735" s="312" t="s">
        <v>470</v>
      </c>
      <c r="L735" s="313" t="s">
        <v>859</v>
      </c>
      <c r="M735" s="86">
        <v>0</v>
      </c>
      <c r="N735" s="86">
        <v>0</v>
      </c>
      <c r="O735" s="86">
        <v>0</v>
      </c>
      <c r="P735" s="86">
        <v>0</v>
      </c>
      <c r="Q735" s="86">
        <v>0</v>
      </c>
      <c r="R735" s="279">
        <f t="shared" si="5"/>
        <v>0</v>
      </c>
    </row>
    <row r="736" spans="1:18" s="18" customFormat="1" ht="13.5" customHeight="1">
      <c r="B736" s="316" t="s">
        <v>72</v>
      </c>
      <c r="C736" s="316"/>
      <c r="D736" s="254" t="s">
        <v>929</v>
      </c>
      <c r="E736" s="309"/>
      <c r="F736" s="309" t="s">
        <v>266</v>
      </c>
      <c r="G736" s="309">
        <v>3</v>
      </c>
      <c r="H736" s="309">
        <v>7</v>
      </c>
      <c r="I736" s="309" t="s">
        <v>357</v>
      </c>
      <c r="J736" s="309">
        <v>6</v>
      </c>
      <c r="K736" s="312" t="s">
        <v>493</v>
      </c>
      <c r="L736" s="313" t="s">
        <v>859</v>
      </c>
      <c r="M736" s="86">
        <v>0</v>
      </c>
      <c r="N736" s="86">
        <v>0</v>
      </c>
      <c r="O736" s="86">
        <v>0</v>
      </c>
      <c r="P736" s="86">
        <v>0</v>
      </c>
      <c r="Q736" s="86">
        <v>0</v>
      </c>
      <c r="R736" s="279">
        <f t="shared" si="5"/>
        <v>0</v>
      </c>
    </row>
    <row r="737" spans="1:18" s="18" customFormat="1" ht="13.5" customHeight="1">
      <c r="B737" s="469" t="s">
        <v>2933</v>
      </c>
      <c r="C737" s="469"/>
      <c r="D737" s="254" t="s">
        <v>930</v>
      </c>
      <c r="E737" s="309"/>
      <c r="F737" s="309" t="s">
        <v>533</v>
      </c>
      <c r="G737" s="309">
        <v>4</v>
      </c>
      <c r="H737" s="309">
        <v>3</v>
      </c>
      <c r="I737" s="309" t="s">
        <v>357</v>
      </c>
      <c r="J737" s="309">
        <v>7</v>
      </c>
      <c r="K737" s="312" t="s">
        <v>470</v>
      </c>
      <c r="L737" s="313" t="s">
        <v>859</v>
      </c>
      <c r="M737" s="86">
        <v>0</v>
      </c>
      <c r="N737" s="86">
        <v>0</v>
      </c>
      <c r="O737" s="86">
        <v>0</v>
      </c>
      <c r="P737" s="86">
        <v>0</v>
      </c>
      <c r="Q737" s="86">
        <v>0</v>
      </c>
      <c r="R737" s="279">
        <f t="shared" si="5"/>
        <v>0</v>
      </c>
    </row>
    <row r="738" spans="1:18" s="18" customFormat="1" ht="13.5" customHeight="1">
      <c r="B738" s="260" t="s">
        <v>931</v>
      </c>
      <c r="C738" s="260"/>
      <c r="D738" s="254" t="s">
        <v>932</v>
      </c>
      <c r="E738" s="309"/>
      <c r="F738" s="309" t="s">
        <v>247</v>
      </c>
      <c r="G738" s="309"/>
      <c r="H738" s="309"/>
      <c r="I738" s="309" t="s">
        <v>357</v>
      </c>
      <c r="J738" s="309">
        <v>8</v>
      </c>
      <c r="K738" s="312" t="s">
        <v>487</v>
      </c>
      <c r="L738" s="313" t="s">
        <v>859</v>
      </c>
      <c r="M738" s="18">
        <v>2</v>
      </c>
      <c r="N738" s="18">
        <v>2</v>
      </c>
      <c r="O738" s="18">
        <v>2</v>
      </c>
      <c r="P738" s="146">
        <v>2</v>
      </c>
      <c r="Q738" s="18">
        <v>2</v>
      </c>
      <c r="R738" s="279">
        <f t="shared" si="5"/>
        <v>10</v>
      </c>
    </row>
    <row r="739" spans="1:18" ht="13.5" customHeight="1">
      <c r="A739" s="309"/>
      <c r="B739" s="260" t="s">
        <v>933</v>
      </c>
      <c r="C739" s="260"/>
      <c r="D739" s="254" t="s">
        <v>934</v>
      </c>
      <c r="E739" s="309"/>
      <c r="F739" s="309" t="s">
        <v>247</v>
      </c>
      <c r="G739" s="309"/>
      <c r="H739" s="309"/>
      <c r="I739" s="309" t="s">
        <v>305</v>
      </c>
      <c r="J739" s="309">
        <v>1</v>
      </c>
      <c r="K739" s="312" t="s">
        <v>493</v>
      </c>
      <c r="L739" s="313" t="s">
        <v>859</v>
      </c>
      <c r="M739" s="18">
        <v>1</v>
      </c>
      <c r="N739" s="18">
        <v>1</v>
      </c>
      <c r="O739" s="86">
        <v>0</v>
      </c>
      <c r="P739" s="18">
        <v>1</v>
      </c>
      <c r="Q739" s="18">
        <v>1</v>
      </c>
      <c r="R739" s="279">
        <f t="shared" si="5"/>
        <v>4</v>
      </c>
    </row>
    <row r="740" spans="1:18" ht="13.5" customHeight="1">
      <c r="A740" s="309"/>
      <c r="B740" s="260" t="s">
        <v>935</v>
      </c>
      <c r="C740" s="260"/>
      <c r="D740" s="254" t="s">
        <v>936</v>
      </c>
      <c r="E740" s="309" t="s">
        <v>900</v>
      </c>
      <c r="F740" s="309" t="s">
        <v>266</v>
      </c>
      <c r="G740" s="309">
        <v>1</v>
      </c>
      <c r="H740" s="309">
        <v>1</v>
      </c>
      <c r="I740" s="309" t="s">
        <v>305</v>
      </c>
      <c r="J740" s="309">
        <v>1</v>
      </c>
      <c r="K740" s="312" t="s">
        <v>470</v>
      </c>
      <c r="L740" s="313" t="s">
        <v>859</v>
      </c>
      <c r="M740" s="86">
        <v>0</v>
      </c>
      <c r="N740" s="86">
        <v>0</v>
      </c>
      <c r="O740" s="86">
        <v>0</v>
      </c>
      <c r="P740" s="86">
        <v>0</v>
      </c>
      <c r="Q740" s="86">
        <v>0</v>
      </c>
      <c r="R740" s="279">
        <f t="shared" si="5"/>
        <v>0</v>
      </c>
    </row>
    <row r="741" spans="1:18" s="261" customFormat="1" ht="13.5" customHeight="1">
      <c r="A741" s="318"/>
      <c r="B741" s="317" t="s">
        <v>937</v>
      </c>
      <c r="C741" s="317"/>
      <c r="D741" s="254" t="s">
        <v>938</v>
      </c>
      <c r="E741" s="318"/>
      <c r="F741" s="318" t="s">
        <v>247</v>
      </c>
      <c r="G741" s="318"/>
      <c r="H741" s="318"/>
      <c r="I741" s="318" t="s">
        <v>305</v>
      </c>
      <c r="J741" s="318">
        <v>1</v>
      </c>
      <c r="K741" s="318" t="s">
        <v>451</v>
      </c>
      <c r="L741" s="323" t="s">
        <v>859</v>
      </c>
      <c r="M741" s="234">
        <v>0</v>
      </c>
      <c r="N741" s="234">
        <v>0</v>
      </c>
      <c r="O741" s="234">
        <v>0</v>
      </c>
      <c r="P741" s="234">
        <v>0</v>
      </c>
      <c r="Q741" s="234">
        <v>0</v>
      </c>
      <c r="R741" s="279">
        <f t="shared" si="5"/>
        <v>0</v>
      </c>
    </row>
    <row r="742" spans="1:18" s="261" customFormat="1" ht="13.5" customHeight="1">
      <c r="A742" s="318"/>
      <c r="B742" s="317" t="s">
        <v>939</v>
      </c>
      <c r="C742" s="317"/>
      <c r="D742" s="254" t="s">
        <v>940</v>
      </c>
      <c r="E742" s="318" t="s">
        <v>900</v>
      </c>
      <c r="F742" s="318" t="s">
        <v>266</v>
      </c>
      <c r="G742" s="318">
        <v>2</v>
      </c>
      <c r="H742" s="318">
        <v>3</v>
      </c>
      <c r="I742" s="318" t="s">
        <v>305</v>
      </c>
      <c r="J742" s="318">
        <v>2</v>
      </c>
      <c r="K742" s="318" t="s">
        <v>451</v>
      </c>
      <c r="L742" s="323" t="s">
        <v>859</v>
      </c>
      <c r="M742" s="35">
        <v>0</v>
      </c>
      <c r="N742" s="35">
        <v>0</v>
      </c>
      <c r="O742" s="35">
        <v>0</v>
      </c>
      <c r="P742" s="35">
        <v>0</v>
      </c>
      <c r="Q742" s="35">
        <v>0</v>
      </c>
      <c r="R742" s="279">
        <f t="shared" si="5"/>
        <v>0</v>
      </c>
    </row>
    <row r="743" spans="1:18" ht="13.5" customHeight="1">
      <c r="A743" s="309"/>
      <c r="B743" s="316" t="s">
        <v>136</v>
      </c>
      <c r="C743" s="316"/>
      <c r="D743" s="254" t="s">
        <v>941</v>
      </c>
      <c r="E743" s="309"/>
      <c r="F743" s="309" t="s">
        <v>247</v>
      </c>
      <c r="G743" s="309"/>
      <c r="H743" s="309"/>
      <c r="I743" s="309" t="s">
        <v>305</v>
      </c>
      <c r="J743" s="309">
        <v>2</v>
      </c>
      <c r="K743" s="312" t="s">
        <v>487</v>
      </c>
      <c r="L743" s="313" t="s">
        <v>859</v>
      </c>
      <c r="M743" s="86">
        <v>0</v>
      </c>
      <c r="N743" s="86">
        <v>0</v>
      </c>
      <c r="O743" s="326">
        <v>1</v>
      </c>
      <c r="P743" s="326">
        <v>1</v>
      </c>
      <c r="Q743" s="146">
        <v>2</v>
      </c>
      <c r="R743" s="279">
        <f t="shared" si="5"/>
        <v>4</v>
      </c>
    </row>
    <row r="744" spans="1:18" ht="13.5" customHeight="1">
      <c r="A744" s="309"/>
      <c r="B744" s="316" t="s">
        <v>155</v>
      </c>
      <c r="C744" s="316"/>
      <c r="D744" s="254" t="s">
        <v>942</v>
      </c>
      <c r="E744" s="309"/>
      <c r="F744" s="309" t="s">
        <v>266</v>
      </c>
      <c r="G744" s="309">
        <v>3</v>
      </c>
      <c r="H744" s="309">
        <v>3</v>
      </c>
      <c r="I744" s="309" t="s">
        <v>305</v>
      </c>
      <c r="J744" s="309">
        <v>3</v>
      </c>
      <c r="K744" s="312" t="s">
        <v>487</v>
      </c>
      <c r="L744" s="313" t="s">
        <v>859</v>
      </c>
      <c r="M744" s="328">
        <v>0</v>
      </c>
      <c r="N744" s="326">
        <v>1</v>
      </c>
      <c r="O744" s="86">
        <v>0</v>
      </c>
      <c r="P744" s="326">
        <v>1</v>
      </c>
      <c r="Q744" s="326">
        <v>2</v>
      </c>
      <c r="R744" s="279">
        <f t="shared" si="5"/>
        <v>4</v>
      </c>
    </row>
    <row r="745" spans="1:18" ht="13.5" customHeight="1">
      <c r="A745" s="309"/>
      <c r="B745" s="260" t="s">
        <v>943</v>
      </c>
      <c r="C745" s="260"/>
      <c r="D745" s="254" t="s">
        <v>944</v>
      </c>
      <c r="E745" s="309"/>
      <c r="F745" s="309" t="s">
        <v>266</v>
      </c>
      <c r="G745" s="309">
        <v>2</v>
      </c>
      <c r="H745" s="309">
        <v>3</v>
      </c>
      <c r="I745" s="309" t="s">
        <v>305</v>
      </c>
      <c r="J745" s="309">
        <v>3</v>
      </c>
      <c r="K745" s="312" t="s">
        <v>470</v>
      </c>
      <c r="L745" s="313" t="s">
        <v>859</v>
      </c>
      <c r="M745" s="86">
        <v>0</v>
      </c>
      <c r="N745" s="146">
        <v>1</v>
      </c>
      <c r="O745" s="86">
        <v>0</v>
      </c>
      <c r="P745" s="86">
        <v>0</v>
      </c>
      <c r="Q745" s="86">
        <v>0</v>
      </c>
      <c r="R745" s="279">
        <f t="shared" si="5"/>
        <v>1</v>
      </c>
    </row>
    <row r="746" spans="1:18" s="258" customFormat="1" ht="13.5" customHeight="1">
      <c r="A746" s="310"/>
      <c r="B746" s="257" t="s">
        <v>945</v>
      </c>
      <c r="C746" s="257"/>
      <c r="D746" s="254" t="s">
        <v>946</v>
      </c>
      <c r="E746" s="310"/>
      <c r="F746" s="310" t="s">
        <v>266</v>
      </c>
      <c r="G746" s="310">
        <v>2</v>
      </c>
      <c r="H746" s="310">
        <v>6</v>
      </c>
      <c r="I746" s="310" t="s">
        <v>305</v>
      </c>
      <c r="J746" s="310">
        <v>4</v>
      </c>
      <c r="K746" s="310" t="s">
        <v>451</v>
      </c>
      <c r="L746" s="314" t="s">
        <v>859</v>
      </c>
      <c r="M746" s="253">
        <v>0</v>
      </c>
      <c r="N746" s="253">
        <v>0</v>
      </c>
      <c r="O746" s="253">
        <v>0</v>
      </c>
      <c r="P746" s="253">
        <v>0</v>
      </c>
      <c r="Q746" s="253">
        <v>0</v>
      </c>
      <c r="R746" s="279">
        <f t="shared" si="5"/>
        <v>0</v>
      </c>
    </row>
    <row r="747" spans="1:18" ht="13.5" customHeight="1">
      <c r="A747" s="309"/>
      <c r="B747" s="316" t="s">
        <v>947</v>
      </c>
      <c r="C747" s="316"/>
      <c r="D747" s="254" t="s">
        <v>948</v>
      </c>
      <c r="E747" s="309" t="s">
        <v>900</v>
      </c>
      <c r="F747" s="309" t="s">
        <v>266</v>
      </c>
      <c r="G747" s="309">
        <v>3</v>
      </c>
      <c r="H747" s="309">
        <v>5</v>
      </c>
      <c r="I747" s="309" t="s">
        <v>305</v>
      </c>
      <c r="J747" s="309">
        <v>5</v>
      </c>
      <c r="K747" s="312" t="s">
        <v>493</v>
      </c>
      <c r="L747" s="313" t="s">
        <v>859</v>
      </c>
      <c r="M747" s="247">
        <v>0</v>
      </c>
      <c r="N747" s="86">
        <v>0</v>
      </c>
      <c r="O747" s="329">
        <v>0</v>
      </c>
      <c r="P747" s="324">
        <v>1</v>
      </c>
      <c r="Q747" s="324">
        <v>1</v>
      </c>
      <c r="R747" s="279">
        <f t="shared" si="5"/>
        <v>2</v>
      </c>
    </row>
    <row r="748" spans="1:18" ht="13.5" customHeight="1">
      <c r="A748" s="309"/>
      <c r="B748" s="308" t="s">
        <v>148</v>
      </c>
      <c r="C748" s="308"/>
      <c r="D748" s="254" t="s">
        <v>949</v>
      </c>
      <c r="E748" s="309"/>
      <c r="F748" s="309" t="s">
        <v>247</v>
      </c>
      <c r="G748" s="309"/>
      <c r="H748" s="309"/>
      <c r="I748" s="309" t="s">
        <v>305</v>
      </c>
      <c r="J748" s="309">
        <v>8</v>
      </c>
      <c r="K748" s="312" t="s">
        <v>470</v>
      </c>
      <c r="L748" s="313" t="s">
        <v>859</v>
      </c>
      <c r="M748" s="247">
        <v>0</v>
      </c>
      <c r="N748" s="86">
        <v>0</v>
      </c>
      <c r="O748" s="86">
        <v>0</v>
      </c>
      <c r="P748" s="86">
        <v>0</v>
      </c>
      <c r="Q748" s="146">
        <v>1</v>
      </c>
      <c r="R748" s="279">
        <f t="shared" si="5"/>
        <v>1</v>
      </c>
    </row>
    <row r="749" spans="1:18" s="262" customFormat="1" ht="13.5" customHeight="1">
      <c r="A749" s="320"/>
      <c r="B749" s="262" t="s">
        <v>950</v>
      </c>
      <c r="D749" s="254" t="s">
        <v>951</v>
      </c>
      <c r="E749" s="321"/>
      <c r="F749" s="320" t="s">
        <v>247</v>
      </c>
      <c r="G749" s="320"/>
      <c r="H749" s="320"/>
      <c r="I749" s="320" t="s">
        <v>321</v>
      </c>
      <c r="J749" s="320">
        <v>1</v>
      </c>
      <c r="K749" s="320" t="s">
        <v>451</v>
      </c>
      <c r="L749" s="321" t="s">
        <v>859</v>
      </c>
      <c r="M749" s="327">
        <v>0</v>
      </c>
      <c r="N749" s="327">
        <v>0</v>
      </c>
      <c r="O749" s="327">
        <v>0</v>
      </c>
      <c r="P749" s="327">
        <v>0</v>
      </c>
      <c r="Q749" s="327">
        <v>0</v>
      </c>
      <c r="R749" s="279">
        <f t="shared" si="5"/>
        <v>0</v>
      </c>
    </row>
    <row r="750" spans="1:18" s="18" customFormat="1" ht="13.5" customHeight="1">
      <c r="A750" s="146"/>
      <c r="B750" s="316" t="s">
        <v>952</v>
      </c>
      <c r="C750" s="316"/>
      <c r="D750" s="254" t="s">
        <v>953</v>
      </c>
      <c r="E750" s="309"/>
      <c r="F750" s="309" t="s">
        <v>247</v>
      </c>
      <c r="G750" s="309"/>
      <c r="H750" s="309"/>
      <c r="I750" s="309" t="s">
        <v>321</v>
      </c>
      <c r="J750" s="309">
        <v>1</v>
      </c>
      <c r="K750" s="312" t="s">
        <v>493</v>
      </c>
      <c r="L750" s="313" t="s">
        <v>859</v>
      </c>
      <c r="M750" s="86">
        <v>0</v>
      </c>
      <c r="N750" s="86">
        <v>0</v>
      </c>
      <c r="O750" s="18">
        <v>1</v>
      </c>
      <c r="P750" s="18">
        <v>1</v>
      </c>
      <c r="Q750" s="18">
        <v>1</v>
      </c>
      <c r="R750" s="279">
        <f t="shared" si="5"/>
        <v>3</v>
      </c>
    </row>
    <row r="751" spans="1:18" s="20" customFormat="1" ht="13.5" customHeight="1">
      <c r="A751" s="253"/>
      <c r="B751" s="257" t="s">
        <v>954</v>
      </c>
      <c r="C751" s="257"/>
      <c r="D751" s="254" t="s">
        <v>955</v>
      </c>
      <c r="E751" s="310"/>
      <c r="F751" s="310" t="s">
        <v>266</v>
      </c>
      <c r="G751" s="310">
        <v>2</v>
      </c>
      <c r="H751" s="310">
        <v>2</v>
      </c>
      <c r="I751" s="310" t="s">
        <v>321</v>
      </c>
      <c r="J751" s="310">
        <v>2</v>
      </c>
      <c r="K751" s="310" t="s">
        <v>451</v>
      </c>
      <c r="L751" s="314" t="s">
        <v>859</v>
      </c>
      <c r="M751" s="86">
        <v>0</v>
      </c>
      <c r="N751" s="86">
        <v>0</v>
      </c>
      <c r="O751" s="86">
        <v>0</v>
      </c>
      <c r="P751" s="86">
        <v>0</v>
      </c>
      <c r="Q751" s="86">
        <v>0</v>
      </c>
      <c r="R751" s="279">
        <f t="shared" si="5"/>
        <v>0</v>
      </c>
    </row>
    <row r="752" spans="1:18" s="20" customFormat="1" ht="13.5" customHeight="1">
      <c r="A752" s="253"/>
      <c r="B752" s="257" t="s">
        <v>956</v>
      </c>
      <c r="C752" s="257"/>
      <c r="D752" s="254" t="s">
        <v>957</v>
      </c>
      <c r="E752" s="310"/>
      <c r="F752" s="310" t="s">
        <v>247</v>
      </c>
      <c r="G752" s="310"/>
      <c r="H752" s="310"/>
      <c r="I752" s="310" t="s">
        <v>321</v>
      </c>
      <c r="J752" s="310">
        <v>2</v>
      </c>
      <c r="K752" s="310" t="s">
        <v>451</v>
      </c>
      <c r="L752" s="314" t="s">
        <v>859</v>
      </c>
      <c r="M752" s="86">
        <v>0</v>
      </c>
      <c r="N752" s="86">
        <v>0</v>
      </c>
      <c r="O752" s="86">
        <v>0</v>
      </c>
      <c r="P752" s="86">
        <v>0</v>
      </c>
      <c r="Q752" s="86">
        <v>0</v>
      </c>
      <c r="R752" s="279">
        <f t="shared" si="5"/>
        <v>0</v>
      </c>
    </row>
    <row r="753" spans="1:18" s="18" customFormat="1" ht="13.5" customHeight="1">
      <c r="A753" s="146"/>
      <c r="B753" s="260" t="s">
        <v>958</v>
      </c>
      <c r="C753" s="260"/>
      <c r="D753" s="254" t="s">
        <v>959</v>
      </c>
      <c r="E753" s="309"/>
      <c r="F753" s="309" t="s">
        <v>266</v>
      </c>
      <c r="G753" s="309">
        <v>1</v>
      </c>
      <c r="H753" s="309">
        <v>1</v>
      </c>
      <c r="I753" s="309" t="s">
        <v>321</v>
      </c>
      <c r="J753" s="309">
        <v>2</v>
      </c>
      <c r="K753" s="312" t="s">
        <v>487</v>
      </c>
      <c r="L753" s="313" t="s">
        <v>859</v>
      </c>
      <c r="M753" s="146">
        <v>1</v>
      </c>
      <c r="N753" s="146">
        <v>2</v>
      </c>
      <c r="O753" s="146">
        <v>2</v>
      </c>
      <c r="P753" s="146">
        <v>1</v>
      </c>
      <c r="Q753" s="146">
        <v>2</v>
      </c>
      <c r="R753" s="279">
        <f t="shared" si="5"/>
        <v>8</v>
      </c>
    </row>
    <row r="754" spans="1:18" s="18" customFormat="1" ht="13.5" customHeight="1">
      <c r="A754" s="146"/>
      <c r="B754" s="316" t="s">
        <v>960</v>
      </c>
      <c r="C754" s="316"/>
      <c r="D754" s="254" t="s">
        <v>961</v>
      </c>
      <c r="E754" s="309"/>
      <c r="F754" s="309" t="s">
        <v>247</v>
      </c>
      <c r="G754" s="309"/>
      <c r="H754" s="309"/>
      <c r="I754" s="309" t="s">
        <v>321</v>
      </c>
      <c r="J754" s="309">
        <v>3</v>
      </c>
      <c r="K754" s="312" t="s">
        <v>470</v>
      </c>
      <c r="L754" s="313" t="s">
        <v>859</v>
      </c>
      <c r="M754" s="86">
        <v>0</v>
      </c>
      <c r="N754" s="86">
        <v>0</v>
      </c>
      <c r="O754" s="86">
        <v>0</v>
      </c>
      <c r="P754" s="326">
        <v>1</v>
      </c>
      <c r="Q754" s="86">
        <v>0</v>
      </c>
      <c r="R754" s="279">
        <f t="shared" si="5"/>
        <v>1</v>
      </c>
    </row>
    <row r="755" spans="1:18" s="18" customFormat="1" ht="13.5" customHeight="1">
      <c r="A755" s="146"/>
      <c r="B755" s="260" t="s">
        <v>962</v>
      </c>
      <c r="C755" s="260"/>
      <c r="D755" s="254" t="s">
        <v>963</v>
      </c>
      <c r="E755" s="309"/>
      <c r="F755" s="309" t="s">
        <v>247</v>
      </c>
      <c r="G755" s="309"/>
      <c r="H755" s="309"/>
      <c r="I755" s="309" t="s">
        <v>321</v>
      </c>
      <c r="J755" s="309">
        <v>3</v>
      </c>
      <c r="K755" s="312" t="s">
        <v>470</v>
      </c>
      <c r="L755" s="313" t="s">
        <v>859</v>
      </c>
      <c r="M755" s="86">
        <v>0</v>
      </c>
      <c r="N755" s="146">
        <v>1</v>
      </c>
      <c r="O755" s="86">
        <v>0</v>
      </c>
      <c r="P755" s="86">
        <v>0</v>
      </c>
      <c r="Q755" s="86">
        <v>0</v>
      </c>
      <c r="R755" s="279">
        <f t="shared" si="5"/>
        <v>1</v>
      </c>
    </row>
    <row r="756" spans="1:18" s="18" customFormat="1" ht="13.5" customHeight="1">
      <c r="B756" s="316" t="s">
        <v>964</v>
      </c>
      <c r="C756" s="316"/>
      <c r="D756" s="254" t="s">
        <v>965</v>
      </c>
      <c r="E756" s="309"/>
      <c r="F756" s="309" t="s">
        <v>266</v>
      </c>
      <c r="G756" s="309">
        <v>5</v>
      </c>
      <c r="H756" s="309">
        <v>3</v>
      </c>
      <c r="I756" s="309" t="s">
        <v>321</v>
      </c>
      <c r="J756" s="309">
        <v>4</v>
      </c>
      <c r="K756" s="312" t="s">
        <v>493</v>
      </c>
      <c r="L756" s="313" t="s">
        <v>859</v>
      </c>
      <c r="M756" s="324">
        <v>1</v>
      </c>
      <c r="N756" s="324">
        <v>1</v>
      </c>
      <c r="O756" s="324">
        <v>1</v>
      </c>
      <c r="P756" s="324">
        <v>1</v>
      </c>
      <c r="Q756" s="324">
        <v>1</v>
      </c>
      <c r="R756" s="279">
        <f t="shared" si="5"/>
        <v>5</v>
      </c>
    </row>
    <row r="757" spans="1:18" s="18" customFormat="1" ht="13.5" customHeight="1">
      <c r="A757" s="146"/>
      <c r="B757" s="260" t="s">
        <v>966</v>
      </c>
      <c r="C757" s="260"/>
      <c r="D757" s="254" t="s">
        <v>967</v>
      </c>
      <c r="E757" s="309"/>
      <c r="F757" s="309" t="s">
        <v>533</v>
      </c>
      <c r="G757" s="309">
        <v>3</v>
      </c>
      <c r="H757" s="309">
        <v>3</v>
      </c>
      <c r="I757" s="309" t="s">
        <v>321</v>
      </c>
      <c r="J757" s="309">
        <v>4</v>
      </c>
      <c r="K757" s="312" t="s">
        <v>470</v>
      </c>
      <c r="L757" s="313" t="s">
        <v>859</v>
      </c>
      <c r="M757" s="146">
        <v>1</v>
      </c>
      <c r="N757" s="86">
        <v>0</v>
      </c>
      <c r="O757" s="86">
        <v>0</v>
      </c>
      <c r="P757" s="86">
        <v>0</v>
      </c>
      <c r="Q757" s="146">
        <v>1</v>
      </c>
      <c r="R757" s="279">
        <f t="shared" si="5"/>
        <v>2</v>
      </c>
    </row>
    <row r="758" spans="1:18" s="18" customFormat="1" ht="13.5" customHeight="1">
      <c r="B758" s="316" t="s">
        <v>99</v>
      </c>
      <c r="C758" s="316"/>
      <c r="D758" s="254" t="s">
        <v>968</v>
      </c>
      <c r="E758" s="309"/>
      <c r="F758" s="309" t="s">
        <v>266</v>
      </c>
      <c r="G758" s="309">
        <v>3</v>
      </c>
      <c r="H758" s="309">
        <v>4</v>
      </c>
      <c r="I758" s="309" t="s">
        <v>321</v>
      </c>
      <c r="J758" s="309">
        <v>5</v>
      </c>
      <c r="K758" s="312" t="s">
        <v>487</v>
      </c>
      <c r="L758" s="313" t="s">
        <v>859</v>
      </c>
      <c r="M758" s="329">
        <v>0</v>
      </c>
      <c r="N758" s="329">
        <v>0</v>
      </c>
      <c r="O758" s="18">
        <v>0</v>
      </c>
      <c r="P758" s="329">
        <v>0</v>
      </c>
      <c r="Q758" s="329">
        <v>0</v>
      </c>
      <c r="R758" s="279">
        <f t="shared" si="5"/>
        <v>0</v>
      </c>
    </row>
    <row r="759" spans="1:18" s="20" customFormat="1" ht="13.5" customHeight="1">
      <c r="B759" s="257" t="s">
        <v>969</v>
      </c>
      <c r="C759" s="257"/>
      <c r="D759" s="254" t="s">
        <v>877</v>
      </c>
      <c r="E759" s="310" t="s">
        <v>900</v>
      </c>
      <c r="F759" s="310" t="s">
        <v>266</v>
      </c>
      <c r="G759" s="310">
        <v>2</v>
      </c>
      <c r="H759" s="310">
        <v>1</v>
      </c>
      <c r="I759" s="310" t="s">
        <v>338</v>
      </c>
      <c r="J759" s="310">
        <v>1</v>
      </c>
      <c r="K759" s="310" t="s">
        <v>451</v>
      </c>
      <c r="L759" s="314" t="s">
        <v>859</v>
      </c>
      <c r="M759" s="86">
        <v>0</v>
      </c>
      <c r="N759" s="86">
        <v>0</v>
      </c>
      <c r="O759" s="86">
        <v>0</v>
      </c>
      <c r="P759" s="86">
        <v>0</v>
      </c>
      <c r="Q759" s="86">
        <v>0</v>
      </c>
      <c r="R759" s="279">
        <f t="shared" si="5"/>
        <v>0</v>
      </c>
    </row>
    <row r="760" spans="1:18" s="18" customFormat="1" ht="13.5" customHeight="1">
      <c r="B760" s="260" t="s">
        <v>970</v>
      </c>
      <c r="C760" s="260"/>
      <c r="D760" s="254" t="s">
        <v>971</v>
      </c>
      <c r="E760" s="309"/>
      <c r="F760" s="309" t="s">
        <v>247</v>
      </c>
      <c r="G760" s="309"/>
      <c r="H760" s="309"/>
      <c r="I760" s="309" t="s">
        <v>338</v>
      </c>
      <c r="J760" s="309">
        <v>1</v>
      </c>
      <c r="K760" s="312" t="s">
        <v>493</v>
      </c>
      <c r="L760" s="313" t="s">
        <v>859</v>
      </c>
      <c r="M760" s="18">
        <v>1</v>
      </c>
      <c r="N760" s="18">
        <v>1</v>
      </c>
      <c r="O760" s="18">
        <v>1</v>
      </c>
      <c r="P760" s="18">
        <v>1</v>
      </c>
      <c r="Q760" s="18">
        <v>1</v>
      </c>
      <c r="R760" s="279">
        <f t="shared" si="5"/>
        <v>5</v>
      </c>
    </row>
    <row r="761" spans="1:18" s="18" customFormat="1" ht="13.5" customHeight="1">
      <c r="B761" s="316" t="s">
        <v>972</v>
      </c>
      <c r="C761" s="316"/>
      <c r="D761" s="254" t="s">
        <v>973</v>
      </c>
      <c r="E761" s="309" t="s">
        <v>900</v>
      </c>
      <c r="F761" s="309" t="s">
        <v>266</v>
      </c>
      <c r="G761" s="309">
        <v>1</v>
      </c>
      <c r="H761" s="309">
        <v>1</v>
      </c>
      <c r="I761" s="309" t="s">
        <v>338</v>
      </c>
      <c r="J761" s="309">
        <v>2</v>
      </c>
      <c r="K761" s="312" t="s">
        <v>470</v>
      </c>
      <c r="L761" s="313" t="s">
        <v>859</v>
      </c>
      <c r="M761" s="86">
        <v>0</v>
      </c>
      <c r="N761" s="86">
        <v>0</v>
      </c>
      <c r="O761" s="18">
        <v>1</v>
      </c>
      <c r="P761" s="86">
        <v>0</v>
      </c>
      <c r="Q761" s="18">
        <v>2</v>
      </c>
      <c r="R761" s="279">
        <f t="shared" si="5"/>
        <v>3</v>
      </c>
    </row>
    <row r="762" spans="1:18" s="18" customFormat="1" ht="13.5" customHeight="1">
      <c r="B762" s="316" t="s">
        <v>165</v>
      </c>
      <c r="C762" s="316"/>
      <c r="D762" s="254" t="s">
        <v>974</v>
      </c>
      <c r="E762" s="309" t="s">
        <v>975</v>
      </c>
      <c r="F762" s="309" t="s">
        <v>266</v>
      </c>
      <c r="G762" s="309">
        <v>0</v>
      </c>
      <c r="H762" s="309">
        <v>3</v>
      </c>
      <c r="I762" s="309" t="s">
        <v>338</v>
      </c>
      <c r="J762" s="309">
        <v>2</v>
      </c>
      <c r="K762" s="312" t="s">
        <v>470</v>
      </c>
      <c r="L762" s="313" t="s">
        <v>859</v>
      </c>
      <c r="M762" s="86">
        <v>0</v>
      </c>
      <c r="N762" s="86">
        <v>0</v>
      </c>
      <c r="O762" s="330">
        <v>0</v>
      </c>
      <c r="P762" s="477">
        <v>0</v>
      </c>
      <c r="Q762" s="86">
        <v>0</v>
      </c>
      <c r="R762" s="279">
        <f t="shared" si="5"/>
        <v>0</v>
      </c>
    </row>
    <row r="763" spans="1:18" s="19" customFormat="1" ht="13.5" customHeight="1">
      <c r="B763" s="317" t="s">
        <v>976</v>
      </c>
      <c r="C763" s="317"/>
      <c r="D763" s="254" t="s">
        <v>977</v>
      </c>
      <c r="E763" s="318" t="s">
        <v>900</v>
      </c>
      <c r="F763" s="318" t="s">
        <v>266</v>
      </c>
      <c r="G763" s="318">
        <v>2</v>
      </c>
      <c r="H763" s="318">
        <v>4</v>
      </c>
      <c r="I763" s="318" t="s">
        <v>338</v>
      </c>
      <c r="J763" s="318">
        <v>3</v>
      </c>
      <c r="K763" s="318" t="s">
        <v>451</v>
      </c>
      <c r="L763" s="323" t="s">
        <v>859</v>
      </c>
      <c r="M763" s="35">
        <v>0</v>
      </c>
      <c r="N763" s="35">
        <v>0</v>
      </c>
      <c r="O763" s="35">
        <v>0</v>
      </c>
      <c r="P763" s="35">
        <v>0</v>
      </c>
      <c r="Q763" s="35">
        <v>0</v>
      </c>
      <c r="R763" s="279">
        <f t="shared" ref="R763:R826" si="6">SUM(M763:Q763)</f>
        <v>0</v>
      </c>
    </row>
    <row r="764" spans="1:18" s="18" customFormat="1" ht="13.5" customHeight="1">
      <c r="B764" s="260" t="s">
        <v>978</v>
      </c>
      <c r="C764" s="260"/>
      <c r="D764" s="254" t="s">
        <v>979</v>
      </c>
      <c r="E764" s="309"/>
      <c r="F764" s="309" t="s">
        <v>247</v>
      </c>
      <c r="G764" s="309"/>
      <c r="H764" s="309"/>
      <c r="I764" s="309" t="s">
        <v>338</v>
      </c>
      <c r="J764" s="309">
        <v>3</v>
      </c>
      <c r="K764" s="312" t="s">
        <v>487</v>
      </c>
      <c r="L764" s="313" t="s">
        <v>859</v>
      </c>
      <c r="M764" s="18">
        <v>2</v>
      </c>
      <c r="N764" s="18">
        <v>2</v>
      </c>
      <c r="O764" s="18">
        <v>1</v>
      </c>
      <c r="P764" s="146">
        <v>1</v>
      </c>
      <c r="Q764" s="18">
        <v>2</v>
      </c>
      <c r="R764" s="279">
        <f t="shared" si="6"/>
        <v>8</v>
      </c>
    </row>
    <row r="765" spans="1:18" s="20" customFormat="1" ht="13.5" customHeight="1">
      <c r="B765" s="257" t="s">
        <v>980</v>
      </c>
      <c r="C765" s="257"/>
      <c r="D765" s="254" t="s">
        <v>981</v>
      </c>
      <c r="E765" s="310"/>
      <c r="F765" s="310" t="s">
        <v>247</v>
      </c>
      <c r="G765" s="310"/>
      <c r="H765" s="310"/>
      <c r="I765" s="310" t="s">
        <v>338</v>
      </c>
      <c r="J765" s="310">
        <v>4</v>
      </c>
      <c r="K765" s="310" t="s">
        <v>451</v>
      </c>
      <c r="L765" s="314" t="s">
        <v>859</v>
      </c>
      <c r="M765" s="86">
        <v>0</v>
      </c>
      <c r="N765" s="86">
        <v>0</v>
      </c>
      <c r="O765" s="86">
        <v>0</v>
      </c>
      <c r="P765" s="86">
        <v>0</v>
      </c>
      <c r="Q765" s="86">
        <v>0</v>
      </c>
      <c r="R765" s="279">
        <f t="shared" si="6"/>
        <v>0</v>
      </c>
    </row>
    <row r="766" spans="1:18" s="18" customFormat="1" ht="13.5" customHeight="1">
      <c r="B766" s="260" t="s">
        <v>982</v>
      </c>
      <c r="C766" s="260"/>
      <c r="D766" s="254" t="s">
        <v>983</v>
      </c>
      <c r="E766" s="309"/>
      <c r="F766" s="309" t="s">
        <v>247</v>
      </c>
      <c r="G766" s="309"/>
      <c r="H766" s="309"/>
      <c r="I766" s="309" t="s">
        <v>338</v>
      </c>
      <c r="J766" s="309">
        <v>5</v>
      </c>
      <c r="K766" s="312" t="s">
        <v>470</v>
      </c>
      <c r="L766" s="313" t="s">
        <v>859</v>
      </c>
      <c r="M766" s="86">
        <v>0</v>
      </c>
      <c r="N766" s="18">
        <v>1</v>
      </c>
      <c r="O766" s="86">
        <v>0</v>
      </c>
      <c r="P766" s="146">
        <v>1</v>
      </c>
      <c r="Q766" s="86">
        <v>0</v>
      </c>
      <c r="R766" s="279">
        <f t="shared" si="6"/>
        <v>2</v>
      </c>
    </row>
    <row r="767" spans="1:18" s="18" customFormat="1" ht="13.5" customHeight="1">
      <c r="B767" s="260" t="s">
        <v>984</v>
      </c>
      <c r="C767" s="260"/>
      <c r="D767" s="254" t="s">
        <v>985</v>
      </c>
      <c r="E767" s="309" t="s">
        <v>900</v>
      </c>
      <c r="F767" s="309" t="s">
        <v>266</v>
      </c>
      <c r="G767" s="309">
        <v>4</v>
      </c>
      <c r="H767" s="309">
        <v>4</v>
      </c>
      <c r="I767" s="309" t="s">
        <v>338</v>
      </c>
      <c r="J767" s="309">
        <v>7</v>
      </c>
      <c r="K767" s="312" t="s">
        <v>487</v>
      </c>
      <c r="L767" s="313" t="s">
        <v>859</v>
      </c>
      <c r="M767" s="18">
        <v>1</v>
      </c>
      <c r="N767" s="18">
        <v>0</v>
      </c>
      <c r="O767" s="18">
        <v>1</v>
      </c>
      <c r="P767" s="146">
        <v>1</v>
      </c>
      <c r="Q767" s="18">
        <v>2</v>
      </c>
      <c r="R767" s="279">
        <f t="shared" si="6"/>
        <v>5</v>
      </c>
    </row>
    <row r="768" spans="1:18" s="18" customFormat="1" ht="13.5" customHeight="1">
      <c r="B768" s="316" t="s">
        <v>3212</v>
      </c>
      <c r="C768" s="316"/>
      <c r="D768" s="254" t="s">
        <v>986</v>
      </c>
      <c r="E768" s="309" t="s">
        <v>900</v>
      </c>
      <c r="F768" s="309" t="s">
        <v>266</v>
      </c>
      <c r="G768" s="309">
        <v>7</v>
      </c>
      <c r="H768" s="309">
        <v>7</v>
      </c>
      <c r="I768" s="309" t="s">
        <v>338</v>
      </c>
      <c r="J768" s="309">
        <v>8</v>
      </c>
      <c r="K768" s="312" t="s">
        <v>493</v>
      </c>
      <c r="L768" s="313" t="s">
        <v>859</v>
      </c>
      <c r="M768" s="468">
        <v>0</v>
      </c>
      <c r="N768" s="18">
        <v>0</v>
      </c>
      <c r="O768" s="468">
        <v>0</v>
      </c>
      <c r="P768" s="18">
        <v>0</v>
      </c>
      <c r="Q768" s="18">
        <v>1</v>
      </c>
      <c r="R768" s="279">
        <f t="shared" si="6"/>
        <v>1</v>
      </c>
    </row>
    <row r="769" spans="2:18" s="18" customFormat="1" ht="13.5" customHeight="1">
      <c r="B769" s="260" t="s">
        <v>987</v>
      </c>
      <c r="C769" s="260"/>
      <c r="D769" s="254" t="s">
        <v>988</v>
      </c>
      <c r="E769" s="309"/>
      <c r="F769" s="309" t="s">
        <v>247</v>
      </c>
      <c r="G769" s="309"/>
      <c r="H769" s="309"/>
      <c r="I769" s="309" t="s">
        <v>375</v>
      </c>
      <c r="J769" s="309">
        <v>1</v>
      </c>
      <c r="K769" s="312" t="s">
        <v>493</v>
      </c>
      <c r="L769" s="313" t="s">
        <v>859</v>
      </c>
      <c r="M769" s="18">
        <v>1</v>
      </c>
      <c r="N769" s="18">
        <v>1</v>
      </c>
      <c r="O769" s="18">
        <v>1</v>
      </c>
      <c r="P769" s="18">
        <v>0</v>
      </c>
      <c r="Q769" s="18">
        <v>1</v>
      </c>
      <c r="R769" s="279">
        <f t="shared" si="6"/>
        <v>4</v>
      </c>
    </row>
    <row r="770" spans="2:18" s="19" customFormat="1" ht="13.5" customHeight="1">
      <c r="B770" s="317" t="s">
        <v>989</v>
      </c>
      <c r="C770" s="317"/>
      <c r="D770" s="254" t="s">
        <v>990</v>
      </c>
      <c r="E770" s="318"/>
      <c r="F770" s="318" t="s">
        <v>247</v>
      </c>
      <c r="G770" s="318"/>
      <c r="H770" s="318"/>
      <c r="I770" s="318" t="s">
        <v>375</v>
      </c>
      <c r="J770" s="318">
        <v>2</v>
      </c>
      <c r="K770" s="318" t="s">
        <v>470</v>
      </c>
      <c r="L770" s="323" t="s">
        <v>859</v>
      </c>
      <c r="M770" s="35">
        <v>0</v>
      </c>
      <c r="N770" s="35">
        <v>0</v>
      </c>
      <c r="O770" s="35">
        <v>0</v>
      </c>
      <c r="P770" s="35">
        <v>0</v>
      </c>
      <c r="Q770" s="19">
        <v>1</v>
      </c>
      <c r="R770" s="279">
        <f t="shared" si="6"/>
        <v>1</v>
      </c>
    </row>
    <row r="771" spans="2:18" s="18" customFormat="1" ht="13.5" customHeight="1">
      <c r="B771" s="260" t="s">
        <v>991</v>
      </c>
      <c r="C771" s="260"/>
      <c r="D771" s="254" t="s">
        <v>992</v>
      </c>
      <c r="E771" s="309" t="s">
        <v>865</v>
      </c>
      <c r="F771" s="309" t="s">
        <v>266</v>
      </c>
      <c r="G771" s="309">
        <v>2</v>
      </c>
      <c r="H771" s="309">
        <v>2</v>
      </c>
      <c r="I771" s="309" t="s">
        <v>375</v>
      </c>
      <c r="J771" s="309">
        <v>2</v>
      </c>
      <c r="K771" s="312" t="s">
        <v>493</v>
      </c>
      <c r="L771" s="313" t="s">
        <v>859</v>
      </c>
      <c r="M771" s="18">
        <v>1</v>
      </c>
      <c r="N771" s="18">
        <v>1</v>
      </c>
      <c r="O771" s="18">
        <v>1</v>
      </c>
      <c r="P771" s="18">
        <v>0</v>
      </c>
      <c r="Q771" s="18">
        <v>1</v>
      </c>
      <c r="R771" s="279">
        <f t="shared" si="6"/>
        <v>4</v>
      </c>
    </row>
    <row r="772" spans="2:18" s="18" customFormat="1" ht="13.5" customHeight="1">
      <c r="B772" s="260" t="s">
        <v>993</v>
      </c>
      <c r="C772" s="260"/>
      <c r="D772" s="254" t="s">
        <v>994</v>
      </c>
      <c r="E772" s="309"/>
      <c r="F772" s="309" t="s">
        <v>247</v>
      </c>
      <c r="G772" s="309"/>
      <c r="H772" s="309"/>
      <c r="I772" s="309" t="s">
        <v>375</v>
      </c>
      <c r="J772" s="309">
        <v>2</v>
      </c>
      <c r="K772" s="312" t="s">
        <v>487</v>
      </c>
      <c r="L772" s="313" t="s">
        <v>859</v>
      </c>
      <c r="M772" s="18">
        <v>2</v>
      </c>
      <c r="N772" s="18">
        <v>2</v>
      </c>
      <c r="O772" s="18">
        <v>1</v>
      </c>
      <c r="P772" s="146">
        <v>1</v>
      </c>
      <c r="Q772" s="18">
        <v>0</v>
      </c>
      <c r="R772" s="279">
        <f t="shared" si="6"/>
        <v>6</v>
      </c>
    </row>
    <row r="773" spans="2:18" s="18" customFormat="1" ht="13.5" customHeight="1">
      <c r="B773" s="260" t="s">
        <v>995</v>
      </c>
      <c r="C773" s="260"/>
      <c r="D773" s="254" t="s">
        <v>996</v>
      </c>
      <c r="E773" s="309" t="s">
        <v>865</v>
      </c>
      <c r="F773" s="309" t="s">
        <v>266</v>
      </c>
      <c r="G773" s="309">
        <v>3</v>
      </c>
      <c r="H773" s="309">
        <v>3</v>
      </c>
      <c r="I773" s="309" t="s">
        <v>375</v>
      </c>
      <c r="J773" s="309">
        <v>3</v>
      </c>
      <c r="K773" s="312" t="s">
        <v>487</v>
      </c>
      <c r="L773" s="313" t="s">
        <v>859</v>
      </c>
      <c r="M773" s="18">
        <v>1</v>
      </c>
      <c r="N773" s="18">
        <v>1</v>
      </c>
      <c r="O773" s="18">
        <v>2</v>
      </c>
      <c r="P773" s="146">
        <v>2</v>
      </c>
      <c r="Q773" s="18">
        <v>1</v>
      </c>
      <c r="R773" s="279">
        <f t="shared" si="6"/>
        <v>7</v>
      </c>
    </row>
    <row r="774" spans="2:18" s="20" customFormat="1" ht="13.5" customHeight="1">
      <c r="B774" s="257" t="s">
        <v>997</v>
      </c>
      <c r="C774" s="257"/>
      <c r="D774" s="254" t="s">
        <v>998</v>
      </c>
      <c r="E774" s="310" t="s">
        <v>999</v>
      </c>
      <c r="F774" s="310" t="s">
        <v>266</v>
      </c>
      <c r="G774" s="310">
        <v>3</v>
      </c>
      <c r="H774" s="310">
        <v>8</v>
      </c>
      <c r="I774" s="310" t="s">
        <v>375</v>
      </c>
      <c r="J774" s="310">
        <v>4</v>
      </c>
      <c r="K774" s="310" t="s">
        <v>451</v>
      </c>
      <c r="L774" s="314" t="s">
        <v>859</v>
      </c>
      <c r="M774" s="20">
        <v>0</v>
      </c>
      <c r="N774" s="20">
        <v>0</v>
      </c>
      <c r="O774" s="20">
        <v>0</v>
      </c>
      <c r="P774" s="253">
        <v>0</v>
      </c>
      <c r="Q774" s="20">
        <v>0</v>
      </c>
      <c r="R774" s="279">
        <f t="shared" si="6"/>
        <v>0</v>
      </c>
    </row>
    <row r="775" spans="2:18" s="20" customFormat="1" ht="13.5" customHeight="1">
      <c r="B775" s="257" t="s">
        <v>1000</v>
      </c>
      <c r="C775" s="257"/>
      <c r="D775" s="254" t="s">
        <v>1001</v>
      </c>
      <c r="E775" s="310" t="s">
        <v>865</v>
      </c>
      <c r="F775" s="310" t="s">
        <v>266</v>
      </c>
      <c r="G775" s="310">
        <v>4</v>
      </c>
      <c r="H775" s="310">
        <v>4</v>
      </c>
      <c r="I775" s="310" t="s">
        <v>375</v>
      </c>
      <c r="J775" s="310">
        <v>4</v>
      </c>
      <c r="K775" s="310" t="s">
        <v>451</v>
      </c>
      <c r="L775" s="314" t="s">
        <v>859</v>
      </c>
      <c r="M775" s="20">
        <v>0</v>
      </c>
      <c r="N775" s="20">
        <v>0</v>
      </c>
      <c r="O775" s="20">
        <v>0</v>
      </c>
      <c r="P775" s="253">
        <v>0</v>
      </c>
      <c r="Q775" s="20">
        <v>0</v>
      </c>
      <c r="R775" s="279">
        <f t="shared" si="6"/>
        <v>0</v>
      </c>
    </row>
    <row r="776" spans="2:18" s="18" customFormat="1" ht="13.5" customHeight="1">
      <c r="B776" s="260" t="s">
        <v>1002</v>
      </c>
      <c r="C776" s="260"/>
      <c r="D776" s="254" t="s">
        <v>1003</v>
      </c>
      <c r="E776" s="309"/>
      <c r="F776" s="309" t="s">
        <v>247</v>
      </c>
      <c r="G776" s="309"/>
      <c r="H776" s="309"/>
      <c r="I776" s="309" t="s">
        <v>375</v>
      </c>
      <c r="J776" s="309">
        <v>5</v>
      </c>
      <c r="K776" s="312" t="s">
        <v>470</v>
      </c>
      <c r="L776" s="313" t="s">
        <v>859</v>
      </c>
      <c r="M776" s="86">
        <v>0</v>
      </c>
      <c r="N776" s="86">
        <v>0</v>
      </c>
      <c r="O776" s="86">
        <v>0</v>
      </c>
      <c r="P776" s="146">
        <v>1</v>
      </c>
      <c r="Q776" s="86">
        <v>0</v>
      </c>
      <c r="R776" s="279">
        <f t="shared" si="6"/>
        <v>1</v>
      </c>
    </row>
    <row r="777" spans="2:18" s="20" customFormat="1" ht="13.5" customHeight="1">
      <c r="B777" s="257" t="s">
        <v>1004</v>
      </c>
      <c r="C777" s="257"/>
      <c r="D777" s="254" t="s">
        <v>1005</v>
      </c>
      <c r="E777" s="310"/>
      <c r="F777" s="310" t="s">
        <v>266</v>
      </c>
      <c r="G777" s="310">
        <v>1</v>
      </c>
      <c r="H777" s="310">
        <v>7</v>
      </c>
      <c r="I777" s="310" t="s">
        <v>375</v>
      </c>
      <c r="J777" s="310">
        <v>5</v>
      </c>
      <c r="K777" s="310" t="s">
        <v>451</v>
      </c>
      <c r="L777" s="314" t="s">
        <v>859</v>
      </c>
      <c r="M777" s="20">
        <v>0</v>
      </c>
      <c r="N777" s="20">
        <v>0</v>
      </c>
      <c r="O777" s="20">
        <v>0</v>
      </c>
      <c r="P777" s="253">
        <v>0</v>
      </c>
      <c r="Q777" s="20">
        <v>0</v>
      </c>
      <c r="R777" s="279">
        <f t="shared" si="6"/>
        <v>0</v>
      </c>
    </row>
    <row r="778" spans="2:18" s="18" customFormat="1" ht="13.5" customHeight="1">
      <c r="B778" s="260" t="s">
        <v>1006</v>
      </c>
      <c r="C778" s="260"/>
      <c r="D778" s="254" t="s">
        <v>1007</v>
      </c>
      <c r="E778" s="309"/>
      <c r="F778" s="309" t="s">
        <v>266</v>
      </c>
      <c r="G778" s="309">
        <v>5</v>
      </c>
      <c r="H778" s="309">
        <v>5</v>
      </c>
      <c r="I778" s="309" t="s">
        <v>375</v>
      </c>
      <c r="J778" s="309">
        <v>6</v>
      </c>
      <c r="K778" s="312" t="s">
        <v>470</v>
      </c>
      <c r="L778" s="313" t="s">
        <v>859</v>
      </c>
      <c r="M778" s="86">
        <v>0</v>
      </c>
      <c r="N778" s="18">
        <v>1</v>
      </c>
      <c r="O778" s="86">
        <v>0</v>
      </c>
      <c r="P778" s="146">
        <v>2</v>
      </c>
      <c r="Q778" s="86">
        <v>0</v>
      </c>
      <c r="R778" s="279">
        <f t="shared" si="6"/>
        <v>3</v>
      </c>
    </row>
    <row r="779" spans="2:18" s="18" customFormat="1" ht="13.5" customHeight="1">
      <c r="B779" s="316" t="s">
        <v>2954</v>
      </c>
      <c r="C779" s="316"/>
      <c r="D779" s="254" t="s">
        <v>1008</v>
      </c>
      <c r="E779" s="309"/>
      <c r="F779" s="309" t="s">
        <v>247</v>
      </c>
      <c r="G779" s="309"/>
      <c r="H779" s="309"/>
      <c r="I779" s="309" t="s">
        <v>392</v>
      </c>
      <c r="J779" s="309">
        <v>1</v>
      </c>
      <c r="K779" s="312" t="s">
        <v>493</v>
      </c>
      <c r="L779" s="313" t="s">
        <v>859</v>
      </c>
      <c r="M779" s="86">
        <v>0</v>
      </c>
      <c r="N779" s="86">
        <v>0</v>
      </c>
      <c r="O779" s="324">
        <v>1</v>
      </c>
      <c r="P779" s="86">
        <v>0</v>
      </c>
      <c r="Q779" s="86">
        <v>0</v>
      </c>
      <c r="R779" s="279">
        <f t="shared" si="6"/>
        <v>1</v>
      </c>
    </row>
    <row r="780" spans="2:18" s="18" customFormat="1" ht="13.5" customHeight="1">
      <c r="B780" s="260" t="s">
        <v>1009</v>
      </c>
      <c r="C780" s="260"/>
      <c r="D780" s="254" t="s">
        <v>1010</v>
      </c>
      <c r="E780" s="309"/>
      <c r="F780" s="309" t="s">
        <v>533</v>
      </c>
      <c r="G780" s="309">
        <v>1</v>
      </c>
      <c r="H780" s="309">
        <v>1</v>
      </c>
      <c r="I780" s="309" t="s">
        <v>392</v>
      </c>
      <c r="J780" s="309">
        <v>1</v>
      </c>
      <c r="K780" s="312" t="s">
        <v>470</v>
      </c>
      <c r="L780" s="313" t="s">
        <v>859</v>
      </c>
      <c r="M780" s="18">
        <v>0</v>
      </c>
      <c r="N780" s="18">
        <v>1</v>
      </c>
      <c r="O780" s="18">
        <v>1</v>
      </c>
      <c r="P780" s="146">
        <v>1</v>
      </c>
      <c r="Q780" s="18">
        <v>1</v>
      </c>
      <c r="R780" s="279">
        <f t="shared" si="6"/>
        <v>4</v>
      </c>
    </row>
    <row r="781" spans="2:18" s="19" customFormat="1" ht="13.5" customHeight="1">
      <c r="B781" s="317" t="s">
        <v>1011</v>
      </c>
      <c r="C781" s="317"/>
      <c r="D781" s="254" t="s">
        <v>1012</v>
      </c>
      <c r="E781" s="318"/>
      <c r="F781" s="318" t="s">
        <v>247</v>
      </c>
      <c r="G781" s="318"/>
      <c r="H781" s="318"/>
      <c r="I781" s="318" t="s">
        <v>392</v>
      </c>
      <c r="J781" s="318">
        <v>1</v>
      </c>
      <c r="K781" s="318" t="s">
        <v>451</v>
      </c>
      <c r="L781" s="323" t="s">
        <v>859</v>
      </c>
      <c r="M781" s="35">
        <v>0</v>
      </c>
      <c r="N781" s="35">
        <v>0</v>
      </c>
      <c r="O781" s="35">
        <v>0</v>
      </c>
      <c r="P781" s="35">
        <v>0</v>
      </c>
      <c r="Q781" s="35">
        <v>0</v>
      </c>
      <c r="R781" s="279">
        <f t="shared" si="6"/>
        <v>0</v>
      </c>
    </row>
    <row r="782" spans="2:18" s="18" customFormat="1" ht="13.5" customHeight="1">
      <c r="B782" s="260" t="s">
        <v>1013</v>
      </c>
      <c r="C782" s="260"/>
      <c r="D782" s="254" t="s">
        <v>1014</v>
      </c>
      <c r="E782" s="309"/>
      <c r="F782" s="309" t="s">
        <v>247</v>
      </c>
      <c r="G782" s="309"/>
      <c r="H782" s="309"/>
      <c r="I782" s="309" t="s">
        <v>392</v>
      </c>
      <c r="J782" s="309">
        <v>2</v>
      </c>
      <c r="K782" s="312" t="s">
        <v>487</v>
      </c>
      <c r="L782" s="313" t="s">
        <v>859</v>
      </c>
      <c r="M782" s="18">
        <v>1</v>
      </c>
      <c r="N782" s="18">
        <v>2</v>
      </c>
      <c r="O782" s="18">
        <v>1</v>
      </c>
      <c r="P782" s="146">
        <v>2</v>
      </c>
      <c r="Q782" s="18">
        <v>1</v>
      </c>
      <c r="R782" s="279">
        <f t="shared" si="6"/>
        <v>7</v>
      </c>
    </row>
    <row r="783" spans="2:18" s="18" customFormat="1" ht="13.5" customHeight="1">
      <c r="B783" s="469" t="s">
        <v>2955</v>
      </c>
      <c r="C783" s="469"/>
      <c r="D783" s="254" t="s">
        <v>1015</v>
      </c>
      <c r="E783" s="309"/>
      <c r="F783" s="309" t="s">
        <v>266</v>
      </c>
      <c r="G783" s="309">
        <v>2</v>
      </c>
      <c r="H783" s="309">
        <v>6</v>
      </c>
      <c r="I783" s="309" t="s">
        <v>392</v>
      </c>
      <c r="J783" s="309">
        <v>2</v>
      </c>
      <c r="K783" s="312" t="s">
        <v>470</v>
      </c>
      <c r="L783" s="313" t="s">
        <v>859</v>
      </c>
      <c r="M783" s="86">
        <v>0</v>
      </c>
      <c r="N783" s="468">
        <v>0</v>
      </c>
      <c r="O783" s="468">
        <v>0</v>
      </c>
      <c r="P783" s="146">
        <v>1</v>
      </c>
      <c r="Q783" s="18">
        <v>1</v>
      </c>
      <c r="R783" s="279">
        <f t="shared" si="6"/>
        <v>2</v>
      </c>
    </row>
    <row r="784" spans="2:18" s="18" customFormat="1" ht="13.5" customHeight="1">
      <c r="B784" s="260" t="s">
        <v>1016</v>
      </c>
      <c r="C784" s="260"/>
      <c r="D784" s="254" t="s">
        <v>1017</v>
      </c>
      <c r="E784" s="309"/>
      <c r="F784" s="309" t="s">
        <v>247</v>
      </c>
      <c r="G784" s="309"/>
      <c r="H784" s="309"/>
      <c r="I784" s="309" t="s">
        <v>392</v>
      </c>
      <c r="J784" s="309">
        <v>5</v>
      </c>
      <c r="K784" s="312" t="s">
        <v>487</v>
      </c>
      <c r="L784" s="313" t="s">
        <v>859</v>
      </c>
      <c r="M784" s="18">
        <v>1</v>
      </c>
      <c r="N784" s="18">
        <v>2</v>
      </c>
      <c r="O784" s="18">
        <v>2</v>
      </c>
      <c r="P784" s="146">
        <v>1</v>
      </c>
      <c r="Q784" s="18">
        <v>2</v>
      </c>
      <c r="R784" s="279">
        <f t="shared" si="6"/>
        <v>8</v>
      </c>
    </row>
    <row r="785" spans="2:18" s="18" customFormat="1" ht="13.5" customHeight="1">
      <c r="B785" s="316" t="s">
        <v>216</v>
      </c>
      <c r="C785" s="316"/>
      <c r="D785" s="254" t="s">
        <v>1018</v>
      </c>
      <c r="E785" s="309" t="s">
        <v>865</v>
      </c>
      <c r="F785" s="309" t="s">
        <v>266</v>
      </c>
      <c r="G785" s="309">
        <v>3</v>
      </c>
      <c r="H785" s="309">
        <v>6</v>
      </c>
      <c r="I785" s="309" t="s">
        <v>392</v>
      </c>
      <c r="J785" s="309">
        <v>5</v>
      </c>
      <c r="K785" s="312" t="s">
        <v>470</v>
      </c>
      <c r="L785" s="313" t="s">
        <v>859</v>
      </c>
      <c r="M785" s="86">
        <v>0</v>
      </c>
      <c r="N785" s="86">
        <v>0</v>
      </c>
      <c r="O785" s="18">
        <v>2</v>
      </c>
      <c r="P785" s="146">
        <v>1</v>
      </c>
      <c r="Q785" s="18">
        <v>1</v>
      </c>
      <c r="R785" s="279">
        <f t="shared" si="6"/>
        <v>4</v>
      </c>
    </row>
    <row r="786" spans="2:18" s="20" customFormat="1" ht="13.5" customHeight="1">
      <c r="B786" s="257" t="s">
        <v>1019</v>
      </c>
      <c r="C786" s="257"/>
      <c r="D786" s="254" t="s">
        <v>1020</v>
      </c>
      <c r="E786" s="310" t="s">
        <v>865</v>
      </c>
      <c r="F786" s="310" t="s">
        <v>266</v>
      </c>
      <c r="G786" s="310">
        <v>5</v>
      </c>
      <c r="H786" s="310">
        <v>5</v>
      </c>
      <c r="I786" s="310" t="s">
        <v>392</v>
      </c>
      <c r="J786" s="310">
        <v>6</v>
      </c>
      <c r="K786" s="310" t="s">
        <v>451</v>
      </c>
      <c r="L786" s="314" t="s">
        <v>859</v>
      </c>
      <c r="M786" s="20">
        <v>0</v>
      </c>
      <c r="N786" s="20">
        <v>0</v>
      </c>
      <c r="O786" s="20">
        <v>0</v>
      </c>
      <c r="P786" s="253">
        <v>0</v>
      </c>
      <c r="Q786" s="20">
        <v>0</v>
      </c>
      <c r="R786" s="279">
        <f t="shared" si="6"/>
        <v>0</v>
      </c>
    </row>
    <row r="787" spans="2:18" s="19" customFormat="1" ht="13.5" customHeight="1">
      <c r="B787" s="317" t="s">
        <v>1021</v>
      </c>
      <c r="C787" s="317"/>
      <c r="D787" s="254" t="s">
        <v>1022</v>
      </c>
      <c r="E787" s="318" t="s">
        <v>900</v>
      </c>
      <c r="F787" s="318" t="s">
        <v>266</v>
      </c>
      <c r="G787" s="318">
        <v>1</v>
      </c>
      <c r="H787" s="318">
        <v>11</v>
      </c>
      <c r="I787" s="318" t="s">
        <v>392</v>
      </c>
      <c r="J787" s="318">
        <v>7</v>
      </c>
      <c r="K787" s="318" t="s">
        <v>451</v>
      </c>
      <c r="L787" s="323" t="s">
        <v>859</v>
      </c>
      <c r="M787" s="35">
        <v>0</v>
      </c>
      <c r="N787" s="35">
        <v>0</v>
      </c>
      <c r="O787" s="35">
        <v>0</v>
      </c>
      <c r="P787" s="234">
        <v>0</v>
      </c>
      <c r="Q787" s="35">
        <v>0</v>
      </c>
      <c r="R787" s="279">
        <f t="shared" si="6"/>
        <v>0</v>
      </c>
    </row>
    <row r="788" spans="2:18" s="18" customFormat="1" ht="13.5" customHeight="1">
      <c r="B788" s="308" t="s">
        <v>1023</v>
      </c>
      <c r="C788" s="308"/>
      <c r="D788" s="254" t="s">
        <v>1024</v>
      </c>
      <c r="E788" s="309" t="s">
        <v>865</v>
      </c>
      <c r="F788" s="309" t="s">
        <v>266</v>
      </c>
      <c r="G788" s="309">
        <v>9</v>
      </c>
      <c r="H788" s="309">
        <v>7</v>
      </c>
      <c r="I788" s="309" t="s">
        <v>392</v>
      </c>
      <c r="J788" s="309">
        <v>9</v>
      </c>
      <c r="K788" s="312" t="s">
        <v>493</v>
      </c>
      <c r="L788" s="313" t="s">
        <v>859</v>
      </c>
      <c r="M788" s="18">
        <v>1</v>
      </c>
      <c r="N788" s="86">
        <v>0</v>
      </c>
      <c r="O788" s="18">
        <v>1</v>
      </c>
      <c r="P788" s="18">
        <v>1</v>
      </c>
      <c r="Q788" s="35">
        <v>0</v>
      </c>
      <c r="R788" s="279">
        <f t="shared" si="6"/>
        <v>3</v>
      </c>
    </row>
    <row r="789" spans="2:18" s="20" customFormat="1" ht="13.5" customHeight="1">
      <c r="B789" s="257" t="s">
        <v>30</v>
      </c>
      <c r="C789" s="257"/>
      <c r="D789" s="254" t="s">
        <v>1025</v>
      </c>
      <c r="E789" s="310" t="s">
        <v>900</v>
      </c>
      <c r="F789" s="310" t="s">
        <v>266</v>
      </c>
      <c r="G789" s="310">
        <v>2</v>
      </c>
      <c r="H789" s="310">
        <v>1</v>
      </c>
      <c r="I789" s="310" t="s">
        <v>404</v>
      </c>
      <c r="J789" s="310">
        <v>1</v>
      </c>
      <c r="K789" s="310" t="s">
        <v>451</v>
      </c>
      <c r="L789" s="314" t="s">
        <v>859</v>
      </c>
      <c r="M789" s="86">
        <v>0</v>
      </c>
      <c r="N789" s="86">
        <v>0</v>
      </c>
      <c r="O789" s="86">
        <v>0</v>
      </c>
      <c r="P789" s="86">
        <v>0</v>
      </c>
      <c r="Q789" s="86">
        <v>0</v>
      </c>
      <c r="R789" s="279">
        <f t="shared" si="6"/>
        <v>0</v>
      </c>
    </row>
    <row r="790" spans="2:18" s="20" customFormat="1" ht="13.5" customHeight="1">
      <c r="B790" s="257" t="s">
        <v>31</v>
      </c>
      <c r="C790" s="257"/>
      <c r="D790" s="254" t="s">
        <v>1026</v>
      </c>
      <c r="E790" s="310" t="s">
        <v>900</v>
      </c>
      <c r="F790" s="310" t="s">
        <v>266</v>
      </c>
      <c r="G790" s="310">
        <v>1</v>
      </c>
      <c r="H790" s="310">
        <v>2</v>
      </c>
      <c r="I790" s="310" t="s">
        <v>404</v>
      </c>
      <c r="J790" s="310">
        <v>1</v>
      </c>
      <c r="K790" s="310" t="s">
        <v>451</v>
      </c>
      <c r="L790" s="314" t="s">
        <v>859</v>
      </c>
      <c r="M790" s="20">
        <v>0</v>
      </c>
      <c r="N790" s="20">
        <v>0</v>
      </c>
      <c r="O790" s="20">
        <v>0</v>
      </c>
      <c r="P790" s="253">
        <v>0</v>
      </c>
      <c r="Q790" s="20">
        <v>0</v>
      </c>
      <c r="R790" s="279">
        <f t="shared" si="6"/>
        <v>0</v>
      </c>
    </row>
    <row r="791" spans="2:18" s="19" customFormat="1" ht="13.5" customHeight="1">
      <c r="B791" s="317" t="s">
        <v>1027</v>
      </c>
      <c r="C791" s="317"/>
      <c r="D791" s="254" t="s">
        <v>1028</v>
      </c>
      <c r="E791" s="318" t="s">
        <v>865</v>
      </c>
      <c r="F791" s="318" t="s">
        <v>266</v>
      </c>
      <c r="G791" s="318">
        <v>2</v>
      </c>
      <c r="H791" s="318">
        <v>1</v>
      </c>
      <c r="I791" s="318" t="s">
        <v>404</v>
      </c>
      <c r="J791" s="318">
        <v>1</v>
      </c>
      <c r="K791" s="318" t="s">
        <v>451</v>
      </c>
      <c r="L791" s="323" t="s">
        <v>859</v>
      </c>
      <c r="M791" s="19">
        <v>0</v>
      </c>
      <c r="N791" s="19">
        <v>0</v>
      </c>
      <c r="O791" s="19">
        <v>0</v>
      </c>
      <c r="P791" s="234">
        <v>0</v>
      </c>
      <c r="Q791" s="19">
        <v>0</v>
      </c>
      <c r="R791" s="279">
        <f t="shared" si="6"/>
        <v>0</v>
      </c>
    </row>
    <row r="792" spans="2:18" s="18" customFormat="1" ht="13.5" customHeight="1">
      <c r="B792" s="260" t="s">
        <v>1029</v>
      </c>
      <c r="C792" s="260"/>
      <c r="D792" s="254" t="s">
        <v>1030</v>
      </c>
      <c r="E792" s="309" t="s">
        <v>865</v>
      </c>
      <c r="F792" s="309" t="s">
        <v>266</v>
      </c>
      <c r="G792" s="309">
        <v>2</v>
      </c>
      <c r="H792" s="309">
        <v>3</v>
      </c>
      <c r="I792" s="309" t="s">
        <v>404</v>
      </c>
      <c r="J792" s="309">
        <v>1</v>
      </c>
      <c r="K792" s="312" t="s">
        <v>487</v>
      </c>
      <c r="L792" s="313" t="s">
        <v>859</v>
      </c>
      <c r="M792" s="18">
        <v>1</v>
      </c>
      <c r="N792" s="18">
        <v>1</v>
      </c>
      <c r="O792" s="18">
        <v>2</v>
      </c>
      <c r="P792" s="146">
        <v>2</v>
      </c>
      <c r="Q792" s="18">
        <v>2</v>
      </c>
      <c r="R792" s="279">
        <f t="shared" si="6"/>
        <v>8</v>
      </c>
    </row>
    <row r="793" spans="2:18" s="20" customFormat="1" ht="13.5" customHeight="1">
      <c r="B793" s="257" t="s">
        <v>1031</v>
      </c>
      <c r="C793" s="257"/>
      <c r="D793" s="254" t="s">
        <v>1032</v>
      </c>
      <c r="E793" s="310" t="s">
        <v>900</v>
      </c>
      <c r="F793" s="310" t="s">
        <v>266</v>
      </c>
      <c r="G793" s="310">
        <v>1</v>
      </c>
      <c r="H793" s="310">
        <v>1</v>
      </c>
      <c r="I793" s="310" t="s">
        <v>404</v>
      </c>
      <c r="J793" s="310">
        <v>2</v>
      </c>
      <c r="K793" s="310" t="s">
        <v>451</v>
      </c>
      <c r="L793" s="314" t="s">
        <v>859</v>
      </c>
      <c r="M793" s="20">
        <v>0</v>
      </c>
      <c r="N793" s="20">
        <v>0</v>
      </c>
      <c r="O793" s="20">
        <v>0</v>
      </c>
      <c r="P793" s="253">
        <v>0</v>
      </c>
      <c r="Q793" s="20">
        <v>0</v>
      </c>
      <c r="R793" s="279">
        <f t="shared" si="6"/>
        <v>0</v>
      </c>
    </row>
    <row r="794" spans="2:18" s="19" customFormat="1" ht="13.5" customHeight="1">
      <c r="B794" s="317" t="s">
        <v>73</v>
      </c>
      <c r="C794" s="317"/>
      <c r="D794" s="254" t="s">
        <v>1033</v>
      </c>
      <c r="E794" s="318" t="s">
        <v>865</v>
      </c>
      <c r="F794" s="318" t="s">
        <v>266</v>
      </c>
      <c r="G794" s="318">
        <v>1</v>
      </c>
      <c r="H794" s="318">
        <v>2</v>
      </c>
      <c r="I794" s="318" t="s">
        <v>404</v>
      </c>
      <c r="J794" s="318">
        <v>2</v>
      </c>
      <c r="K794" s="318" t="s">
        <v>451</v>
      </c>
      <c r="L794" s="323" t="s">
        <v>859</v>
      </c>
      <c r="M794" s="19">
        <v>0</v>
      </c>
      <c r="N794" s="19">
        <v>0</v>
      </c>
      <c r="O794" s="19">
        <v>0</v>
      </c>
      <c r="P794" s="19">
        <v>0</v>
      </c>
      <c r="Q794" s="19">
        <v>0</v>
      </c>
      <c r="R794" s="279">
        <f t="shared" si="6"/>
        <v>0</v>
      </c>
    </row>
    <row r="795" spans="2:18" s="20" customFormat="1" ht="13.5" customHeight="1">
      <c r="B795" s="257" t="s">
        <v>1034</v>
      </c>
      <c r="C795" s="257"/>
      <c r="D795" s="254" t="s">
        <v>1035</v>
      </c>
      <c r="E795" s="310" t="s">
        <v>865</v>
      </c>
      <c r="F795" s="310" t="s">
        <v>266</v>
      </c>
      <c r="G795" s="310">
        <v>2</v>
      </c>
      <c r="H795" s="310">
        <v>2</v>
      </c>
      <c r="I795" s="310" t="s">
        <v>404</v>
      </c>
      <c r="J795" s="310">
        <v>2</v>
      </c>
      <c r="K795" s="310" t="s">
        <v>451</v>
      </c>
      <c r="L795" s="314" t="s">
        <v>859</v>
      </c>
      <c r="M795" s="20">
        <v>0</v>
      </c>
      <c r="N795" s="20">
        <v>0</v>
      </c>
      <c r="O795" s="20">
        <v>0</v>
      </c>
      <c r="P795" s="253">
        <v>0</v>
      </c>
      <c r="Q795" s="20">
        <v>0</v>
      </c>
      <c r="R795" s="279">
        <f t="shared" si="6"/>
        <v>0</v>
      </c>
    </row>
    <row r="796" spans="2:18" s="18" customFormat="1" ht="13.5" customHeight="1">
      <c r="B796" s="316" t="s">
        <v>86</v>
      </c>
      <c r="C796" s="316"/>
      <c r="D796" s="254" t="s">
        <v>1036</v>
      </c>
      <c r="E796" s="309" t="s">
        <v>924</v>
      </c>
      <c r="F796" s="309" t="s">
        <v>266</v>
      </c>
      <c r="G796" s="309">
        <v>2</v>
      </c>
      <c r="H796" s="309">
        <v>3</v>
      </c>
      <c r="I796" s="309" t="s">
        <v>404</v>
      </c>
      <c r="J796" s="309">
        <v>2</v>
      </c>
      <c r="K796" s="312" t="s">
        <v>451</v>
      </c>
      <c r="L796" s="313" t="s">
        <v>859</v>
      </c>
      <c r="M796" s="20">
        <v>0</v>
      </c>
      <c r="N796" s="20">
        <v>0</v>
      </c>
      <c r="O796" s="20">
        <v>0</v>
      </c>
      <c r="P796" s="20">
        <v>0</v>
      </c>
      <c r="Q796" s="20">
        <v>0</v>
      </c>
      <c r="R796" s="279">
        <f t="shared" si="6"/>
        <v>0</v>
      </c>
    </row>
    <row r="797" spans="2:18" s="18" customFormat="1" ht="13.5" customHeight="1">
      <c r="B797" s="316" t="s">
        <v>115</v>
      </c>
      <c r="C797" s="316"/>
      <c r="D797" s="254" t="s">
        <v>1037</v>
      </c>
      <c r="E797" s="309" t="s">
        <v>865</v>
      </c>
      <c r="F797" s="309" t="s">
        <v>266</v>
      </c>
      <c r="G797" s="309">
        <v>2</v>
      </c>
      <c r="H797" s="309">
        <v>3</v>
      </c>
      <c r="I797" s="309" t="s">
        <v>404</v>
      </c>
      <c r="J797" s="309">
        <v>2</v>
      </c>
      <c r="K797" s="312" t="s">
        <v>470</v>
      </c>
      <c r="L797" s="313" t="s">
        <v>859</v>
      </c>
      <c r="M797" s="86">
        <v>0</v>
      </c>
      <c r="N797" s="86">
        <v>0</v>
      </c>
      <c r="O797" s="86">
        <v>0</v>
      </c>
      <c r="P797" s="86">
        <v>0</v>
      </c>
      <c r="Q797" s="86">
        <v>0</v>
      </c>
      <c r="R797" s="279">
        <f t="shared" si="6"/>
        <v>0</v>
      </c>
    </row>
    <row r="798" spans="2:18" s="18" customFormat="1" ht="13.5" customHeight="1">
      <c r="B798" s="316" t="s">
        <v>35</v>
      </c>
      <c r="C798" s="316"/>
      <c r="D798" s="254" t="s">
        <v>1038</v>
      </c>
      <c r="E798" s="309" t="s">
        <v>865</v>
      </c>
      <c r="F798" s="309" t="s">
        <v>266</v>
      </c>
      <c r="G798" s="309">
        <v>3</v>
      </c>
      <c r="H798" s="309">
        <v>3</v>
      </c>
      <c r="I798" s="309" t="s">
        <v>404</v>
      </c>
      <c r="J798" s="309">
        <v>3</v>
      </c>
      <c r="K798" s="312" t="s">
        <v>470</v>
      </c>
      <c r="L798" s="313" t="s">
        <v>859</v>
      </c>
      <c r="M798" s="86">
        <v>0</v>
      </c>
      <c r="N798" s="86">
        <v>0</v>
      </c>
      <c r="O798" s="86">
        <v>0</v>
      </c>
      <c r="P798" s="86">
        <v>0</v>
      </c>
      <c r="Q798" s="86">
        <v>0</v>
      </c>
      <c r="R798" s="279">
        <f t="shared" si="6"/>
        <v>0</v>
      </c>
    </row>
    <row r="799" spans="2:18" s="19" customFormat="1" ht="13.5" customHeight="1">
      <c r="B799" s="317" t="s">
        <v>1039</v>
      </c>
      <c r="C799" s="317"/>
      <c r="D799" s="254" t="s">
        <v>1040</v>
      </c>
      <c r="E799" s="318"/>
      <c r="F799" s="318" t="s">
        <v>266</v>
      </c>
      <c r="G799" s="318">
        <v>3</v>
      </c>
      <c r="H799" s="318">
        <v>1</v>
      </c>
      <c r="I799" s="318" t="s">
        <v>404</v>
      </c>
      <c r="J799" s="318">
        <v>3</v>
      </c>
      <c r="K799" s="318" t="s">
        <v>451</v>
      </c>
      <c r="L799" s="323" t="s">
        <v>859</v>
      </c>
      <c r="M799" s="35">
        <v>0</v>
      </c>
      <c r="N799" s="35">
        <v>0</v>
      </c>
      <c r="O799" s="35">
        <v>0</v>
      </c>
      <c r="P799" s="35">
        <v>0</v>
      </c>
      <c r="Q799" s="35">
        <v>0</v>
      </c>
      <c r="R799" s="279">
        <f t="shared" si="6"/>
        <v>0</v>
      </c>
    </row>
    <row r="800" spans="2:18" s="18" customFormat="1" ht="13.5" customHeight="1">
      <c r="B800" s="260" t="s">
        <v>1041</v>
      </c>
      <c r="C800" s="260"/>
      <c r="D800" s="254" t="s">
        <v>1042</v>
      </c>
      <c r="E800" s="309" t="s">
        <v>865</v>
      </c>
      <c r="F800" s="309" t="s">
        <v>266</v>
      </c>
      <c r="G800" s="309">
        <v>2</v>
      </c>
      <c r="H800" s="309">
        <v>2</v>
      </c>
      <c r="I800" s="309" t="s">
        <v>404</v>
      </c>
      <c r="J800" s="309">
        <v>3</v>
      </c>
      <c r="K800" s="312" t="s">
        <v>451</v>
      </c>
      <c r="L800" s="313" t="s">
        <v>859</v>
      </c>
      <c r="M800" s="86">
        <v>0</v>
      </c>
      <c r="N800" s="86">
        <v>0</v>
      </c>
      <c r="O800" s="18">
        <v>1</v>
      </c>
      <c r="P800" s="86">
        <v>0</v>
      </c>
      <c r="Q800" s="86">
        <v>0</v>
      </c>
      <c r="R800" s="279">
        <f t="shared" si="6"/>
        <v>1</v>
      </c>
    </row>
    <row r="801" spans="2:18" s="18" customFormat="1" ht="13.5" customHeight="1">
      <c r="B801" s="316" t="s">
        <v>1043</v>
      </c>
      <c r="C801" s="316"/>
      <c r="D801" s="254" t="s">
        <v>720</v>
      </c>
      <c r="E801" s="309"/>
      <c r="F801" s="309" t="s">
        <v>266</v>
      </c>
      <c r="G801" s="309">
        <v>4</v>
      </c>
      <c r="H801" s="309">
        <v>8</v>
      </c>
      <c r="I801" s="309" t="s">
        <v>404</v>
      </c>
      <c r="J801" s="309">
        <v>3</v>
      </c>
      <c r="K801" s="312" t="s">
        <v>470</v>
      </c>
      <c r="L801" s="313" t="s">
        <v>859</v>
      </c>
      <c r="M801" s="86">
        <v>0</v>
      </c>
      <c r="N801" s="86">
        <v>0</v>
      </c>
      <c r="O801" s="86">
        <v>0</v>
      </c>
      <c r="P801" s="326">
        <v>1</v>
      </c>
      <c r="Q801" s="86">
        <v>0</v>
      </c>
      <c r="R801" s="279">
        <f t="shared" si="6"/>
        <v>1</v>
      </c>
    </row>
    <row r="802" spans="2:18" s="19" customFormat="1" ht="13.5" customHeight="1">
      <c r="B802" s="317" t="s">
        <v>1044</v>
      </c>
      <c r="C802" s="317"/>
      <c r="D802" s="254" t="s">
        <v>1045</v>
      </c>
      <c r="E802" s="318" t="s">
        <v>900</v>
      </c>
      <c r="F802" s="318" t="s">
        <v>266</v>
      </c>
      <c r="G802" s="318">
        <v>2</v>
      </c>
      <c r="H802" s="318">
        <v>3</v>
      </c>
      <c r="I802" s="318" t="s">
        <v>404</v>
      </c>
      <c r="J802" s="318">
        <v>3</v>
      </c>
      <c r="K802" s="318" t="s">
        <v>451</v>
      </c>
      <c r="L802" s="323" t="s">
        <v>859</v>
      </c>
      <c r="M802" s="19">
        <v>0</v>
      </c>
      <c r="N802" s="19">
        <v>0</v>
      </c>
      <c r="O802" s="19">
        <v>0</v>
      </c>
      <c r="P802" s="234">
        <v>0</v>
      </c>
      <c r="Q802" s="19">
        <v>0</v>
      </c>
      <c r="R802" s="279">
        <f t="shared" si="6"/>
        <v>0</v>
      </c>
    </row>
    <row r="803" spans="2:18" s="20" customFormat="1" ht="13.5" customHeight="1">
      <c r="B803" s="257" t="s">
        <v>20</v>
      </c>
      <c r="C803" s="257"/>
      <c r="D803" s="254" t="s">
        <v>1046</v>
      </c>
      <c r="E803" s="310" t="s">
        <v>900</v>
      </c>
      <c r="F803" s="310" t="s">
        <v>266</v>
      </c>
      <c r="G803" s="310">
        <v>1</v>
      </c>
      <c r="H803" s="310">
        <v>5</v>
      </c>
      <c r="I803" s="310" t="s">
        <v>404</v>
      </c>
      <c r="J803" s="310">
        <v>3</v>
      </c>
      <c r="K803" s="310" t="s">
        <v>451</v>
      </c>
      <c r="L803" s="314" t="s">
        <v>859</v>
      </c>
      <c r="M803" s="20">
        <v>0</v>
      </c>
      <c r="N803" s="20">
        <v>0</v>
      </c>
      <c r="O803" s="20">
        <v>0</v>
      </c>
      <c r="P803" s="253">
        <v>0</v>
      </c>
      <c r="Q803" s="20">
        <v>0</v>
      </c>
      <c r="R803" s="279">
        <f t="shared" si="6"/>
        <v>0</v>
      </c>
    </row>
    <row r="804" spans="2:18" s="263" customFormat="1" ht="13.5" customHeight="1">
      <c r="B804" s="331" t="s">
        <v>21</v>
      </c>
      <c r="C804" s="331"/>
      <c r="D804" s="254" t="s">
        <v>1047</v>
      </c>
      <c r="E804" s="332"/>
      <c r="F804" s="332" t="s">
        <v>266</v>
      </c>
      <c r="G804" s="332">
        <v>1</v>
      </c>
      <c r="H804" s="332">
        <v>4</v>
      </c>
      <c r="I804" s="332" t="s">
        <v>404</v>
      </c>
      <c r="J804" s="332">
        <v>3</v>
      </c>
      <c r="K804" s="332" t="s">
        <v>470</v>
      </c>
      <c r="L804" s="333" t="s">
        <v>859</v>
      </c>
      <c r="M804" s="287">
        <v>0</v>
      </c>
      <c r="N804" s="287">
        <v>0</v>
      </c>
      <c r="O804" s="287">
        <v>0</v>
      </c>
      <c r="P804" s="263">
        <v>0</v>
      </c>
      <c r="Q804" s="287">
        <v>0</v>
      </c>
      <c r="R804" s="279">
        <f t="shared" si="6"/>
        <v>0</v>
      </c>
    </row>
    <row r="805" spans="2:18" s="19" customFormat="1" ht="13.5" customHeight="1">
      <c r="B805" s="317" t="s">
        <v>1048</v>
      </c>
      <c r="C805" s="317"/>
      <c r="D805" s="254" t="s">
        <v>873</v>
      </c>
      <c r="E805" s="318" t="s">
        <v>865</v>
      </c>
      <c r="F805" s="318" t="s">
        <v>266</v>
      </c>
      <c r="G805" s="318">
        <v>2</v>
      </c>
      <c r="H805" s="318">
        <v>2</v>
      </c>
      <c r="I805" s="318" t="s">
        <v>404</v>
      </c>
      <c r="J805" s="318">
        <v>3</v>
      </c>
      <c r="K805" s="318" t="s">
        <v>451</v>
      </c>
      <c r="L805" s="323" t="s">
        <v>859</v>
      </c>
      <c r="M805" s="19">
        <v>0</v>
      </c>
      <c r="N805" s="19">
        <v>0</v>
      </c>
      <c r="O805" s="19">
        <v>0</v>
      </c>
      <c r="P805" s="234">
        <v>0</v>
      </c>
      <c r="Q805" s="19">
        <v>0</v>
      </c>
      <c r="R805" s="279">
        <f t="shared" si="6"/>
        <v>0</v>
      </c>
    </row>
    <row r="806" spans="2:18" s="19" customFormat="1" ht="13.5" customHeight="1">
      <c r="B806" s="317" t="s">
        <v>1049</v>
      </c>
      <c r="C806" s="317"/>
      <c r="D806" s="254" t="s">
        <v>1050</v>
      </c>
      <c r="E806" s="318" t="s">
        <v>924</v>
      </c>
      <c r="F806" s="318" t="s">
        <v>266</v>
      </c>
      <c r="G806" s="318">
        <v>3</v>
      </c>
      <c r="H806" s="318">
        <v>2</v>
      </c>
      <c r="I806" s="318" t="s">
        <v>404</v>
      </c>
      <c r="J806" s="318">
        <v>3</v>
      </c>
      <c r="K806" s="318" t="s">
        <v>451</v>
      </c>
      <c r="L806" s="323" t="s">
        <v>859</v>
      </c>
      <c r="M806" s="19">
        <v>0</v>
      </c>
      <c r="N806" s="19">
        <v>0</v>
      </c>
      <c r="O806" s="19">
        <v>0</v>
      </c>
      <c r="P806" s="19">
        <v>0</v>
      </c>
      <c r="Q806" s="19">
        <v>0</v>
      </c>
      <c r="R806" s="279">
        <f t="shared" si="6"/>
        <v>0</v>
      </c>
    </row>
    <row r="807" spans="2:18" s="18" customFormat="1" ht="13.5" customHeight="1">
      <c r="B807" s="260" t="s">
        <v>1051</v>
      </c>
      <c r="C807" s="260"/>
      <c r="D807" s="254" t="s">
        <v>1052</v>
      </c>
      <c r="E807" s="309"/>
      <c r="F807" s="309" t="s">
        <v>266</v>
      </c>
      <c r="G807" s="309">
        <v>3</v>
      </c>
      <c r="H807" s="309">
        <v>3</v>
      </c>
      <c r="I807" s="309" t="s">
        <v>404</v>
      </c>
      <c r="J807" s="309">
        <v>3</v>
      </c>
      <c r="K807" s="312" t="s">
        <v>487</v>
      </c>
      <c r="L807" s="313" t="s">
        <v>859</v>
      </c>
      <c r="M807" s="18">
        <v>1</v>
      </c>
      <c r="N807" s="86">
        <v>0</v>
      </c>
      <c r="O807" s="18">
        <v>2</v>
      </c>
      <c r="P807" s="86">
        <v>0</v>
      </c>
      <c r="Q807" s="18">
        <v>2</v>
      </c>
      <c r="R807" s="279">
        <f t="shared" si="6"/>
        <v>5</v>
      </c>
    </row>
    <row r="808" spans="2:18" s="20" customFormat="1" ht="13.5" customHeight="1">
      <c r="B808" s="257" t="s">
        <v>1053</v>
      </c>
      <c r="C808" s="257"/>
      <c r="D808" s="254" t="s">
        <v>1054</v>
      </c>
      <c r="E808" s="310" t="s">
        <v>865</v>
      </c>
      <c r="F808" s="310" t="s">
        <v>266</v>
      </c>
      <c r="G808" s="310">
        <v>3</v>
      </c>
      <c r="H808" s="310">
        <v>3</v>
      </c>
      <c r="I808" s="310" t="s">
        <v>404</v>
      </c>
      <c r="J808" s="310">
        <v>3</v>
      </c>
      <c r="K808" s="310" t="s">
        <v>451</v>
      </c>
      <c r="L808" s="314" t="s">
        <v>859</v>
      </c>
      <c r="M808" s="86">
        <v>0</v>
      </c>
      <c r="N808" s="86">
        <v>0</v>
      </c>
      <c r="O808" s="86">
        <v>0</v>
      </c>
      <c r="P808" s="86">
        <v>0</v>
      </c>
      <c r="Q808" s="86">
        <v>0</v>
      </c>
      <c r="R808" s="279">
        <f t="shared" si="6"/>
        <v>0</v>
      </c>
    </row>
    <row r="809" spans="2:18" s="18" customFormat="1" ht="13.5" customHeight="1">
      <c r="B809" s="260" t="s">
        <v>1055</v>
      </c>
      <c r="C809" s="260"/>
      <c r="D809" s="254" t="s">
        <v>1056</v>
      </c>
      <c r="E809" s="309"/>
      <c r="F809" s="309" t="s">
        <v>266</v>
      </c>
      <c r="G809" s="309">
        <v>0</v>
      </c>
      <c r="H809" s="309">
        <v>3</v>
      </c>
      <c r="I809" s="309" t="s">
        <v>404</v>
      </c>
      <c r="J809" s="309">
        <v>3</v>
      </c>
      <c r="K809" s="312" t="s">
        <v>470</v>
      </c>
      <c r="L809" s="313" t="s">
        <v>859</v>
      </c>
      <c r="M809" s="86">
        <v>0</v>
      </c>
      <c r="N809" s="86">
        <v>0</v>
      </c>
      <c r="O809" s="86">
        <v>0</v>
      </c>
      <c r="P809" s="86">
        <v>0</v>
      </c>
      <c r="Q809" s="86">
        <v>0</v>
      </c>
      <c r="R809" s="279">
        <f t="shared" si="6"/>
        <v>0</v>
      </c>
    </row>
    <row r="810" spans="2:18" s="260" customFormat="1" ht="13.5" customHeight="1">
      <c r="B810" s="260" t="s">
        <v>1057</v>
      </c>
      <c r="D810" s="254" t="s">
        <v>265</v>
      </c>
      <c r="E810" s="309" t="s">
        <v>865</v>
      </c>
      <c r="F810" s="309" t="s">
        <v>266</v>
      </c>
      <c r="G810" s="309">
        <v>2</v>
      </c>
      <c r="H810" s="309">
        <v>6</v>
      </c>
      <c r="I810" s="309" t="s">
        <v>404</v>
      </c>
      <c r="J810" s="309">
        <v>4</v>
      </c>
      <c r="K810" s="312" t="s">
        <v>451</v>
      </c>
      <c r="L810" s="313" t="s">
        <v>859</v>
      </c>
      <c r="M810" s="86">
        <v>0</v>
      </c>
      <c r="N810" s="86">
        <v>0</v>
      </c>
      <c r="O810" s="18">
        <v>2</v>
      </c>
      <c r="P810" s="86">
        <v>0</v>
      </c>
      <c r="Q810" s="86">
        <v>0</v>
      </c>
      <c r="R810" s="279">
        <f t="shared" si="6"/>
        <v>2</v>
      </c>
    </row>
    <row r="811" spans="2:18" s="18" customFormat="1" ht="13.5" customHeight="1">
      <c r="B811" s="260" t="s">
        <v>1058</v>
      </c>
      <c r="C811" s="260"/>
      <c r="D811" s="254" t="s">
        <v>1059</v>
      </c>
      <c r="E811" s="309"/>
      <c r="F811" s="309" t="s">
        <v>266</v>
      </c>
      <c r="G811" s="309">
        <v>3</v>
      </c>
      <c r="H811" s="309">
        <v>5</v>
      </c>
      <c r="I811" s="309" t="s">
        <v>404</v>
      </c>
      <c r="J811" s="309">
        <v>4</v>
      </c>
      <c r="K811" s="312" t="s">
        <v>470</v>
      </c>
      <c r="L811" s="313" t="s">
        <v>859</v>
      </c>
      <c r="M811" s="18">
        <v>2</v>
      </c>
      <c r="N811" s="86">
        <v>0</v>
      </c>
      <c r="O811" s="86">
        <v>0</v>
      </c>
      <c r="P811" s="86">
        <v>0</v>
      </c>
      <c r="Q811" s="18">
        <v>1</v>
      </c>
      <c r="R811" s="279">
        <f t="shared" si="6"/>
        <v>3</v>
      </c>
    </row>
    <row r="812" spans="2:18" s="18" customFormat="1" ht="13.5" customHeight="1">
      <c r="B812" s="260" t="s">
        <v>1060</v>
      </c>
      <c r="C812" s="260"/>
      <c r="D812" s="254" t="s">
        <v>1061</v>
      </c>
      <c r="E812" s="309"/>
      <c r="F812" s="309" t="s">
        <v>266</v>
      </c>
      <c r="G812" s="309">
        <v>3</v>
      </c>
      <c r="H812" s="309">
        <v>3</v>
      </c>
      <c r="I812" s="309" t="s">
        <v>404</v>
      </c>
      <c r="J812" s="309">
        <v>4</v>
      </c>
      <c r="K812" s="312" t="s">
        <v>493</v>
      </c>
      <c r="L812" s="313" t="s">
        <v>859</v>
      </c>
      <c r="M812" s="18">
        <v>1</v>
      </c>
      <c r="N812" s="18">
        <v>1</v>
      </c>
      <c r="O812" s="18">
        <v>1</v>
      </c>
      <c r="P812" s="18">
        <v>1</v>
      </c>
      <c r="Q812" s="18">
        <v>1</v>
      </c>
      <c r="R812" s="279">
        <f t="shared" si="6"/>
        <v>5</v>
      </c>
    </row>
    <row r="813" spans="2:18" s="259" customFormat="1" ht="13.5" customHeight="1">
      <c r="B813" s="262" t="s">
        <v>89</v>
      </c>
      <c r="C813" s="262"/>
      <c r="D813" s="254" t="s">
        <v>1062</v>
      </c>
      <c r="E813" s="320" t="s">
        <v>865</v>
      </c>
      <c r="F813" s="320" t="s">
        <v>266</v>
      </c>
      <c r="G813" s="320">
        <v>5</v>
      </c>
      <c r="H813" s="320">
        <v>4</v>
      </c>
      <c r="I813" s="320" t="s">
        <v>404</v>
      </c>
      <c r="J813" s="320">
        <v>4</v>
      </c>
      <c r="K813" s="320" t="s">
        <v>487</v>
      </c>
      <c r="L813" s="321" t="s">
        <v>859</v>
      </c>
      <c r="M813" s="327">
        <v>0</v>
      </c>
      <c r="N813" s="259">
        <v>0</v>
      </c>
      <c r="O813" s="327">
        <v>0</v>
      </c>
      <c r="P813" s="259">
        <v>0</v>
      </c>
      <c r="Q813" s="259">
        <v>0</v>
      </c>
      <c r="R813" s="279">
        <f t="shared" si="6"/>
        <v>0</v>
      </c>
    </row>
    <row r="814" spans="2:18" s="19" customFormat="1" ht="13.5" customHeight="1">
      <c r="B814" s="317" t="s">
        <v>1063</v>
      </c>
      <c r="C814" s="317"/>
      <c r="D814" s="254" t="s">
        <v>454</v>
      </c>
      <c r="E814" s="318" t="s">
        <v>900</v>
      </c>
      <c r="F814" s="318" t="s">
        <v>266</v>
      </c>
      <c r="G814" s="318">
        <v>3</v>
      </c>
      <c r="H814" s="318">
        <v>3</v>
      </c>
      <c r="I814" s="318" t="s">
        <v>404</v>
      </c>
      <c r="J814" s="318">
        <v>4</v>
      </c>
      <c r="K814" s="318" t="s">
        <v>451</v>
      </c>
      <c r="L814" s="323" t="s">
        <v>859</v>
      </c>
      <c r="M814" s="35">
        <v>0</v>
      </c>
      <c r="N814" s="35">
        <v>0</v>
      </c>
      <c r="O814" s="35">
        <v>0</v>
      </c>
      <c r="P814" s="35">
        <v>0</v>
      </c>
      <c r="Q814" s="35">
        <v>0</v>
      </c>
      <c r="R814" s="279">
        <f t="shared" si="6"/>
        <v>0</v>
      </c>
    </row>
    <row r="815" spans="2:18" s="18" customFormat="1" ht="13.5" customHeight="1">
      <c r="B815" s="308" t="s">
        <v>11</v>
      </c>
      <c r="C815" s="308"/>
      <c r="D815" s="254" t="s">
        <v>1064</v>
      </c>
      <c r="E815" s="309"/>
      <c r="F815" s="309" t="s">
        <v>266</v>
      </c>
      <c r="G815" s="309">
        <v>3</v>
      </c>
      <c r="H815" s="309">
        <v>4</v>
      </c>
      <c r="I815" s="309" t="s">
        <v>404</v>
      </c>
      <c r="J815" s="309">
        <v>4</v>
      </c>
      <c r="K815" s="312" t="s">
        <v>493</v>
      </c>
      <c r="L815" s="313" t="s">
        <v>859</v>
      </c>
      <c r="M815" s="35">
        <v>0</v>
      </c>
      <c r="N815" s="18">
        <v>1</v>
      </c>
      <c r="O815" s="18">
        <v>1</v>
      </c>
      <c r="P815" s="35">
        <v>0</v>
      </c>
      <c r="Q815" s="18">
        <v>1</v>
      </c>
      <c r="R815" s="279">
        <f t="shared" si="6"/>
        <v>3</v>
      </c>
    </row>
    <row r="816" spans="2:18" s="18" customFormat="1" ht="13.5" customHeight="1">
      <c r="B816" s="260" t="s">
        <v>1065</v>
      </c>
      <c r="C816" s="260"/>
      <c r="D816" s="254" t="s">
        <v>1066</v>
      </c>
      <c r="E816" s="309"/>
      <c r="F816" s="309" t="s">
        <v>266</v>
      </c>
      <c r="G816" s="309">
        <v>3</v>
      </c>
      <c r="H816" s="309">
        <v>4</v>
      </c>
      <c r="I816" s="309" t="s">
        <v>404</v>
      </c>
      <c r="J816" s="309">
        <v>4</v>
      </c>
      <c r="K816" s="312" t="s">
        <v>487</v>
      </c>
      <c r="L816" s="313" t="s">
        <v>859</v>
      </c>
      <c r="M816" s="86">
        <v>0</v>
      </c>
      <c r="N816" s="18">
        <v>1</v>
      </c>
      <c r="O816" s="86">
        <v>0</v>
      </c>
      <c r="P816" s="146">
        <v>2</v>
      </c>
      <c r="Q816" s="18">
        <v>2</v>
      </c>
      <c r="R816" s="279">
        <f t="shared" si="6"/>
        <v>5</v>
      </c>
    </row>
    <row r="817" spans="2:18" s="18" customFormat="1" ht="13.5" customHeight="1">
      <c r="B817" s="260" t="s">
        <v>1067</v>
      </c>
      <c r="C817" s="260"/>
      <c r="D817" s="254" t="s">
        <v>1068</v>
      </c>
      <c r="E817" s="309"/>
      <c r="F817" s="309" t="s">
        <v>266</v>
      </c>
      <c r="G817" s="309">
        <v>5</v>
      </c>
      <c r="H817" s="309">
        <v>5</v>
      </c>
      <c r="I817" s="309" t="s">
        <v>404</v>
      </c>
      <c r="J817" s="309">
        <v>5</v>
      </c>
      <c r="K817" s="312" t="s">
        <v>493</v>
      </c>
      <c r="L817" s="313" t="s">
        <v>859</v>
      </c>
      <c r="M817" s="18">
        <v>0</v>
      </c>
      <c r="N817" s="18">
        <v>1</v>
      </c>
      <c r="O817" s="18">
        <v>1</v>
      </c>
      <c r="P817" s="18">
        <v>1</v>
      </c>
      <c r="Q817" s="18">
        <v>1</v>
      </c>
      <c r="R817" s="279">
        <f t="shared" si="6"/>
        <v>4</v>
      </c>
    </row>
    <row r="818" spans="2:18" s="18" customFormat="1" ht="13.5" customHeight="1">
      <c r="B818" s="260" t="s">
        <v>1069</v>
      </c>
      <c r="C818" s="260"/>
      <c r="D818" s="254" t="s">
        <v>1070</v>
      </c>
      <c r="E818" s="309" t="s">
        <v>900</v>
      </c>
      <c r="F818" s="309" t="s">
        <v>266</v>
      </c>
      <c r="G818" s="309">
        <v>4</v>
      </c>
      <c r="H818" s="309">
        <v>5</v>
      </c>
      <c r="I818" s="309" t="s">
        <v>404</v>
      </c>
      <c r="J818" s="309">
        <v>5</v>
      </c>
      <c r="K818" s="312" t="s">
        <v>470</v>
      </c>
      <c r="L818" s="313" t="s">
        <v>859</v>
      </c>
      <c r="M818" s="86">
        <v>0</v>
      </c>
      <c r="N818" s="86">
        <v>0</v>
      </c>
      <c r="O818" s="86">
        <v>0</v>
      </c>
      <c r="P818" s="86">
        <v>0</v>
      </c>
      <c r="Q818" s="86">
        <v>0</v>
      </c>
      <c r="R818" s="279">
        <f t="shared" si="6"/>
        <v>0</v>
      </c>
    </row>
    <row r="819" spans="2:18" s="20" customFormat="1" ht="13.5" customHeight="1">
      <c r="B819" s="257" t="s">
        <v>193</v>
      </c>
      <c r="C819" s="257"/>
      <c r="D819" s="254" t="s">
        <v>1071</v>
      </c>
      <c r="E819" s="310" t="s">
        <v>865</v>
      </c>
      <c r="F819" s="310" t="s">
        <v>266</v>
      </c>
      <c r="G819" s="310">
        <v>4</v>
      </c>
      <c r="H819" s="310">
        <v>7</v>
      </c>
      <c r="I819" s="310" t="s">
        <v>404</v>
      </c>
      <c r="J819" s="310">
        <v>5</v>
      </c>
      <c r="K819" s="310" t="s">
        <v>451</v>
      </c>
      <c r="L819" s="314" t="s">
        <v>859</v>
      </c>
      <c r="M819" s="20">
        <v>0</v>
      </c>
      <c r="N819" s="20">
        <v>0</v>
      </c>
      <c r="O819" s="20">
        <v>0</v>
      </c>
      <c r="P819" s="253">
        <v>0</v>
      </c>
      <c r="Q819" s="20">
        <v>0</v>
      </c>
      <c r="R819" s="279">
        <f t="shared" si="6"/>
        <v>0</v>
      </c>
    </row>
    <row r="820" spans="2:18" s="18" customFormat="1" ht="13.5" customHeight="1">
      <c r="B820" s="316" t="s">
        <v>121</v>
      </c>
      <c r="C820" s="316"/>
      <c r="D820" s="254" t="s">
        <v>1072</v>
      </c>
      <c r="E820" s="309" t="s">
        <v>865</v>
      </c>
      <c r="F820" s="309" t="s">
        <v>266</v>
      </c>
      <c r="G820" s="309">
        <v>8</v>
      </c>
      <c r="H820" s="309">
        <v>8</v>
      </c>
      <c r="I820" s="309" t="s">
        <v>404</v>
      </c>
      <c r="J820" s="309">
        <v>5</v>
      </c>
      <c r="K820" s="312" t="s">
        <v>487</v>
      </c>
      <c r="L820" s="313" t="s">
        <v>859</v>
      </c>
      <c r="M820" s="86">
        <v>0</v>
      </c>
      <c r="N820" s="86">
        <v>0</v>
      </c>
      <c r="O820" s="86">
        <v>0</v>
      </c>
      <c r="P820" s="259">
        <v>0</v>
      </c>
      <c r="Q820" s="18">
        <v>1</v>
      </c>
      <c r="R820" s="279">
        <f t="shared" si="6"/>
        <v>1</v>
      </c>
    </row>
    <row r="821" spans="2:18" s="18" customFormat="1" ht="13.5" customHeight="1">
      <c r="B821" s="469" t="s">
        <v>3222</v>
      </c>
      <c r="C821" s="469"/>
      <c r="D821" s="254" t="s">
        <v>1073</v>
      </c>
      <c r="E821" s="309"/>
      <c r="F821" s="309" t="s">
        <v>266</v>
      </c>
      <c r="G821" s="309">
        <v>6</v>
      </c>
      <c r="H821" s="309">
        <v>6</v>
      </c>
      <c r="I821" s="309" t="s">
        <v>404</v>
      </c>
      <c r="J821" s="309">
        <v>6</v>
      </c>
      <c r="K821" s="312" t="s">
        <v>493</v>
      </c>
      <c r="L821" s="313" t="s">
        <v>859</v>
      </c>
      <c r="M821" s="18">
        <v>1</v>
      </c>
      <c r="N821" s="86">
        <v>0</v>
      </c>
      <c r="O821" s="18">
        <v>1</v>
      </c>
      <c r="P821" s="18">
        <v>1</v>
      </c>
      <c r="Q821" s="18">
        <v>1</v>
      </c>
      <c r="R821" s="279">
        <f t="shared" si="6"/>
        <v>4</v>
      </c>
    </row>
    <row r="822" spans="2:18" s="18" customFormat="1" ht="13.5" customHeight="1">
      <c r="B822" s="260" t="s">
        <v>1074</v>
      </c>
      <c r="C822" s="260"/>
      <c r="D822" s="254" t="s">
        <v>1075</v>
      </c>
      <c r="E822" s="309" t="s">
        <v>900</v>
      </c>
      <c r="F822" s="309" t="s">
        <v>266</v>
      </c>
      <c r="G822" s="309">
        <v>8</v>
      </c>
      <c r="H822" s="309">
        <v>8</v>
      </c>
      <c r="I822" s="309" t="s">
        <v>404</v>
      </c>
      <c r="J822" s="309">
        <v>6</v>
      </c>
      <c r="K822" s="312" t="s">
        <v>470</v>
      </c>
      <c r="L822" s="313" t="s">
        <v>859</v>
      </c>
      <c r="M822" s="20">
        <v>0</v>
      </c>
      <c r="N822" s="20">
        <v>0</v>
      </c>
      <c r="O822" s="86">
        <v>0</v>
      </c>
      <c r="P822" s="146">
        <v>1</v>
      </c>
      <c r="Q822" s="86">
        <v>0</v>
      </c>
      <c r="R822" s="279">
        <f t="shared" si="6"/>
        <v>1</v>
      </c>
    </row>
    <row r="823" spans="2:18" s="20" customFormat="1" ht="13.5" customHeight="1">
      <c r="B823" s="257" t="s">
        <v>1076</v>
      </c>
      <c r="C823" s="257"/>
      <c r="D823" s="254" t="s">
        <v>710</v>
      </c>
      <c r="E823" s="310" t="s">
        <v>865</v>
      </c>
      <c r="F823" s="310" t="s">
        <v>266</v>
      </c>
      <c r="G823" s="310">
        <v>8</v>
      </c>
      <c r="H823" s="310">
        <v>2</v>
      </c>
      <c r="I823" s="310" t="s">
        <v>404</v>
      </c>
      <c r="J823" s="310">
        <v>6</v>
      </c>
      <c r="K823" s="310" t="s">
        <v>451</v>
      </c>
      <c r="L823" s="314" t="s">
        <v>859</v>
      </c>
      <c r="M823" s="20">
        <v>0</v>
      </c>
      <c r="N823" s="20">
        <v>0</v>
      </c>
      <c r="O823" s="20">
        <v>0</v>
      </c>
      <c r="P823" s="253">
        <v>0</v>
      </c>
      <c r="Q823" s="20">
        <v>0</v>
      </c>
      <c r="R823" s="279">
        <f t="shared" si="6"/>
        <v>0</v>
      </c>
    </row>
    <row r="824" spans="2:18" s="263" customFormat="1" ht="13.5" customHeight="1">
      <c r="B824" s="331" t="s">
        <v>1077</v>
      </c>
      <c r="C824" s="331"/>
      <c r="D824" s="254" t="s">
        <v>1078</v>
      </c>
      <c r="E824" s="332" t="s">
        <v>865</v>
      </c>
      <c r="F824" s="332" t="s">
        <v>266</v>
      </c>
      <c r="G824" s="332">
        <v>5</v>
      </c>
      <c r="H824" s="332">
        <v>6</v>
      </c>
      <c r="I824" s="332" t="s">
        <v>404</v>
      </c>
      <c r="J824" s="332">
        <v>7</v>
      </c>
      <c r="K824" s="332" t="s">
        <v>470</v>
      </c>
      <c r="L824" s="333" t="s">
        <v>859</v>
      </c>
      <c r="M824" s="287">
        <v>0</v>
      </c>
      <c r="N824" s="287">
        <v>0</v>
      </c>
      <c r="O824" s="263">
        <v>0</v>
      </c>
      <c r="P824" s="334">
        <v>0</v>
      </c>
      <c r="Q824" s="263">
        <v>0</v>
      </c>
      <c r="R824" s="279">
        <f t="shared" si="6"/>
        <v>0</v>
      </c>
    </row>
    <row r="825" spans="2:18" s="18" customFormat="1" ht="13.5" customHeight="1">
      <c r="B825" s="316" t="s">
        <v>1079</v>
      </c>
      <c r="C825" s="316"/>
      <c r="D825" s="254" t="s">
        <v>1080</v>
      </c>
      <c r="E825" s="309" t="s">
        <v>900</v>
      </c>
      <c r="F825" s="309" t="s">
        <v>266</v>
      </c>
      <c r="G825" s="309">
        <v>6</v>
      </c>
      <c r="H825" s="309">
        <v>6</v>
      </c>
      <c r="I825" s="309" t="s">
        <v>404</v>
      </c>
      <c r="J825" s="309">
        <v>7</v>
      </c>
      <c r="K825" s="312" t="s">
        <v>487</v>
      </c>
      <c r="L825" s="313" t="s">
        <v>859</v>
      </c>
      <c r="M825" s="324">
        <v>1</v>
      </c>
      <c r="N825" s="324">
        <v>2</v>
      </c>
      <c r="O825" s="324">
        <v>1</v>
      </c>
      <c r="P825" s="326">
        <v>1</v>
      </c>
      <c r="Q825" s="324">
        <v>2</v>
      </c>
      <c r="R825" s="279">
        <f t="shared" si="6"/>
        <v>7</v>
      </c>
    </row>
    <row r="826" spans="2:18" s="20" customFormat="1" ht="13.5" customHeight="1">
      <c r="B826" s="257" t="s">
        <v>1081</v>
      </c>
      <c r="C826" s="257"/>
      <c r="D826" s="254" t="s">
        <v>1082</v>
      </c>
      <c r="E826" s="310" t="s">
        <v>865</v>
      </c>
      <c r="F826" s="310" t="s">
        <v>266</v>
      </c>
      <c r="G826" s="310">
        <v>5</v>
      </c>
      <c r="H826" s="310">
        <v>7</v>
      </c>
      <c r="I826" s="310" t="s">
        <v>404</v>
      </c>
      <c r="J826" s="310">
        <v>7</v>
      </c>
      <c r="K826" s="310" t="s">
        <v>451</v>
      </c>
      <c r="L826" s="314" t="s">
        <v>859</v>
      </c>
      <c r="M826" s="20">
        <v>0</v>
      </c>
      <c r="N826" s="20">
        <v>0</v>
      </c>
      <c r="O826" s="20">
        <v>0</v>
      </c>
      <c r="P826" s="253">
        <v>0</v>
      </c>
      <c r="Q826" s="20">
        <v>0</v>
      </c>
      <c r="R826" s="279">
        <f t="shared" si="6"/>
        <v>0</v>
      </c>
    </row>
    <row r="827" spans="2:18" s="20" customFormat="1" ht="13.5" customHeight="1">
      <c r="B827" s="257" t="s">
        <v>1083</v>
      </c>
      <c r="C827" s="257"/>
      <c r="D827" s="254" t="s">
        <v>346</v>
      </c>
      <c r="E827" s="310" t="s">
        <v>900</v>
      </c>
      <c r="F827" s="310" t="s">
        <v>266</v>
      </c>
      <c r="G827" s="310">
        <v>4</v>
      </c>
      <c r="H827" s="310">
        <v>8</v>
      </c>
      <c r="I827" s="310" t="s">
        <v>404</v>
      </c>
      <c r="J827" s="310">
        <v>7</v>
      </c>
      <c r="K827" s="310" t="s">
        <v>451</v>
      </c>
      <c r="L827" s="314" t="s">
        <v>859</v>
      </c>
      <c r="M827" s="20">
        <v>0</v>
      </c>
      <c r="N827" s="20">
        <v>0</v>
      </c>
      <c r="O827" s="20">
        <v>0</v>
      </c>
      <c r="P827" s="253">
        <v>0</v>
      </c>
      <c r="Q827" s="20">
        <v>0</v>
      </c>
      <c r="R827" s="279">
        <f t="shared" ref="R827:R890" si="7">SUM(M827:Q827)</f>
        <v>0</v>
      </c>
    </row>
    <row r="828" spans="2:18" s="18" customFormat="1" ht="13.5" customHeight="1">
      <c r="B828" s="316" t="s">
        <v>2950</v>
      </c>
      <c r="C828" s="316"/>
      <c r="D828" s="254" t="s">
        <v>1084</v>
      </c>
      <c r="E828" s="309" t="s">
        <v>1085</v>
      </c>
      <c r="F828" s="309" t="s">
        <v>266</v>
      </c>
      <c r="G828" s="309">
        <v>4</v>
      </c>
      <c r="H828" s="309">
        <v>8</v>
      </c>
      <c r="I828" s="309" t="s">
        <v>404</v>
      </c>
      <c r="J828" s="309">
        <v>8</v>
      </c>
      <c r="K828" s="312" t="s">
        <v>487</v>
      </c>
      <c r="L828" s="313" t="s">
        <v>859</v>
      </c>
      <c r="M828" s="335">
        <v>0</v>
      </c>
      <c r="N828" s="468">
        <v>0</v>
      </c>
      <c r="O828" s="324">
        <v>1</v>
      </c>
      <c r="P828" s="477">
        <v>0</v>
      </c>
      <c r="Q828" s="324">
        <v>1</v>
      </c>
      <c r="R828" s="279">
        <f t="shared" si="7"/>
        <v>2</v>
      </c>
    </row>
    <row r="829" spans="2:18" s="18" customFormat="1" ht="13.5" customHeight="1">
      <c r="B829" s="260" t="s">
        <v>1086</v>
      </c>
      <c r="C829" s="260"/>
      <c r="D829" s="254" t="s">
        <v>1087</v>
      </c>
      <c r="E829" s="309"/>
      <c r="F829" s="309" t="s">
        <v>266</v>
      </c>
      <c r="G829" s="309">
        <v>5</v>
      </c>
      <c r="H829" s="309">
        <v>4</v>
      </c>
      <c r="I829" s="309" t="s">
        <v>404</v>
      </c>
      <c r="J829" s="309">
        <v>8</v>
      </c>
      <c r="K829" s="312" t="s">
        <v>487</v>
      </c>
      <c r="L829" s="313" t="s">
        <v>859</v>
      </c>
      <c r="M829" s="18">
        <v>1</v>
      </c>
      <c r="N829" s="18">
        <v>2</v>
      </c>
      <c r="O829" s="18">
        <v>1</v>
      </c>
      <c r="P829" s="146">
        <v>2</v>
      </c>
      <c r="Q829" s="18">
        <v>0</v>
      </c>
      <c r="R829" s="279">
        <f t="shared" si="7"/>
        <v>6</v>
      </c>
    </row>
    <row r="830" spans="2:18" s="18" customFormat="1" ht="13.5" customHeight="1">
      <c r="B830" s="469" t="s">
        <v>2962</v>
      </c>
      <c r="C830" s="469"/>
      <c r="D830" s="254" t="s">
        <v>1088</v>
      </c>
      <c r="E830" s="309" t="s">
        <v>865</v>
      </c>
      <c r="F830" s="309" t="s">
        <v>266</v>
      </c>
      <c r="G830" s="309">
        <v>7</v>
      </c>
      <c r="H830" s="309">
        <v>7</v>
      </c>
      <c r="I830" s="309" t="s">
        <v>404</v>
      </c>
      <c r="J830" s="309">
        <v>8</v>
      </c>
      <c r="K830" s="312" t="s">
        <v>487</v>
      </c>
      <c r="L830" s="313" t="s">
        <v>859</v>
      </c>
      <c r="M830" s="86">
        <v>0</v>
      </c>
      <c r="N830" s="86">
        <v>0</v>
      </c>
      <c r="O830" s="18">
        <v>2</v>
      </c>
      <c r="P830" s="574">
        <v>1</v>
      </c>
      <c r="Q830" s="18">
        <v>1</v>
      </c>
      <c r="R830" s="279">
        <f t="shared" si="7"/>
        <v>4</v>
      </c>
    </row>
    <row r="831" spans="2:18" s="264" customFormat="1" ht="13.5" customHeight="1">
      <c r="B831" s="336" t="s">
        <v>1089</v>
      </c>
      <c r="C831" s="336"/>
      <c r="D831" s="254" t="s">
        <v>265</v>
      </c>
      <c r="E831" s="337" t="s">
        <v>865</v>
      </c>
      <c r="F831" s="337" t="s">
        <v>266</v>
      </c>
      <c r="G831" s="337">
        <v>6</v>
      </c>
      <c r="H831" s="337">
        <v>10</v>
      </c>
      <c r="I831" s="337" t="s">
        <v>404</v>
      </c>
      <c r="J831" s="337">
        <v>9</v>
      </c>
      <c r="K831" s="337" t="s">
        <v>451</v>
      </c>
      <c r="L831" s="348" t="s">
        <v>859</v>
      </c>
      <c r="M831" s="349">
        <v>0</v>
      </c>
      <c r="N831" s="349">
        <v>0</v>
      </c>
      <c r="O831" s="349">
        <v>0</v>
      </c>
      <c r="P831" s="349">
        <v>0</v>
      </c>
      <c r="Q831" s="349">
        <v>0</v>
      </c>
      <c r="R831" s="279">
        <f t="shared" si="7"/>
        <v>0</v>
      </c>
    </row>
    <row r="832" spans="2:18" s="18" customFormat="1" ht="13.5" customHeight="1">
      <c r="B832" s="308" t="s">
        <v>1090</v>
      </c>
      <c r="C832" s="308"/>
      <c r="D832" s="254" t="s">
        <v>1091</v>
      </c>
      <c r="E832" s="309" t="s">
        <v>900</v>
      </c>
      <c r="F832" s="309" t="s">
        <v>266</v>
      </c>
      <c r="G832" s="309">
        <v>5</v>
      </c>
      <c r="H832" s="309">
        <v>5</v>
      </c>
      <c r="I832" s="309" t="s">
        <v>404</v>
      </c>
      <c r="J832" s="309">
        <v>9</v>
      </c>
      <c r="K832" s="312" t="s">
        <v>493</v>
      </c>
      <c r="L832" s="313" t="s">
        <v>859</v>
      </c>
      <c r="M832" s="86">
        <v>0</v>
      </c>
      <c r="N832" s="86">
        <v>0</v>
      </c>
      <c r="O832" s="86">
        <v>0</v>
      </c>
      <c r="P832" s="18">
        <v>1</v>
      </c>
      <c r="Q832" s="18">
        <v>1</v>
      </c>
      <c r="R832" s="279">
        <f t="shared" si="7"/>
        <v>2</v>
      </c>
    </row>
    <row r="833" spans="2:18" s="20" customFormat="1" ht="13.5" customHeight="1">
      <c r="B833" s="257" t="s">
        <v>1092</v>
      </c>
      <c r="C833" s="257"/>
      <c r="D833" s="254"/>
      <c r="E833" s="310" t="s">
        <v>865</v>
      </c>
      <c r="F833" s="310" t="s">
        <v>266</v>
      </c>
      <c r="G833" s="310">
        <v>7</v>
      </c>
      <c r="H833" s="310">
        <v>14</v>
      </c>
      <c r="I833" s="310" t="s">
        <v>404</v>
      </c>
      <c r="J833" s="310">
        <v>10</v>
      </c>
      <c r="K833" s="310" t="s">
        <v>451</v>
      </c>
      <c r="L833" s="314" t="s">
        <v>859</v>
      </c>
      <c r="M833" s="86">
        <v>0</v>
      </c>
      <c r="N833" s="20">
        <v>0</v>
      </c>
      <c r="O833" s="20">
        <v>0</v>
      </c>
      <c r="P833" s="253">
        <v>0</v>
      </c>
      <c r="Q833" s="20">
        <v>0</v>
      </c>
      <c r="R833" s="279">
        <f t="shared" si="7"/>
        <v>0</v>
      </c>
    </row>
    <row r="834" spans="2:18" s="476" customFormat="1" ht="13.5" customHeight="1">
      <c r="B834" s="473" t="s">
        <v>1093</v>
      </c>
      <c r="C834" s="473"/>
      <c r="D834" s="461" t="s">
        <v>1094</v>
      </c>
      <c r="E834" s="474"/>
      <c r="F834" s="474" t="s">
        <v>266</v>
      </c>
      <c r="G834" s="474">
        <v>1</v>
      </c>
      <c r="H834" s="474">
        <v>2</v>
      </c>
      <c r="I834" s="474" t="s">
        <v>248</v>
      </c>
      <c r="J834" s="474">
        <v>2</v>
      </c>
      <c r="K834" s="474" t="s">
        <v>470</v>
      </c>
      <c r="L834" s="475" t="s">
        <v>1095</v>
      </c>
      <c r="M834" s="468">
        <v>0</v>
      </c>
      <c r="N834" s="468">
        <v>0</v>
      </c>
      <c r="O834" s="468">
        <v>0</v>
      </c>
      <c r="P834" s="468">
        <v>0</v>
      </c>
      <c r="Q834" s="468">
        <v>0</v>
      </c>
      <c r="R834" s="279">
        <f t="shared" si="7"/>
        <v>0</v>
      </c>
    </row>
    <row r="835" spans="2:18" s="476" customFormat="1" ht="13.5" customHeight="1">
      <c r="B835" s="473" t="s">
        <v>34</v>
      </c>
      <c r="C835" s="473"/>
      <c r="D835" s="461" t="s">
        <v>1096</v>
      </c>
      <c r="E835" s="474"/>
      <c r="F835" s="474" t="s">
        <v>266</v>
      </c>
      <c r="G835" s="474">
        <v>1</v>
      </c>
      <c r="H835" s="474">
        <v>6</v>
      </c>
      <c r="I835" s="474" t="s">
        <v>248</v>
      </c>
      <c r="J835" s="474">
        <v>3</v>
      </c>
      <c r="K835" s="474" t="s">
        <v>451</v>
      </c>
      <c r="L835" s="475" t="s">
        <v>1095</v>
      </c>
      <c r="M835" s="468">
        <v>0</v>
      </c>
      <c r="N835" s="468">
        <v>0</v>
      </c>
      <c r="O835" s="468">
        <v>0</v>
      </c>
      <c r="P835" s="468">
        <v>0</v>
      </c>
      <c r="Q835" s="468">
        <v>0</v>
      </c>
      <c r="R835" s="279">
        <f t="shared" si="7"/>
        <v>0</v>
      </c>
    </row>
    <row r="836" spans="2:18" s="476" customFormat="1" ht="13.5" customHeight="1">
      <c r="B836" s="473" t="s">
        <v>1097</v>
      </c>
      <c r="C836" s="473"/>
      <c r="D836" s="461" t="s">
        <v>1098</v>
      </c>
      <c r="E836" s="474"/>
      <c r="F836" s="474" t="s">
        <v>247</v>
      </c>
      <c r="G836" s="474"/>
      <c r="H836" s="474"/>
      <c r="I836" s="474" t="s">
        <v>248</v>
      </c>
      <c r="J836" s="474">
        <v>3</v>
      </c>
      <c r="K836" s="474" t="s">
        <v>451</v>
      </c>
      <c r="L836" s="475" t="s">
        <v>1095</v>
      </c>
      <c r="M836" s="468">
        <v>0</v>
      </c>
      <c r="N836" s="468">
        <v>0</v>
      </c>
      <c r="O836" s="468">
        <v>0</v>
      </c>
      <c r="P836" s="468">
        <v>0</v>
      </c>
      <c r="Q836" s="468">
        <v>0</v>
      </c>
      <c r="R836" s="279">
        <f t="shared" si="7"/>
        <v>0</v>
      </c>
    </row>
    <row r="837" spans="2:18" s="260" customFormat="1" ht="13.5" customHeight="1">
      <c r="B837" s="342" t="s">
        <v>1099</v>
      </c>
      <c r="C837" s="342"/>
      <c r="D837" s="254" t="s">
        <v>1100</v>
      </c>
      <c r="E837" s="343"/>
      <c r="F837" s="343" t="s">
        <v>266</v>
      </c>
      <c r="G837" s="343">
        <v>2</v>
      </c>
      <c r="H837" s="343">
        <v>3</v>
      </c>
      <c r="I837" s="343" t="s">
        <v>248</v>
      </c>
      <c r="J837" s="343">
        <v>4</v>
      </c>
      <c r="K837" s="353" t="s">
        <v>470</v>
      </c>
      <c r="L837" s="354" t="s">
        <v>1095</v>
      </c>
      <c r="M837" s="247">
        <v>0</v>
      </c>
      <c r="N837" s="18">
        <v>1</v>
      </c>
      <c r="O837" s="247">
        <v>0</v>
      </c>
      <c r="P837" s="247">
        <v>0</v>
      </c>
      <c r="Q837" s="247">
        <v>0</v>
      </c>
      <c r="R837" s="279">
        <f t="shared" si="7"/>
        <v>1</v>
      </c>
    </row>
    <row r="838" spans="2:18" s="266" customFormat="1" ht="13.5" customHeight="1">
      <c r="B838" s="340" t="s">
        <v>1101</v>
      </c>
      <c r="C838" s="340"/>
      <c r="D838" s="254" t="s">
        <v>1102</v>
      </c>
      <c r="E838" s="341"/>
      <c r="F838" s="341" t="s">
        <v>247</v>
      </c>
      <c r="G838" s="341"/>
      <c r="H838" s="341"/>
      <c r="I838" s="341" t="s">
        <v>248</v>
      </c>
      <c r="J838" s="341">
        <v>5</v>
      </c>
      <c r="K838" s="341" t="s">
        <v>451</v>
      </c>
      <c r="L838" s="351" t="s">
        <v>1095</v>
      </c>
      <c r="M838" s="352">
        <v>0</v>
      </c>
      <c r="N838" s="352">
        <v>0</v>
      </c>
      <c r="O838" s="352">
        <v>0</v>
      </c>
      <c r="P838" s="352">
        <v>0</v>
      </c>
      <c r="Q838" s="352">
        <v>0</v>
      </c>
      <c r="R838" s="279">
        <f t="shared" si="7"/>
        <v>0</v>
      </c>
    </row>
    <row r="839" spans="2:18" s="260" customFormat="1" ht="13.5" customHeight="1">
      <c r="B839" s="342" t="s">
        <v>1103</v>
      </c>
      <c r="C839" s="342"/>
      <c r="D839" s="254" t="s">
        <v>1104</v>
      </c>
      <c r="E839" s="343"/>
      <c r="F839" s="343" t="s">
        <v>266</v>
      </c>
      <c r="G839" s="343">
        <v>5</v>
      </c>
      <c r="H839" s="343">
        <v>3</v>
      </c>
      <c r="I839" s="343" t="s">
        <v>248</v>
      </c>
      <c r="J839" s="343">
        <v>5</v>
      </c>
      <c r="K839" s="353" t="s">
        <v>487</v>
      </c>
      <c r="L839" s="354" t="s">
        <v>1095</v>
      </c>
      <c r="M839" s="18">
        <v>2</v>
      </c>
      <c r="N839" s="18">
        <v>1</v>
      </c>
      <c r="O839" s="18">
        <v>1</v>
      </c>
      <c r="P839" s="18">
        <v>2</v>
      </c>
      <c r="Q839" s="18">
        <v>1</v>
      </c>
      <c r="R839" s="279">
        <f t="shared" si="7"/>
        <v>7</v>
      </c>
    </row>
    <row r="840" spans="2:18" s="260" customFormat="1" ht="13.5" customHeight="1">
      <c r="B840" s="344" t="s">
        <v>56</v>
      </c>
      <c r="C840" s="344"/>
      <c r="D840" s="254" t="s">
        <v>1105</v>
      </c>
      <c r="E840" s="343"/>
      <c r="F840" s="343" t="s">
        <v>247</v>
      </c>
      <c r="G840" s="343"/>
      <c r="H840" s="343"/>
      <c r="I840" s="343" t="s">
        <v>248</v>
      </c>
      <c r="J840" s="343">
        <v>5</v>
      </c>
      <c r="K840" s="353" t="s">
        <v>470</v>
      </c>
      <c r="L840" s="354" t="s">
        <v>1095</v>
      </c>
      <c r="M840" s="247">
        <v>0</v>
      </c>
      <c r="N840" s="247">
        <v>0</v>
      </c>
      <c r="O840" s="247">
        <v>0</v>
      </c>
      <c r="P840" s="247">
        <v>0</v>
      </c>
      <c r="Q840" s="247">
        <v>0</v>
      </c>
      <c r="R840" s="279">
        <f t="shared" si="7"/>
        <v>0</v>
      </c>
    </row>
    <row r="841" spans="2:18" s="260" customFormat="1" ht="13.5" customHeight="1">
      <c r="B841" s="344" t="s">
        <v>45</v>
      </c>
      <c r="C841" s="344"/>
      <c r="D841" s="254" t="s">
        <v>1106</v>
      </c>
      <c r="E841" s="343"/>
      <c r="F841" s="343" t="s">
        <v>1107</v>
      </c>
      <c r="G841" s="343"/>
      <c r="H841" s="343">
        <v>5</v>
      </c>
      <c r="I841" s="343" t="s">
        <v>248</v>
      </c>
      <c r="J841" s="343">
        <v>7</v>
      </c>
      <c r="K841" s="353" t="s">
        <v>493</v>
      </c>
      <c r="L841" s="354" t="s">
        <v>1095</v>
      </c>
      <c r="M841" s="247">
        <v>0</v>
      </c>
      <c r="N841" s="247">
        <v>0</v>
      </c>
      <c r="O841" s="247">
        <v>0</v>
      </c>
      <c r="P841" s="247">
        <v>0</v>
      </c>
      <c r="Q841" s="247">
        <v>0</v>
      </c>
      <c r="R841" s="279">
        <f t="shared" si="7"/>
        <v>0</v>
      </c>
    </row>
    <row r="842" spans="2:18" s="260" customFormat="1" ht="13.5" customHeight="1">
      <c r="B842" s="344" t="s">
        <v>2942</v>
      </c>
      <c r="C842" s="344"/>
      <c r="D842" s="254" t="s">
        <v>1108</v>
      </c>
      <c r="E842" s="343" t="s">
        <v>865</v>
      </c>
      <c r="F842" s="343" t="s">
        <v>266</v>
      </c>
      <c r="G842" s="343">
        <v>3</v>
      </c>
      <c r="H842" s="343">
        <v>7</v>
      </c>
      <c r="I842" s="343" t="s">
        <v>248</v>
      </c>
      <c r="J842" s="343">
        <v>9</v>
      </c>
      <c r="K842" s="353" t="s">
        <v>493</v>
      </c>
      <c r="L842" s="354" t="s">
        <v>1095</v>
      </c>
      <c r="M842" s="247">
        <v>0</v>
      </c>
      <c r="N842" s="247">
        <v>0</v>
      </c>
      <c r="O842" s="18">
        <v>1</v>
      </c>
      <c r="P842" s="247">
        <v>0</v>
      </c>
      <c r="Q842" s="18">
        <v>1</v>
      </c>
      <c r="R842" s="279">
        <f t="shared" si="7"/>
        <v>2</v>
      </c>
    </row>
    <row r="843" spans="2:18" s="260" customFormat="1" ht="13.5" customHeight="1">
      <c r="B843" s="345" t="s">
        <v>47</v>
      </c>
      <c r="C843" s="345"/>
      <c r="D843" s="254" t="s">
        <v>1109</v>
      </c>
      <c r="E843" s="343"/>
      <c r="F843" s="343" t="s">
        <v>247</v>
      </c>
      <c r="G843" s="343"/>
      <c r="H843" s="343"/>
      <c r="I843" s="343" t="s">
        <v>248</v>
      </c>
      <c r="J843" s="343">
        <v>10</v>
      </c>
      <c r="K843" s="353" t="s">
        <v>487</v>
      </c>
      <c r="L843" s="354" t="s">
        <v>1095</v>
      </c>
      <c r="M843" s="355">
        <v>0</v>
      </c>
      <c r="N843" s="247">
        <v>0</v>
      </c>
      <c r="O843" s="247">
        <v>0</v>
      </c>
      <c r="P843" s="18">
        <v>1</v>
      </c>
      <c r="Q843" s="356">
        <v>1</v>
      </c>
      <c r="R843" s="279">
        <f t="shared" si="7"/>
        <v>2</v>
      </c>
    </row>
    <row r="844" spans="2:18" s="265" customFormat="1" ht="13.5" customHeight="1">
      <c r="B844" s="338" t="s">
        <v>1110</v>
      </c>
      <c r="C844" s="338"/>
      <c r="D844" s="254" t="s">
        <v>1111</v>
      </c>
      <c r="E844" s="339"/>
      <c r="F844" s="339" t="s">
        <v>247</v>
      </c>
      <c r="G844" s="339"/>
      <c r="H844" s="339"/>
      <c r="I844" s="339" t="s">
        <v>290</v>
      </c>
      <c r="J844" s="339">
        <v>1</v>
      </c>
      <c r="K844" s="339" t="s">
        <v>451</v>
      </c>
      <c r="L844" s="350" t="s">
        <v>1095</v>
      </c>
      <c r="M844" s="329">
        <v>0</v>
      </c>
      <c r="N844" s="329">
        <v>0</v>
      </c>
      <c r="O844" s="329">
        <v>0</v>
      </c>
      <c r="P844" s="329">
        <v>0</v>
      </c>
      <c r="Q844" s="329">
        <v>0</v>
      </c>
      <c r="R844" s="279">
        <f t="shared" si="7"/>
        <v>0</v>
      </c>
    </row>
    <row r="845" spans="2:18" s="260" customFormat="1" ht="13.5" customHeight="1">
      <c r="B845" s="342" t="s">
        <v>1112</v>
      </c>
      <c r="C845" s="342"/>
      <c r="D845" s="254" t="s">
        <v>1113</v>
      </c>
      <c r="E845" s="343"/>
      <c r="F845" s="343" t="s">
        <v>247</v>
      </c>
      <c r="G845" s="343"/>
      <c r="H845" s="343"/>
      <c r="I845" s="343" t="s">
        <v>290</v>
      </c>
      <c r="J845" s="343">
        <v>2</v>
      </c>
      <c r="K845" s="353" t="s">
        <v>487</v>
      </c>
      <c r="L845" s="354" t="s">
        <v>1095</v>
      </c>
      <c r="M845" s="18">
        <v>2</v>
      </c>
      <c r="N845" s="329">
        <v>0</v>
      </c>
      <c r="O845" s="18">
        <v>1</v>
      </c>
      <c r="P845" s="247">
        <v>0</v>
      </c>
      <c r="Q845" s="247">
        <v>0</v>
      </c>
      <c r="R845" s="279">
        <f t="shared" si="7"/>
        <v>3</v>
      </c>
    </row>
    <row r="846" spans="2:18" s="265" customFormat="1" ht="13.5" customHeight="1">
      <c r="B846" s="338" t="s">
        <v>1114</v>
      </c>
      <c r="C846" s="338"/>
      <c r="D846" s="254" t="s">
        <v>1115</v>
      </c>
      <c r="E846" s="339"/>
      <c r="F846" s="339" t="s">
        <v>247</v>
      </c>
      <c r="G846" s="339"/>
      <c r="H846" s="339"/>
      <c r="I846" s="339" t="s">
        <v>290</v>
      </c>
      <c r="J846" s="339">
        <v>2</v>
      </c>
      <c r="K846" s="339" t="s">
        <v>470</v>
      </c>
      <c r="L846" s="350" t="s">
        <v>1095</v>
      </c>
      <c r="M846" s="329">
        <v>0</v>
      </c>
      <c r="N846" s="329">
        <v>0</v>
      </c>
      <c r="O846" s="329">
        <v>0</v>
      </c>
      <c r="P846" s="329">
        <v>0</v>
      </c>
      <c r="Q846" s="329">
        <v>0</v>
      </c>
      <c r="R846" s="279">
        <f t="shared" si="7"/>
        <v>0</v>
      </c>
    </row>
    <row r="847" spans="2:18" s="267" customFormat="1" ht="13.5" customHeight="1">
      <c r="B847" s="346" t="s">
        <v>1116</v>
      </c>
      <c r="C847" s="346"/>
      <c r="D847" s="254" t="s">
        <v>1117</v>
      </c>
      <c r="E847" s="347"/>
      <c r="F847" s="347" t="s">
        <v>266</v>
      </c>
      <c r="G847" s="347">
        <v>2</v>
      </c>
      <c r="H847" s="347">
        <v>2</v>
      </c>
      <c r="I847" s="347" t="s">
        <v>290</v>
      </c>
      <c r="J847" s="347">
        <v>3</v>
      </c>
      <c r="K847" s="347" t="s">
        <v>451</v>
      </c>
      <c r="L847" s="357" t="s">
        <v>1095</v>
      </c>
      <c r="M847" s="358">
        <v>0</v>
      </c>
      <c r="N847" s="358">
        <v>0</v>
      </c>
      <c r="O847" s="358">
        <v>0</v>
      </c>
      <c r="P847" s="358">
        <v>0</v>
      </c>
      <c r="Q847" s="358">
        <v>0</v>
      </c>
      <c r="R847" s="279">
        <f t="shared" si="7"/>
        <v>0</v>
      </c>
    </row>
    <row r="848" spans="2:18" s="265" customFormat="1" ht="13.5" customHeight="1">
      <c r="B848" s="338" t="s">
        <v>188</v>
      </c>
      <c r="C848" s="338"/>
      <c r="D848" s="254" t="s">
        <v>877</v>
      </c>
      <c r="E848" s="339" t="s">
        <v>865</v>
      </c>
      <c r="F848" s="339" t="s">
        <v>266</v>
      </c>
      <c r="G848" s="339">
        <v>4</v>
      </c>
      <c r="H848" s="339">
        <v>3</v>
      </c>
      <c r="I848" s="339" t="s">
        <v>290</v>
      </c>
      <c r="J848" s="339">
        <v>3</v>
      </c>
      <c r="K848" s="339" t="s">
        <v>451</v>
      </c>
      <c r="L848" s="350" t="s">
        <v>1095</v>
      </c>
      <c r="M848" s="329">
        <v>0</v>
      </c>
      <c r="N848" s="329">
        <v>0</v>
      </c>
      <c r="O848" s="329">
        <v>0</v>
      </c>
      <c r="P848" s="329">
        <v>0</v>
      </c>
      <c r="Q848" s="329">
        <v>0</v>
      </c>
      <c r="R848" s="279">
        <f t="shared" si="7"/>
        <v>0</v>
      </c>
    </row>
    <row r="849" spans="2:18" s="260" customFormat="1" ht="13.5" customHeight="1">
      <c r="B849" s="342" t="s">
        <v>1118</v>
      </c>
      <c r="C849" s="342"/>
      <c r="D849" s="254" t="s">
        <v>1119</v>
      </c>
      <c r="E849" s="343"/>
      <c r="F849" s="343" t="s">
        <v>266</v>
      </c>
      <c r="G849" s="343">
        <v>5</v>
      </c>
      <c r="H849" s="343">
        <v>4</v>
      </c>
      <c r="I849" s="343" t="s">
        <v>290</v>
      </c>
      <c r="J849" s="343">
        <v>4</v>
      </c>
      <c r="K849" s="353" t="s">
        <v>493</v>
      </c>
      <c r="L849" s="354" t="s">
        <v>1095</v>
      </c>
      <c r="M849" s="18">
        <v>1</v>
      </c>
      <c r="N849" s="355">
        <v>0</v>
      </c>
      <c r="O849" s="18">
        <v>1</v>
      </c>
      <c r="P849" s="18">
        <v>1</v>
      </c>
      <c r="Q849" s="355">
        <v>0</v>
      </c>
      <c r="R849" s="279">
        <f t="shared" si="7"/>
        <v>3</v>
      </c>
    </row>
    <row r="850" spans="2:18" s="260" customFormat="1" ht="13.5" customHeight="1">
      <c r="B850" s="342" t="s">
        <v>1120</v>
      </c>
      <c r="C850" s="342"/>
      <c r="D850" s="254" t="s">
        <v>1121</v>
      </c>
      <c r="E850" s="343" t="s">
        <v>865</v>
      </c>
      <c r="F850" s="343" t="s">
        <v>266</v>
      </c>
      <c r="G850" s="343">
        <v>2</v>
      </c>
      <c r="H850" s="343">
        <v>1</v>
      </c>
      <c r="I850" s="343" t="s">
        <v>290</v>
      </c>
      <c r="J850" s="343">
        <v>4</v>
      </c>
      <c r="K850" s="353" t="s">
        <v>470</v>
      </c>
      <c r="L850" s="354" t="s">
        <v>1095</v>
      </c>
      <c r="M850" s="247">
        <v>0</v>
      </c>
      <c r="N850" s="247">
        <v>0</v>
      </c>
      <c r="O850" s="247">
        <v>0</v>
      </c>
      <c r="P850" s="247">
        <v>0</v>
      </c>
      <c r="Q850" s="247">
        <v>0</v>
      </c>
      <c r="R850" s="279">
        <f t="shared" si="7"/>
        <v>0</v>
      </c>
    </row>
    <row r="851" spans="2:18" s="265" customFormat="1" ht="13.5" customHeight="1">
      <c r="B851" s="338" t="s">
        <v>1122</v>
      </c>
      <c r="C851" s="338"/>
      <c r="D851" s="254" t="s">
        <v>1123</v>
      </c>
      <c r="E851" s="339" t="s">
        <v>865</v>
      </c>
      <c r="F851" s="339" t="s">
        <v>266</v>
      </c>
      <c r="G851" s="339">
        <v>4</v>
      </c>
      <c r="H851" s="339">
        <v>6</v>
      </c>
      <c r="I851" s="339" t="s">
        <v>290</v>
      </c>
      <c r="J851" s="339">
        <v>5</v>
      </c>
      <c r="K851" s="339" t="s">
        <v>470</v>
      </c>
      <c r="L851" s="350" t="s">
        <v>1095</v>
      </c>
      <c r="M851" s="329">
        <v>0</v>
      </c>
      <c r="N851" s="329">
        <v>0</v>
      </c>
      <c r="O851" s="329">
        <v>0</v>
      </c>
      <c r="P851" s="329">
        <v>0</v>
      </c>
      <c r="Q851" s="329">
        <v>0</v>
      </c>
      <c r="R851" s="279">
        <f t="shared" si="7"/>
        <v>0</v>
      </c>
    </row>
    <row r="852" spans="2:18" s="260" customFormat="1" ht="13.5" customHeight="1">
      <c r="B852" s="344" t="s">
        <v>195</v>
      </c>
      <c r="C852" s="342"/>
      <c r="D852" s="254" t="s">
        <v>1124</v>
      </c>
      <c r="E852" s="343"/>
      <c r="F852" s="343" t="s">
        <v>1107</v>
      </c>
      <c r="G852" s="343"/>
      <c r="H852" s="343">
        <v>5</v>
      </c>
      <c r="I852" s="343" t="s">
        <v>290</v>
      </c>
      <c r="J852" s="343">
        <v>6</v>
      </c>
      <c r="K852" s="353" t="s">
        <v>493</v>
      </c>
      <c r="L852" s="354" t="s">
        <v>1095</v>
      </c>
      <c r="M852" s="355">
        <v>0</v>
      </c>
      <c r="N852" s="355">
        <v>0</v>
      </c>
      <c r="O852" s="355">
        <v>0</v>
      </c>
      <c r="P852" s="355">
        <v>0</v>
      </c>
      <c r="Q852" s="355">
        <v>0</v>
      </c>
      <c r="R852" s="279">
        <f t="shared" si="7"/>
        <v>0</v>
      </c>
    </row>
    <row r="853" spans="2:18" s="260" customFormat="1" ht="13.5" customHeight="1">
      <c r="B853" s="342" t="s">
        <v>1125</v>
      </c>
      <c r="C853" s="342"/>
      <c r="D853" s="254" t="s">
        <v>1126</v>
      </c>
      <c r="E853" s="343"/>
      <c r="F853" s="343" t="s">
        <v>266</v>
      </c>
      <c r="G853" s="343">
        <v>6</v>
      </c>
      <c r="H853" s="343">
        <v>7</v>
      </c>
      <c r="I853" s="343" t="s">
        <v>290</v>
      </c>
      <c r="J853" s="343">
        <v>7</v>
      </c>
      <c r="K853" s="353" t="s">
        <v>487</v>
      </c>
      <c r="L853" s="354" t="s">
        <v>1095</v>
      </c>
      <c r="M853" s="18">
        <v>1</v>
      </c>
      <c r="N853" s="18">
        <v>2</v>
      </c>
      <c r="O853" s="18">
        <v>2</v>
      </c>
      <c r="P853" s="18">
        <v>1</v>
      </c>
      <c r="Q853" s="247">
        <v>0</v>
      </c>
      <c r="R853" s="279">
        <f t="shared" si="7"/>
        <v>6</v>
      </c>
    </row>
    <row r="854" spans="2:18" s="265" customFormat="1" ht="13.5" customHeight="1">
      <c r="B854" s="338" t="s">
        <v>1127</v>
      </c>
      <c r="C854" s="338"/>
      <c r="D854" s="254" t="s">
        <v>1128</v>
      </c>
      <c r="E854" s="339"/>
      <c r="F854" s="339" t="s">
        <v>247</v>
      </c>
      <c r="G854" s="339"/>
      <c r="H854" s="339"/>
      <c r="I854" s="339" t="s">
        <v>269</v>
      </c>
      <c r="J854" s="339">
        <v>1</v>
      </c>
      <c r="K854" s="339" t="s">
        <v>451</v>
      </c>
      <c r="L854" s="350" t="s">
        <v>1095</v>
      </c>
      <c r="M854" s="329">
        <v>0</v>
      </c>
      <c r="N854" s="329">
        <v>0</v>
      </c>
      <c r="O854" s="329">
        <v>0</v>
      </c>
      <c r="P854" s="329">
        <v>0</v>
      </c>
      <c r="Q854" s="329">
        <v>0</v>
      </c>
      <c r="R854" s="279">
        <f t="shared" si="7"/>
        <v>0</v>
      </c>
    </row>
    <row r="855" spans="2:18" s="260" customFormat="1" ht="13.5" customHeight="1">
      <c r="B855" s="342" t="s">
        <v>1129</v>
      </c>
      <c r="C855" s="342"/>
      <c r="D855" s="254" t="s">
        <v>1130</v>
      </c>
      <c r="E855" s="343" t="s">
        <v>900</v>
      </c>
      <c r="F855" s="343" t="s">
        <v>266</v>
      </c>
      <c r="G855" s="343">
        <v>1</v>
      </c>
      <c r="H855" s="343">
        <v>3</v>
      </c>
      <c r="I855" s="343" t="s">
        <v>269</v>
      </c>
      <c r="J855" s="343">
        <v>2</v>
      </c>
      <c r="K855" s="353" t="s">
        <v>470</v>
      </c>
      <c r="L855" s="354" t="s">
        <v>1095</v>
      </c>
      <c r="M855" s="247">
        <v>0</v>
      </c>
      <c r="N855" s="247">
        <v>0</v>
      </c>
      <c r="O855" s="247">
        <v>0</v>
      </c>
      <c r="P855" s="247">
        <v>0</v>
      </c>
      <c r="Q855" s="18">
        <v>1</v>
      </c>
      <c r="R855" s="279">
        <f t="shared" si="7"/>
        <v>1</v>
      </c>
    </row>
    <row r="856" spans="2:18" s="265" customFormat="1" ht="13.5" customHeight="1">
      <c r="B856" s="338" t="s">
        <v>1131</v>
      </c>
      <c r="C856" s="338"/>
      <c r="D856" s="254" t="s">
        <v>1132</v>
      </c>
      <c r="E856" s="339"/>
      <c r="F856" s="339" t="s">
        <v>266</v>
      </c>
      <c r="G856" s="339">
        <v>3</v>
      </c>
      <c r="H856" s="339">
        <v>4</v>
      </c>
      <c r="I856" s="339" t="s">
        <v>269</v>
      </c>
      <c r="J856" s="339">
        <v>3</v>
      </c>
      <c r="K856" s="339" t="s">
        <v>451</v>
      </c>
      <c r="L856" s="350" t="s">
        <v>1095</v>
      </c>
      <c r="M856" s="329">
        <v>0</v>
      </c>
      <c r="N856" s="329">
        <v>0</v>
      </c>
      <c r="O856" s="329">
        <v>0</v>
      </c>
      <c r="P856" s="329">
        <v>0</v>
      </c>
      <c r="Q856" s="329">
        <v>0</v>
      </c>
      <c r="R856" s="279">
        <f t="shared" si="7"/>
        <v>0</v>
      </c>
    </row>
    <row r="857" spans="2:18" s="260" customFormat="1" ht="13.5" customHeight="1">
      <c r="B857" s="342" t="s">
        <v>1133</v>
      </c>
      <c r="C857" s="342"/>
      <c r="D857" s="254" t="s">
        <v>1134</v>
      </c>
      <c r="E857" s="343"/>
      <c r="F857" s="343" t="s">
        <v>247</v>
      </c>
      <c r="G857" s="343"/>
      <c r="H857" s="343"/>
      <c r="I857" s="343" t="s">
        <v>269</v>
      </c>
      <c r="J857" s="343">
        <v>3</v>
      </c>
      <c r="K857" s="353" t="s">
        <v>451</v>
      </c>
      <c r="L857" s="354" t="s">
        <v>1095</v>
      </c>
      <c r="M857" s="247">
        <v>0</v>
      </c>
      <c r="N857" s="247">
        <v>0</v>
      </c>
      <c r="O857" s="247">
        <v>0</v>
      </c>
      <c r="P857" s="356">
        <v>1</v>
      </c>
      <c r="Q857" s="247">
        <v>0</v>
      </c>
      <c r="R857" s="279">
        <f t="shared" si="7"/>
        <v>1</v>
      </c>
    </row>
    <row r="858" spans="2:18" s="260" customFormat="1" ht="13.5" customHeight="1">
      <c r="B858" s="342" t="s">
        <v>1135</v>
      </c>
      <c r="C858" s="342"/>
      <c r="D858" s="254" t="s">
        <v>1136</v>
      </c>
      <c r="E858" s="343"/>
      <c r="F858" s="343" t="s">
        <v>247</v>
      </c>
      <c r="G858" s="343"/>
      <c r="H858" s="343"/>
      <c r="I858" s="343" t="s">
        <v>269</v>
      </c>
      <c r="J858" s="343">
        <v>3</v>
      </c>
      <c r="K858" s="353" t="s">
        <v>487</v>
      </c>
      <c r="L858" s="354" t="s">
        <v>1095</v>
      </c>
      <c r="M858" s="18">
        <v>1</v>
      </c>
      <c r="N858" s="18">
        <v>2</v>
      </c>
      <c r="O858" s="18">
        <v>1</v>
      </c>
      <c r="P858" s="18">
        <v>1</v>
      </c>
      <c r="Q858" s="18">
        <v>1</v>
      </c>
      <c r="R858" s="279">
        <f t="shared" si="7"/>
        <v>6</v>
      </c>
    </row>
    <row r="859" spans="2:18" s="260" customFormat="1" ht="13.5" customHeight="1">
      <c r="B859" s="342" t="s">
        <v>1137</v>
      </c>
      <c r="C859" s="342"/>
      <c r="D859" s="254" t="s">
        <v>1138</v>
      </c>
      <c r="E859" s="343"/>
      <c r="F859" s="343" t="s">
        <v>266</v>
      </c>
      <c r="G859" s="343">
        <v>3</v>
      </c>
      <c r="H859" s="343">
        <v>2</v>
      </c>
      <c r="I859" s="343" t="s">
        <v>269</v>
      </c>
      <c r="J859" s="343">
        <v>3</v>
      </c>
      <c r="K859" s="353" t="s">
        <v>470</v>
      </c>
      <c r="L859" s="354" t="s">
        <v>1095</v>
      </c>
      <c r="M859" s="247">
        <v>0</v>
      </c>
      <c r="N859" s="247">
        <v>0</v>
      </c>
      <c r="O859" s="247">
        <v>0</v>
      </c>
      <c r="P859" s="247">
        <v>0</v>
      </c>
      <c r="Q859" s="247">
        <v>0</v>
      </c>
      <c r="R859" s="279">
        <f t="shared" si="7"/>
        <v>0</v>
      </c>
    </row>
    <row r="860" spans="2:18" s="260" customFormat="1" ht="13.5" customHeight="1">
      <c r="B860" s="342" t="s">
        <v>1139</v>
      </c>
      <c r="C860" s="342"/>
      <c r="D860" s="254" t="s">
        <v>1140</v>
      </c>
      <c r="E860" s="343"/>
      <c r="F860" s="343" t="s">
        <v>266</v>
      </c>
      <c r="G860" s="343">
        <v>2</v>
      </c>
      <c r="H860" s="343">
        <v>6</v>
      </c>
      <c r="I860" s="343" t="s">
        <v>269</v>
      </c>
      <c r="J860" s="343">
        <v>4</v>
      </c>
      <c r="K860" s="353" t="s">
        <v>470</v>
      </c>
      <c r="L860" s="354" t="s">
        <v>1095</v>
      </c>
      <c r="M860" s="247">
        <v>0</v>
      </c>
      <c r="N860" s="247">
        <v>0</v>
      </c>
      <c r="O860" s="247">
        <v>0</v>
      </c>
      <c r="P860" s="247">
        <v>0</v>
      </c>
      <c r="Q860" s="247">
        <v>0</v>
      </c>
      <c r="R860" s="279">
        <f t="shared" si="7"/>
        <v>0</v>
      </c>
    </row>
    <row r="861" spans="2:18" s="260" customFormat="1" ht="13.5" customHeight="1">
      <c r="B861" s="342" t="s">
        <v>1141</v>
      </c>
      <c r="C861" s="342"/>
      <c r="D861" s="254" t="s">
        <v>1142</v>
      </c>
      <c r="E861" s="343" t="s">
        <v>1085</v>
      </c>
      <c r="F861" s="343" t="s">
        <v>266</v>
      </c>
      <c r="G861" s="343">
        <v>8</v>
      </c>
      <c r="H861" s="343">
        <v>8</v>
      </c>
      <c r="I861" s="343" t="s">
        <v>269</v>
      </c>
      <c r="J861" s="343">
        <v>8</v>
      </c>
      <c r="K861" s="353" t="s">
        <v>493</v>
      </c>
      <c r="L861" s="354" t="s">
        <v>1095</v>
      </c>
      <c r="M861" s="18">
        <v>1</v>
      </c>
      <c r="N861" s="18">
        <v>1</v>
      </c>
      <c r="O861" s="18">
        <v>1</v>
      </c>
      <c r="P861" s="18">
        <v>1</v>
      </c>
      <c r="Q861" s="18">
        <v>1</v>
      </c>
      <c r="R861" s="279">
        <f t="shared" si="7"/>
        <v>5</v>
      </c>
    </row>
    <row r="862" spans="2:18" s="260" customFormat="1" ht="13.5" customHeight="1">
      <c r="B862" s="342" t="s">
        <v>1143</v>
      </c>
      <c r="C862" s="342"/>
      <c r="D862" s="254" t="s">
        <v>1144</v>
      </c>
      <c r="E862" s="343"/>
      <c r="F862" s="343" t="s">
        <v>247</v>
      </c>
      <c r="G862" s="343"/>
      <c r="H862" s="343"/>
      <c r="I862" s="343" t="s">
        <v>269</v>
      </c>
      <c r="J862" s="343">
        <v>8</v>
      </c>
      <c r="K862" s="353" t="s">
        <v>487</v>
      </c>
      <c r="L862" s="354" t="s">
        <v>1095</v>
      </c>
      <c r="M862" s="18">
        <v>1</v>
      </c>
      <c r="N862" s="18">
        <v>2</v>
      </c>
      <c r="O862" s="18">
        <v>1</v>
      </c>
      <c r="P862" s="18">
        <v>1</v>
      </c>
      <c r="Q862" s="18">
        <v>2</v>
      </c>
      <c r="R862" s="279">
        <f t="shared" si="7"/>
        <v>7</v>
      </c>
    </row>
    <row r="863" spans="2:18" s="260" customFormat="1" ht="13.5" customHeight="1">
      <c r="B863" s="342" t="s">
        <v>1145</v>
      </c>
      <c r="C863" s="342"/>
      <c r="D863" s="254" t="s">
        <v>1146</v>
      </c>
      <c r="E863" s="343"/>
      <c r="F863" s="343" t="s">
        <v>1107</v>
      </c>
      <c r="G863" s="343"/>
      <c r="H863" s="343">
        <v>5</v>
      </c>
      <c r="I863" s="343" t="s">
        <v>269</v>
      </c>
      <c r="J863" s="343">
        <v>9</v>
      </c>
      <c r="K863" s="353" t="s">
        <v>493</v>
      </c>
      <c r="L863" s="354" t="s">
        <v>1095</v>
      </c>
      <c r="M863" s="247">
        <v>0</v>
      </c>
      <c r="N863" s="18">
        <v>1</v>
      </c>
      <c r="O863" s="247">
        <v>0</v>
      </c>
      <c r="P863" s="355">
        <v>0</v>
      </c>
      <c r="Q863" s="18">
        <v>1</v>
      </c>
      <c r="R863" s="279">
        <f t="shared" si="7"/>
        <v>2</v>
      </c>
    </row>
    <row r="864" spans="2:18" s="265" customFormat="1" ht="13.5" customHeight="1">
      <c r="B864" s="338" t="s">
        <v>83</v>
      </c>
      <c r="C864" s="338"/>
      <c r="D864" s="254" t="s">
        <v>1147</v>
      </c>
      <c r="E864" s="339"/>
      <c r="F864" s="339" t="s">
        <v>266</v>
      </c>
      <c r="G864" s="339">
        <v>1</v>
      </c>
      <c r="H864" s="339">
        <v>1</v>
      </c>
      <c r="I864" s="339" t="s">
        <v>357</v>
      </c>
      <c r="J864" s="339">
        <v>1</v>
      </c>
      <c r="K864" s="339" t="s">
        <v>451</v>
      </c>
      <c r="L864" s="350" t="s">
        <v>1095</v>
      </c>
      <c r="M864" s="329">
        <v>0</v>
      </c>
      <c r="N864" s="329">
        <v>0</v>
      </c>
      <c r="O864" s="329">
        <v>0</v>
      </c>
      <c r="P864" s="329">
        <v>0</v>
      </c>
      <c r="Q864" s="329">
        <v>0</v>
      </c>
      <c r="R864" s="279">
        <f t="shared" si="7"/>
        <v>0</v>
      </c>
    </row>
    <row r="865" spans="2:18" s="265" customFormat="1" ht="13.5" customHeight="1">
      <c r="B865" s="338" t="s">
        <v>1148</v>
      </c>
      <c r="C865" s="338"/>
      <c r="D865" s="254" t="s">
        <v>1149</v>
      </c>
      <c r="E865" s="339"/>
      <c r="F865" s="339" t="s">
        <v>247</v>
      </c>
      <c r="G865" s="339"/>
      <c r="H865" s="339"/>
      <c r="I865" s="339" t="s">
        <v>357</v>
      </c>
      <c r="J865" s="339">
        <v>2</v>
      </c>
      <c r="K865" s="339" t="s">
        <v>451</v>
      </c>
      <c r="L865" s="350" t="s">
        <v>1095</v>
      </c>
      <c r="M865" s="329">
        <v>0</v>
      </c>
      <c r="N865" s="329">
        <v>0</v>
      </c>
      <c r="O865" s="329">
        <v>0</v>
      </c>
      <c r="P865" s="329">
        <v>0</v>
      </c>
      <c r="Q865" s="329">
        <v>0</v>
      </c>
      <c r="R865" s="279">
        <f t="shared" si="7"/>
        <v>0</v>
      </c>
    </row>
    <row r="866" spans="2:18" s="265" customFormat="1" ht="13.5" customHeight="1">
      <c r="B866" s="338" t="s">
        <v>1150</v>
      </c>
      <c r="C866" s="338"/>
      <c r="D866" s="254" t="s">
        <v>1151</v>
      </c>
      <c r="E866" s="339"/>
      <c r="F866" s="339" t="s">
        <v>247</v>
      </c>
      <c r="G866" s="339"/>
      <c r="H866" s="339"/>
      <c r="I866" s="339" t="s">
        <v>357</v>
      </c>
      <c r="J866" s="339">
        <v>2</v>
      </c>
      <c r="K866" s="339" t="s">
        <v>470</v>
      </c>
      <c r="L866" s="350" t="s">
        <v>1095</v>
      </c>
      <c r="M866" s="329">
        <v>0</v>
      </c>
      <c r="N866" s="329">
        <v>0</v>
      </c>
      <c r="O866" s="329">
        <v>0</v>
      </c>
      <c r="P866" s="329">
        <v>0</v>
      </c>
      <c r="Q866" s="329">
        <v>0</v>
      </c>
      <c r="R866" s="279">
        <f t="shared" si="7"/>
        <v>0</v>
      </c>
    </row>
    <row r="867" spans="2:18" s="265" customFormat="1" ht="13.5" customHeight="1">
      <c r="B867" s="338" t="s">
        <v>1152</v>
      </c>
      <c r="C867" s="338"/>
      <c r="D867" s="254" t="s">
        <v>1153</v>
      </c>
      <c r="E867" s="339"/>
      <c r="F867" s="339" t="s">
        <v>266</v>
      </c>
      <c r="G867" s="339">
        <v>2</v>
      </c>
      <c r="H867" s="339">
        <v>2</v>
      </c>
      <c r="I867" s="339" t="s">
        <v>357</v>
      </c>
      <c r="J867" s="339">
        <v>3</v>
      </c>
      <c r="K867" s="339" t="s">
        <v>470</v>
      </c>
      <c r="L867" s="350" t="s">
        <v>1095</v>
      </c>
      <c r="M867" s="329">
        <v>0</v>
      </c>
      <c r="N867" s="329">
        <v>0</v>
      </c>
      <c r="O867" s="329">
        <v>0</v>
      </c>
      <c r="P867" s="329">
        <v>0</v>
      </c>
      <c r="Q867" s="329">
        <v>0</v>
      </c>
      <c r="R867" s="279">
        <f t="shared" si="7"/>
        <v>0</v>
      </c>
    </row>
    <row r="868" spans="2:18" s="265" customFormat="1" ht="13.5" customHeight="1">
      <c r="B868" s="338" t="s">
        <v>1154</v>
      </c>
      <c r="C868" s="338"/>
      <c r="D868" s="254" t="s">
        <v>1155</v>
      </c>
      <c r="E868" s="339"/>
      <c r="F868" s="339" t="s">
        <v>266</v>
      </c>
      <c r="G868" s="339">
        <v>3</v>
      </c>
      <c r="H868" s="339">
        <v>2</v>
      </c>
      <c r="I868" s="339" t="s">
        <v>357</v>
      </c>
      <c r="J868" s="339">
        <v>4</v>
      </c>
      <c r="K868" s="339" t="s">
        <v>451</v>
      </c>
      <c r="L868" s="350" t="s">
        <v>1095</v>
      </c>
      <c r="M868" s="329">
        <v>0</v>
      </c>
      <c r="N868" s="329">
        <v>0</v>
      </c>
      <c r="O868" s="329">
        <v>0</v>
      </c>
      <c r="P868" s="329">
        <v>0</v>
      </c>
      <c r="Q868" s="329">
        <v>0</v>
      </c>
      <c r="R868" s="279">
        <f t="shared" si="7"/>
        <v>0</v>
      </c>
    </row>
    <row r="869" spans="2:18" s="260" customFormat="1" ht="13.5" customHeight="1">
      <c r="B869" s="342" t="s">
        <v>1156</v>
      </c>
      <c r="C869" s="342"/>
      <c r="D869" s="254" t="s">
        <v>1157</v>
      </c>
      <c r="E869" s="343"/>
      <c r="F869" s="343" t="s">
        <v>266</v>
      </c>
      <c r="G869" s="343">
        <v>1</v>
      </c>
      <c r="H869" s="343">
        <v>4</v>
      </c>
      <c r="I869" s="343" t="s">
        <v>357</v>
      </c>
      <c r="J869" s="343">
        <v>4</v>
      </c>
      <c r="K869" s="353" t="s">
        <v>487</v>
      </c>
      <c r="L869" s="354" t="s">
        <v>1095</v>
      </c>
      <c r="M869" s="18">
        <v>1</v>
      </c>
      <c r="N869" s="18">
        <v>2</v>
      </c>
      <c r="O869" s="18">
        <v>2</v>
      </c>
      <c r="P869" s="18">
        <v>2</v>
      </c>
      <c r="Q869" s="18">
        <v>2</v>
      </c>
      <c r="R869" s="279">
        <f t="shared" si="7"/>
        <v>9</v>
      </c>
    </row>
    <row r="870" spans="2:18" s="260" customFormat="1" ht="13.5" customHeight="1">
      <c r="B870" s="342" t="s">
        <v>1158</v>
      </c>
      <c r="C870" s="342"/>
      <c r="D870" s="254" t="s">
        <v>1159</v>
      </c>
      <c r="E870" s="343"/>
      <c r="F870" s="343" t="s">
        <v>266</v>
      </c>
      <c r="G870" s="343">
        <v>5</v>
      </c>
      <c r="H870" s="343">
        <v>2</v>
      </c>
      <c r="I870" s="343" t="s">
        <v>357</v>
      </c>
      <c r="J870" s="343">
        <v>4</v>
      </c>
      <c r="K870" s="353" t="s">
        <v>470</v>
      </c>
      <c r="L870" s="354" t="s">
        <v>1095</v>
      </c>
      <c r="M870" s="247">
        <v>0</v>
      </c>
      <c r="N870" s="247">
        <v>0</v>
      </c>
      <c r="O870" s="247">
        <v>0</v>
      </c>
      <c r="P870" s="247">
        <v>0</v>
      </c>
      <c r="Q870" s="247">
        <v>0</v>
      </c>
      <c r="R870" s="279">
        <f t="shared" si="7"/>
        <v>0</v>
      </c>
    </row>
    <row r="871" spans="2:18" s="260" customFormat="1" ht="13.5" customHeight="1">
      <c r="B871" s="342" t="s">
        <v>1160</v>
      </c>
      <c r="C871" s="342"/>
      <c r="D871" s="254" t="s">
        <v>1161</v>
      </c>
      <c r="E871" s="343"/>
      <c r="F871" s="343" t="s">
        <v>266</v>
      </c>
      <c r="G871" s="343">
        <v>1</v>
      </c>
      <c r="H871" s="343">
        <v>7</v>
      </c>
      <c r="I871" s="343" t="s">
        <v>357</v>
      </c>
      <c r="J871" s="343">
        <v>5</v>
      </c>
      <c r="K871" s="353" t="s">
        <v>493</v>
      </c>
      <c r="L871" s="354" t="s">
        <v>1095</v>
      </c>
      <c r="M871" s="18">
        <v>1</v>
      </c>
      <c r="N871" s="355">
        <v>0</v>
      </c>
      <c r="O871" s="18">
        <v>1</v>
      </c>
      <c r="P871" s="18">
        <v>1</v>
      </c>
      <c r="Q871" s="18">
        <v>1</v>
      </c>
      <c r="R871" s="279">
        <f t="shared" si="7"/>
        <v>4</v>
      </c>
    </row>
    <row r="872" spans="2:18" s="260" customFormat="1" ht="13.5" customHeight="1">
      <c r="B872" s="342" t="s">
        <v>1162</v>
      </c>
      <c r="C872" s="342"/>
      <c r="D872" s="254" t="s">
        <v>1163</v>
      </c>
      <c r="E872" s="343"/>
      <c r="F872" s="343" t="s">
        <v>266</v>
      </c>
      <c r="G872" s="343">
        <v>3</v>
      </c>
      <c r="H872" s="343">
        <v>9</v>
      </c>
      <c r="I872" s="343" t="s">
        <v>357</v>
      </c>
      <c r="J872" s="343">
        <v>6</v>
      </c>
      <c r="K872" s="353" t="s">
        <v>487</v>
      </c>
      <c r="L872" s="354" t="s">
        <v>1095</v>
      </c>
      <c r="M872" s="18">
        <v>1</v>
      </c>
      <c r="N872" s="18">
        <v>2</v>
      </c>
      <c r="O872" s="329">
        <v>0</v>
      </c>
      <c r="P872" s="18">
        <v>1</v>
      </c>
      <c r="Q872" s="18">
        <v>2</v>
      </c>
      <c r="R872" s="279">
        <f t="shared" si="7"/>
        <v>6</v>
      </c>
    </row>
    <row r="873" spans="2:18" s="260" customFormat="1" ht="13.5" customHeight="1">
      <c r="B873" s="342" t="s">
        <v>1164</v>
      </c>
      <c r="C873" s="342"/>
      <c r="D873" s="254" t="s">
        <v>1165</v>
      </c>
      <c r="E873" s="343"/>
      <c r="F873" s="343" t="s">
        <v>1107</v>
      </c>
      <c r="G873" s="343"/>
      <c r="H873" s="343">
        <v>5</v>
      </c>
      <c r="I873" s="343" t="s">
        <v>357</v>
      </c>
      <c r="J873" s="343">
        <v>9</v>
      </c>
      <c r="K873" s="353" t="s">
        <v>493</v>
      </c>
      <c r="L873" s="354" t="s">
        <v>1095</v>
      </c>
      <c r="M873" s="18">
        <v>1</v>
      </c>
      <c r="N873" s="18">
        <v>1</v>
      </c>
      <c r="O873" s="18">
        <v>1</v>
      </c>
      <c r="P873" s="247">
        <v>0</v>
      </c>
      <c r="Q873" s="18">
        <v>1</v>
      </c>
      <c r="R873" s="279">
        <f t="shared" si="7"/>
        <v>4</v>
      </c>
    </row>
    <row r="874" spans="2:18" s="265" customFormat="1" ht="13.5" customHeight="1">
      <c r="B874" s="338" t="s">
        <v>152</v>
      </c>
      <c r="C874" s="338"/>
      <c r="D874" s="254" t="s">
        <v>1166</v>
      </c>
      <c r="E874" s="339"/>
      <c r="F874" s="339" t="s">
        <v>266</v>
      </c>
      <c r="G874" s="339">
        <v>2</v>
      </c>
      <c r="H874" s="339">
        <v>2</v>
      </c>
      <c r="I874" s="339" t="s">
        <v>305</v>
      </c>
      <c r="J874" s="339">
        <v>2</v>
      </c>
      <c r="K874" s="339" t="s">
        <v>451</v>
      </c>
      <c r="L874" s="350" t="s">
        <v>1095</v>
      </c>
      <c r="M874" s="329">
        <v>0</v>
      </c>
      <c r="N874" s="329">
        <v>0</v>
      </c>
      <c r="O874" s="329">
        <v>0</v>
      </c>
      <c r="P874" s="329">
        <v>0</v>
      </c>
      <c r="Q874" s="329">
        <v>0</v>
      </c>
      <c r="R874" s="279">
        <f t="shared" si="7"/>
        <v>0</v>
      </c>
    </row>
    <row r="875" spans="2:18" s="265" customFormat="1" ht="13.5" customHeight="1">
      <c r="B875" s="338" t="s">
        <v>138</v>
      </c>
      <c r="C875" s="338"/>
      <c r="D875" s="254" t="s">
        <v>1167</v>
      </c>
      <c r="E875" s="339"/>
      <c r="F875" s="339" t="s">
        <v>247</v>
      </c>
      <c r="G875" s="339"/>
      <c r="H875" s="339"/>
      <c r="I875" s="339" t="s">
        <v>305</v>
      </c>
      <c r="J875" s="339">
        <v>2</v>
      </c>
      <c r="K875" s="339" t="s">
        <v>451</v>
      </c>
      <c r="L875" s="350" t="s">
        <v>1095</v>
      </c>
      <c r="M875" s="329">
        <v>0</v>
      </c>
      <c r="N875" s="329">
        <v>0</v>
      </c>
      <c r="O875" s="329">
        <v>0</v>
      </c>
      <c r="P875" s="329">
        <v>0</v>
      </c>
      <c r="Q875" s="329">
        <v>0</v>
      </c>
      <c r="R875" s="279">
        <f t="shared" si="7"/>
        <v>0</v>
      </c>
    </row>
    <row r="876" spans="2:18" s="265" customFormat="1" ht="13.5" customHeight="1">
      <c r="B876" s="338" t="s">
        <v>1168</v>
      </c>
      <c r="C876" s="338"/>
      <c r="D876" s="254" t="s">
        <v>1169</v>
      </c>
      <c r="E876" s="339"/>
      <c r="F876" s="339" t="s">
        <v>266</v>
      </c>
      <c r="G876" s="339">
        <v>3</v>
      </c>
      <c r="H876" s="339">
        <v>3</v>
      </c>
      <c r="I876" s="339" t="s">
        <v>305</v>
      </c>
      <c r="J876" s="339">
        <v>3</v>
      </c>
      <c r="K876" s="339" t="s">
        <v>451</v>
      </c>
      <c r="L876" s="350" t="s">
        <v>1095</v>
      </c>
      <c r="M876" s="329">
        <v>0</v>
      </c>
      <c r="N876" s="329">
        <v>0</v>
      </c>
      <c r="O876" s="329">
        <v>0</v>
      </c>
      <c r="P876" s="329">
        <v>0</v>
      </c>
      <c r="Q876" s="329">
        <v>0</v>
      </c>
      <c r="R876" s="279">
        <f t="shared" si="7"/>
        <v>0</v>
      </c>
    </row>
    <row r="877" spans="2:18" s="260" customFormat="1" ht="13.5" customHeight="1">
      <c r="B877" s="342" t="s">
        <v>4024</v>
      </c>
      <c r="C877" s="342"/>
      <c r="D877" s="254" t="s">
        <v>1170</v>
      </c>
      <c r="E877" s="343"/>
      <c r="F877" s="343" t="s">
        <v>247</v>
      </c>
      <c r="G877" s="343"/>
      <c r="H877" s="343"/>
      <c r="I877" s="343" t="s">
        <v>305</v>
      </c>
      <c r="J877" s="343">
        <v>4</v>
      </c>
      <c r="K877" s="353" t="s">
        <v>470</v>
      </c>
      <c r="L877" s="354" t="s">
        <v>1095</v>
      </c>
      <c r="M877" s="247">
        <v>0</v>
      </c>
      <c r="N877" s="247">
        <v>0</v>
      </c>
      <c r="O877" s="352">
        <v>0</v>
      </c>
      <c r="P877" s="352">
        <v>0</v>
      </c>
      <c r="Q877" s="352">
        <v>0</v>
      </c>
      <c r="R877" s="279">
        <f t="shared" si="7"/>
        <v>0</v>
      </c>
    </row>
    <row r="878" spans="2:18" s="265" customFormat="1" ht="13.5" customHeight="1">
      <c r="B878" s="338" t="s">
        <v>1171</v>
      </c>
      <c r="C878" s="338"/>
      <c r="D878" s="254" t="s">
        <v>1172</v>
      </c>
      <c r="E878" s="339"/>
      <c r="F878" s="339" t="s">
        <v>247</v>
      </c>
      <c r="G878" s="339"/>
      <c r="H878" s="339"/>
      <c r="I878" s="339" t="s">
        <v>305</v>
      </c>
      <c r="J878" s="339">
        <v>5</v>
      </c>
      <c r="K878" s="339" t="s">
        <v>470</v>
      </c>
      <c r="L878" s="350" t="s">
        <v>1095</v>
      </c>
      <c r="M878" s="329">
        <v>0</v>
      </c>
      <c r="N878" s="329">
        <v>0</v>
      </c>
      <c r="O878" s="329">
        <v>0</v>
      </c>
      <c r="P878" s="329">
        <v>0</v>
      </c>
      <c r="Q878" s="329">
        <v>0</v>
      </c>
      <c r="R878" s="279">
        <f t="shared" si="7"/>
        <v>0</v>
      </c>
    </row>
    <row r="879" spans="2:18" s="260" customFormat="1" ht="13.5" customHeight="1">
      <c r="B879" s="342" t="s">
        <v>1173</v>
      </c>
      <c r="C879" s="342"/>
      <c r="D879" s="254" t="s">
        <v>1174</v>
      </c>
      <c r="E879" s="343"/>
      <c r="F879" s="343" t="s">
        <v>247</v>
      </c>
      <c r="G879" s="343"/>
      <c r="H879" s="343"/>
      <c r="I879" s="343" t="s">
        <v>305</v>
      </c>
      <c r="J879" s="343">
        <v>6</v>
      </c>
      <c r="K879" s="353" t="s">
        <v>487</v>
      </c>
      <c r="L879" s="354" t="s">
        <v>1095</v>
      </c>
      <c r="M879" s="329">
        <v>0</v>
      </c>
      <c r="N879" s="18">
        <v>2</v>
      </c>
      <c r="O879" s="18">
        <v>1</v>
      </c>
      <c r="P879" s="18">
        <v>2</v>
      </c>
      <c r="Q879" s="18">
        <v>2</v>
      </c>
      <c r="R879" s="279">
        <f t="shared" si="7"/>
        <v>7</v>
      </c>
    </row>
    <row r="880" spans="2:18" s="260" customFormat="1" ht="13.5" customHeight="1">
      <c r="B880" s="342" t="s">
        <v>143</v>
      </c>
      <c r="C880" s="342"/>
      <c r="D880" s="254" t="s">
        <v>1175</v>
      </c>
      <c r="E880" s="343"/>
      <c r="F880" s="343" t="s">
        <v>247</v>
      </c>
      <c r="G880" s="343"/>
      <c r="H880" s="343"/>
      <c r="I880" s="343" t="s">
        <v>305</v>
      </c>
      <c r="J880" s="343">
        <v>6</v>
      </c>
      <c r="K880" s="353" t="s">
        <v>470</v>
      </c>
      <c r="L880" s="354" t="s">
        <v>1095</v>
      </c>
      <c r="M880" s="247">
        <v>0</v>
      </c>
      <c r="N880" s="247">
        <v>0</v>
      </c>
      <c r="O880" s="247">
        <v>0</v>
      </c>
      <c r="P880" s="247">
        <v>0</v>
      </c>
      <c r="Q880" s="18">
        <v>1</v>
      </c>
      <c r="R880" s="279">
        <f t="shared" si="7"/>
        <v>1</v>
      </c>
    </row>
    <row r="881" spans="2:18" s="260" customFormat="1" ht="13.5" customHeight="1">
      <c r="B881" s="342" t="s">
        <v>1176</v>
      </c>
      <c r="C881" s="342"/>
      <c r="D881" s="254" t="s">
        <v>1177</v>
      </c>
      <c r="E881" s="343"/>
      <c r="F881" s="343" t="s">
        <v>266</v>
      </c>
      <c r="G881" s="343">
        <v>4</v>
      </c>
      <c r="H881" s="343">
        <v>6</v>
      </c>
      <c r="I881" s="343" t="s">
        <v>305</v>
      </c>
      <c r="J881" s="343">
        <v>7</v>
      </c>
      <c r="K881" s="353" t="s">
        <v>493</v>
      </c>
      <c r="L881" s="354" t="s">
        <v>1095</v>
      </c>
      <c r="M881" s="18">
        <v>1</v>
      </c>
      <c r="N881" s="18">
        <v>1</v>
      </c>
      <c r="O881" s="18">
        <v>1</v>
      </c>
      <c r="P881" s="18">
        <v>1</v>
      </c>
      <c r="Q881" s="355">
        <v>0</v>
      </c>
      <c r="R881" s="279">
        <f t="shared" si="7"/>
        <v>4</v>
      </c>
    </row>
    <row r="882" spans="2:18" s="260" customFormat="1" ht="13.5" customHeight="1">
      <c r="B882" s="344" t="s">
        <v>147</v>
      </c>
      <c r="C882" s="344"/>
      <c r="D882" s="254" t="s">
        <v>1178</v>
      </c>
      <c r="E882" s="343"/>
      <c r="F882" s="343" t="s">
        <v>1107</v>
      </c>
      <c r="G882" s="343"/>
      <c r="H882" s="343">
        <v>5</v>
      </c>
      <c r="I882" s="343" t="s">
        <v>305</v>
      </c>
      <c r="J882" s="343">
        <v>8</v>
      </c>
      <c r="K882" s="353" t="s">
        <v>493</v>
      </c>
      <c r="L882" s="354" t="s">
        <v>1095</v>
      </c>
      <c r="M882" s="247">
        <v>0</v>
      </c>
      <c r="N882" s="247">
        <v>0</v>
      </c>
      <c r="O882" s="247">
        <v>0</v>
      </c>
      <c r="P882" s="18">
        <v>1</v>
      </c>
      <c r="Q882" s="18">
        <v>1</v>
      </c>
      <c r="R882" s="279">
        <f t="shared" si="7"/>
        <v>2</v>
      </c>
    </row>
    <row r="883" spans="2:18" s="260" customFormat="1" ht="13.5" customHeight="1">
      <c r="B883" s="342" t="s">
        <v>149</v>
      </c>
      <c r="C883" s="342"/>
      <c r="D883" s="254" t="s">
        <v>1179</v>
      </c>
      <c r="E883" s="343"/>
      <c r="F883" s="343" t="s">
        <v>266</v>
      </c>
      <c r="G883" s="343">
        <v>4</v>
      </c>
      <c r="H883" s="343">
        <v>8</v>
      </c>
      <c r="I883" s="343" t="s">
        <v>305</v>
      </c>
      <c r="J883" s="343">
        <v>9</v>
      </c>
      <c r="K883" s="353" t="s">
        <v>487</v>
      </c>
      <c r="L883" s="354" t="s">
        <v>1095</v>
      </c>
      <c r="M883" s="18">
        <v>1</v>
      </c>
      <c r="N883" s="18">
        <v>2</v>
      </c>
      <c r="O883" s="247">
        <v>0</v>
      </c>
      <c r="P883" s="18">
        <v>1</v>
      </c>
      <c r="Q883" s="18">
        <v>2</v>
      </c>
      <c r="R883" s="279">
        <f t="shared" si="7"/>
        <v>6</v>
      </c>
    </row>
    <row r="884" spans="2:18" s="260" customFormat="1" ht="13.5" customHeight="1">
      <c r="B884" s="342" t="s">
        <v>1180</v>
      </c>
      <c r="C884" s="342"/>
      <c r="D884" s="254" t="s">
        <v>1181</v>
      </c>
      <c r="E884" s="343"/>
      <c r="F884" s="343" t="s">
        <v>247</v>
      </c>
      <c r="G884" s="343"/>
      <c r="H884" s="343"/>
      <c r="I884" s="343" t="s">
        <v>321</v>
      </c>
      <c r="J884" s="343">
        <v>1</v>
      </c>
      <c r="K884" s="353" t="s">
        <v>487</v>
      </c>
      <c r="L884" s="354" t="s">
        <v>1095</v>
      </c>
      <c r="M884" s="355">
        <v>0</v>
      </c>
      <c r="N884" s="18">
        <v>1</v>
      </c>
      <c r="O884" s="18">
        <v>2</v>
      </c>
      <c r="P884" s="18">
        <v>2</v>
      </c>
      <c r="Q884" s="18">
        <v>2</v>
      </c>
      <c r="R884" s="279">
        <f t="shared" si="7"/>
        <v>7</v>
      </c>
    </row>
    <row r="885" spans="2:18" s="265" customFormat="1" ht="13.5" customHeight="1">
      <c r="B885" s="338" t="s">
        <v>1182</v>
      </c>
      <c r="C885" s="338"/>
      <c r="D885" s="254" t="s">
        <v>1183</v>
      </c>
      <c r="E885" s="339"/>
      <c r="F885" s="339" t="s">
        <v>247</v>
      </c>
      <c r="G885" s="339"/>
      <c r="H885" s="339"/>
      <c r="I885" s="339" t="s">
        <v>321</v>
      </c>
      <c r="J885" s="339">
        <v>2</v>
      </c>
      <c r="K885" s="339" t="s">
        <v>451</v>
      </c>
      <c r="L885" s="350" t="s">
        <v>1095</v>
      </c>
      <c r="M885" s="329">
        <v>0</v>
      </c>
      <c r="N885" s="329">
        <v>0</v>
      </c>
      <c r="O885" s="329">
        <v>0</v>
      </c>
      <c r="P885" s="329">
        <v>0</v>
      </c>
      <c r="Q885" s="329">
        <v>0</v>
      </c>
      <c r="R885" s="279">
        <f t="shared" si="7"/>
        <v>0</v>
      </c>
    </row>
    <row r="886" spans="2:18" s="260" customFormat="1" ht="13.5" customHeight="1">
      <c r="B886" s="342" t="s">
        <v>1184</v>
      </c>
      <c r="C886" s="342"/>
      <c r="D886" s="254" t="s">
        <v>1185</v>
      </c>
      <c r="E886" s="343"/>
      <c r="F886" s="343" t="s">
        <v>247</v>
      </c>
      <c r="G886" s="343"/>
      <c r="H886" s="343"/>
      <c r="I886" s="343" t="s">
        <v>321</v>
      </c>
      <c r="J886" s="343">
        <v>2</v>
      </c>
      <c r="K886" s="353" t="s">
        <v>470</v>
      </c>
      <c r="L886" s="354" t="s">
        <v>1095</v>
      </c>
      <c r="M886" s="247">
        <v>0</v>
      </c>
      <c r="N886" s="247">
        <v>0</v>
      </c>
      <c r="O886" s="247">
        <v>0</v>
      </c>
      <c r="P886" s="18">
        <v>2</v>
      </c>
      <c r="Q886" s="247">
        <v>0</v>
      </c>
      <c r="R886" s="279">
        <f t="shared" si="7"/>
        <v>2</v>
      </c>
    </row>
    <row r="887" spans="2:18" s="265" customFormat="1" ht="13.5" customHeight="1">
      <c r="B887" s="338" t="s">
        <v>116</v>
      </c>
      <c r="C887" s="338"/>
      <c r="D887" s="254" t="s">
        <v>1186</v>
      </c>
      <c r="E887" s="339"/>
      <c r="F887" s="339" t="s">
        <v>266</v>
      </c>
      <c r="G887" s="339">
        <v>2</v>
      </c>
      <c r="H887" s="339">
        <v>3</v>
      </c>
      <c r="I887" s="339" t="s">
        <v>321</v>
      </c>
      <c r="J887" s="339">
        <v>3</v>
      </c>
      <c r="K887" s="339" t="s">
        <v>451</v>
      </c>
      <c r="L887" s="350" t="s">
        <v>1095</v>
      </c>
      <c r="M887" s="329">
        <v>0</v>
      </c>
      <c r="N887" s="329">
        <v>0</v>
      </c>
      <c r="O887" s="329">
        <v>0</v>
      </c>
      <c r="P887" s="329">
        <v>0</v>
      </c>
      <c r="Q887" s="329">
        <v>0</v>
      </c>
      <c r="R887" s="279">
        <f t="shared" si="7"/>
        <v>0</v>
      </c>
    </row>
    <row r="888" spans="2:18" s="260" customFormat="1" ht="13.5" customHeight="1">
      <c r="B888" s="342" t="s">
        <v>1187</v>
      </c>
      <c r="C888" s="342"/>
      <c r="D888" s="254" t="s">
        <v>1188</v>
      </c>
      <c r="E888" s="343"/>
      <c r="F888" s="343" t="s">
        <v>533</v>
      </c>
      <c r="G888" s="343">
        <v>3</v>
      </c>
      <c r="H888" s="343">
        <v>2</v>
      </c>
      <c r="I888" s="343" t="s">
        <v>321</v>
      </c>
      <c r="J888" s="343">
        <v>3</v>
      </c>
      <c r="K888" s="353" t="s">
        <v>470</v>
      </c>
      <c r="L888" s="354" t="s">
        <v>1095</v>
      </c>
      <c r="M888" s="247">
        <v>0</v>
      </c>
      <c r="N888" s="247">
        <v>0</v>
      </c>
      <c r="O888" s="247">
        <v>0</v>
      </c>
      <c r="P888" s="247">
        <v>0</v>
      </c>
      <c r="Q888" s="18">
        <v>2</v>
      </c>
      <c r="R888" s="279">
        <f t="shared" si="7"/>
        <v>2</v>
      </c>
    </row>
    <row r="889" spans="2:18" s="260" customFormat="1" ht="13.5" customHeight="1">
      <c r="B889" s="342" t="s">
        <v>1189</v>
      </c>
      <c r="C889" s="342"/>
      <c r="D889" s="254" t="s">
        <v>1190</v>
      </c>
      <c r="E889" s="343"/>
      <c r="F889" s="343" t="s">
        <v>266</v>
      </c>
      <c r="G889" s="343">
        <v>4</v>
      </c>
      <c r="H889" s="343">
        <v>5</v>
      </c>
      <c r="I889" s="343" t="s">
        <v>321</v>
      </c>
      <c r="J889" s="343">
        <v>4</v>
      </c>
      <c r="K889" s="353" t="s">
        <v>493</v>
      </c>
      <c r="L889" s="354" t="s">
        <v>1095</v>
      </c>
      <c r="M889" s="247">
        <v>0</v>
      </c>
      <c r="N889" s="18">
        <v>1</v>
      </c>
      <c r="O889" s="18">
        <v>1</v>
      </c>
      <c r="P889" s="18">
        <v>1</v>
      </c>
      <c r="Q889" s="247">
        <v>0</v>
      </c>
      <c r="R889" s="279">
        <f t="shared" si="7"/>
        <v>3</v>
      </c>
    </row>
    <row r="890" spans="2:18" s="260" customFormat="1" ht="13.5" customHeight="1">
      <c r="B890" s="342" t="s">
        <v>1191</v>
      </c>
      <c r="C890" s="342"/>
      <c r="D890" s="254" t="s">
        <v>1192</v>
      </c>
      <c r="E890" s="343"/>
      <c r="F890" s="343" t="s">
        <v>266</v>
      </c>
      <c r="G890" s="343">
        <v>5</v>
      </c>
      <c r="H890" s="343">
        <v>3</v>
      </c>
      <c r="I890" s="343" t="s">
        <v>321</v>
      </c>
      <c r="J890" s="343">
        <v>4</v>
      </c>
      <c r="K890" s="353" t="s">
        <v>470</v>
      </c>
      <c r="L890" s="354" t="s">
        <v>1095</v>
      </c>
      <c r="M890" s="247">
        <v>0</v>
      </c>
      <c r="N890" s="247">
        <v>0</v>
      </c>
      <c r="O890" s="247">
        <v>0</v>
      </c>
      <c r="P890" s="247">
        <v>0</v>
      </c>
      <c r="Q890" s="247">
        <v>0</v>
      </c>
      <c r="R890" s="279">
        <f t="shared" si="7"/>
        <v>0</v>
      </c>
    </row>
    <row r="891" spans="2:18" s="265" customFormat="1" ht="13.5" customHeight="1">
      <c r="B891" s="338" t="s">
        <v>1193</v>
      </c>
      <c r="C891" s="338"/>
      <c r="D891" s="254" t="s">
        <v>1194</v>
      </c>
      <c r="E891" s="339"/>
      <c r="F891" s="339" t="s">
        <v>266</v>
      </c>
      <c r="G891" s="339">
        <v>5</v>
      </c>
      <c r="H891" s="339">
        <v>5</v>
      </c>
      <c r="I891" s="339" t="s">
        <v>321</v>
      </c>
      <c r="J891" s="339">
        <v>5</v>
      </c>
      <c r="K891" s="339" t="s">
        <v>451</v>
      </c>
      <c r="L891" s="350" t="s">
        <v>1095</v>
      </c>
      <c r="M891" s="329">
        <v>0</v>
      </c>
      <c r="N891" s="329">
        <v>0</v>
      </c>
      <c r="O891" s="329">
        <v>0</v>
      </c>
      <c r="P891" s="329">
        <v>0</v>
      </c>
      <c r="Q891" s="329">
        <v>0</v>
      </c>
      <c r="R891" s="279">
        <f t="shared" ref="R891:R954" si="8">SUM(M891:Q891)</f>
        <v>0</v>
      </c>
    </row>
    <row r="892" spans="2:18" s="260" customFormat="1" ht="13.5" customHeight="1">
      <c r="B892" s="342" t="s">
        <v>1195</v>
      </c>
      <c r="C892" s="342"/>
      <c r="D892" s="254" t="s">
        <v>1196</v>
      </c>
      <c r="E892" s="343"/>
      <c r="F892" s="343" t="s">
        <v>266</v>
      </c>
      <c r="G892" s="343">
        <v>5</v>
      </c>
      <c r="H892" s="343">
        <v>5</v>
      </c>
      <c r="I892" s="343" t="s">
        <v>321</v>
      </c>
      <c r="J892" s="343">
        <v>6</v>
      </c>
      <c r="K892" s="353" t="s">
        <v>487</v>
      </c>
      <c r="L892" s="354" t="s">
        <v>1095</v>
      </c>
      <c r="M892" s="18">
        <v>2</v>
      </c>
      <c r="N892" s="18">
        <v>2</v>
      </c>
      <c r="O892" s="18">
        <v>1</v>
      </c>
      <c r="P892" s="18">
        <v>1</v>
      </c>
      <c r="Q892" s="18">
        <v>2</v>
      </c>
      <c r="R892" s="279">
        <f t="shared" si="8"/>
        <v>8</v>
      </c>
    </row>
    <row r="893" spans="2:18" s="260" customFormat="1" ht="13.5" customHeight="1">
      <c r="B893" s="342" t="s">
        <v>1197</v>
      </c>
      <c r="C893" s="342"/>
      <c r="D893" s="254" t="s">
        <v>1198</v>
      </c>
      <c r="E893" s="343"/>
      <c r="F893" s="343" t="s">
        <v>1107</v>
      </c>
      <c r="G893" s="343"/>
      <c r="H893" s="343">
        <v>5</v>
      </c>
      <c r="I893" s="343" t="s">
        <v>321</v>
      </c>
      <c r="J893" s="343">
        <v>9</v>
      </c>
      <c r="K893" s="353" t="s">
        <v>493</v>
      </c>
      <c r="L893" s="354" t="s">
        <v>1095</v>
      </c>
      <c r="M893" s="355">
        <v>0</v>
      </c>
      <c r="N893" s="247">
        <v>0</v>
      </c>
      <c r="O893" s="247">
        <v>0</v>
      </c>
      <c r="P893" s="18">
        <v>1</v>
      </c>
      <c r="Q893" s="18">
        <v>1</v>
      </c>
      <c r="R893" s="279">
        <f t="shared" si="8"/>
        <v>2</v>
      </c>
    </row>
    <row r="894" spans="2:18" s="265" customFormat="1" ht="13.5" customHeight="1">
      <c r="B894" s="338" t="s">
        <v>1199</v>
      </c>
      <c r="C894" s="338"/>
      <c r="D894" s="254" t="s">
        <v>1200</v>
      </c>
      <c r="E894" s="339"/>
      <c r="F894" s="339" t="s">
        <v>247</v>
      </c>
      <c r="G894" s="339"/>
      <c r="H894" s="339"/>
      <c r="I894" s="339" t="s">
        <v>338</v>
      </c>
      <c r="J894" s="339">
        <v>2</v>
      </c>
      <c r="K894" s="339" t="s">
        <v>451</v>
      </c>
      <c r="L894" s="350" t="s">
        <v>1095</v>
      </c>
      <c r="M894" s="329">
        <v>0</v>
      </c>
      <c r="N894" s="329">
        <v>0</v>
      </c>
      <c r="O894" s="329">
        <v>0</v>
      </c>
      <c r="P894" s="329">
        <v>0</v>
      </c>
      <c r="Q894" s="329">
        <v>0</v>
      </c>
      <c r="R894" s="279">
        <f t="shared" si="8"/>
        <v>0</v>
      </c>
    </row>
    <row r="895" spans="2:18" s="265" customFormat="1" ht="13.5" customHeight="1">
      <c r="B895" s="338" t="s">
        <v>1201</v>
      </c>
      <c r="C895" s="338"/>
      <c r="D895" s="254" t="s">
        <v>1025</v>
      </c>
      <c r="E895" s="339" t="s">
        <v>924</v>
      </c>
      <c r="F895" s="339" t="s">
        <v>266</v>
      </c>
      <c r="G895" s="339">
        <v>2</v>
      </c>
      <c r="H895" s="339">
        <v>2</v>
      </c>
      <c r="I895" s="339" t="s">
        <v>338</v>
      </c>
      <c r="J895" s="339">
        <v>2</v>
      </c>
      <c r="K895" s="339" t="s">
        <v>451</v>
      </c>
      <c r="L895" s="350" t="s">
        <v>1095</v>
      </c>
      <c r="M895" s="329">
        <v>0</v>
      </c>
      <c r="N895" s="329">
        <v>0</v>
      </c>
      <c r="O895" s="329">
        <v>0</v>
      </c>
      <c r="P895" s="329">
        <v>0</v>
      </c>
      <c r="Q895" s="329">
        <v>0</v>
      </c>
      <c r="R895" s="279">
        <f t="shared" si="8"/>
        <v>0</v>
      </c>
    </row>
    <row r="896" spans="2:18" s="260" customFormat="1" ht="13.5" customHeight="1">
      <c r="B896" s="342" t="s">
        <v>1202</v>
      </c>
      <c r="C896" s="342"/>
      <c r="D896" s="254" t="s">
        <v>1203</v>
      </c>
      <c r="E896" s="343"/>
      <c r="F896" s="343" t="s">
        <v>247</v>
      </c>
      <c r="G896" s="343"/>
      <c r="H896" s="343"/>
      <c r="I896" s="343" t="s">
        <v>338</v>
      </c>
      <c r="J896" s="343">
        <v>2</v>
      </c>
      <c r="K896" s="353" t="s">
        <v>487</v>
      </c>
      <c r="L896" s="354" t="s">
        <v>1095</v>
      </c>
      <c r="M896" s="18">
        <v>1</v>
      </c>
      <c r="N896" s="18">
        <v>1</v>
      </c>
      <c r="O896" s="18">
        <v>1</v>
      </c>
      <c r="P896" s="18">
        <v>2</v>
      </c>
      <c r="Q896" s="18">
        <v>1</v>
      </c>
      <c r="R896" s="279">
        <f t="shared" si="8"/>
        <v>6</v>
      </c>
    </row>
    <row r="897" spans="2:18" s="265" customFormat="1" ht="13.5" customHeight="1">
      <c r="B897" s="338" t="s">
        <v>1204</v>
      </c>
      <c r="C897" s="338"/>
      <c r="D897" s="254" t="s">
        <v>1205</v>
      </c>
      <c r="E897" s="339"/>
      <c r="F897" s="339" t="s">
        <v>266</v>
      </c>
      <c r="G897" s="339">
        <v>2</v>
      </c>
      <c r="H897" s="339">
        <v>8</v>
      </c>
      <c r="I897" s="339" t="s">
        <v>338</v>
      </c>
      <c r="J897" s="339">
        <v>3</v>
      </c>
      <c r="K897" s="339" t="s">
        <v>451</v>
      </c>
      <c r="L897" s="350" t="s">
        <v>1095</v>
      </c>
      <c r="M897" s="329">
        <v>0</v>
      </c>
      <c r="N897" s="329">
        <v>0</v>
      </c>
      <c r="O897" s="329">
        <v>0</v>
      </c>
      <c r="P897" s="329">
        <v>0</v>
      </c>
      <c r="Q897" s="329">
        <v>0</v>
      </c>
      <c r="R897" s="279">
        <f t="shared" si="8"/>
        <v>0</v>
      </c>
    </row>
    <row r="898" spans="2:18" s="260" customFormat="1" ht="13.5" customHeight="1">
      <c r="B898" s="342" t="s">
        <v>1206</v>
      </c>
      <c r="C898" s="342"/>
      <c r="D898" s="254" t="s">
        <v>1207</v>
      </c>
      <c r="E898" s="343"/>
      <c r="F898" s="343" t="s">
        <v>533</v>
      </c>
      <c r="G898" s="343">
        <v>1</v>
      </c>
      <c r="H898" s="343">
        <v>3</v>
      </c>
      <c r="I898" s="343" t="s">
        <v>338</v>
      </c>
      <c r="J898" s="343">
        <v>3</v>
      </c>
      <c r="K898" s="353" t="s">
        <v>470</v>
      </c>
      <c r="L898" s="354" t="s">
        <v>1095</v>
      </c>
      <c r="M898" s="247">
        <v>0</v>
      </c>
      <c r="N898" s="247">
        <v>0</v>
      </c>
      <c r="O898" s="247">
        <v>0</v>
      </c>
      <c r="P898" s="247">
        <v>0</v>
      </c>
      <c r="Q898" s="247">
        <v>0</v>
      </c>
      <c r="R898" s="279">
        <f t="shared" si="8"/>
        <v>0</v>
      </c>
    </row>
    <row r="899" spans="2:18" s="265" customFormat="1" ht="13.5" customHeight="1">
      <c r="B899" s="338" t="s">
        <v>1208</v>
      </c>
      <c r="C899" s="338"/>
      <c r="D899" s="254" t="s">
        <v>1209</v>
      </c>
      <c r="E899" s="339"/>
      <c r="F899" s="339" t="s">
        <v>247</v>
      </c>
      <c r="G899" s="339"/>
      <c r="H899" s="339"/>
      <c r="I899" s="339" t="s">
        <v>338</v>
      </c>
      <c r="J899" s="339">
        <v>4</v>
      </c>
      <c r="K899" s="339" t="s">
        <v>470</v>
      </c>
      <c r="L899" s="350" t="s">
        <v>1095</v>
      </c>
      <c r="M899" s="329">
        <v>0</v>
      </c>
      <c r="N899" s="329">
        <v>0</v>
      </c>
      <c r="O899" s="329">
        <v>0</v>
      </c>
      <c r="P899" s="329">
        <v>0</v>
      </c>
      <c r="Q899" s="329">
        <v>0</v>
      </c>
      <c r="R899" s="279">
        <f t="shared" si="8"/>
        <v>0</v>
      </c>
    </row>
    <row r="900" spans="2:18" s="260" customFormat="1" ht="13.5" customHeight="1">
      <c r="B900" s="344" t="s">
        <v>171</v>
      </c>
      <c r="C900" s="344"/>
      <c r="D900" s="254" t="s">
        <v>1210</v>
      </c>
      <c r="E900" s="343"/>
      <c r="F900" s="343" t="s">
        <v>1107</v>
      </c>
      <c r="G900" s="343"/>
      <c r="H900" s="343">
        <v>5</v>
      </c>
      <c r="I900" s="343" t="s">
        <v>338</v>
      </c>
      <c r="J900" s="343">
        <v>5</v>
      </c>
      <c r="K900" s="353" t="s">
        <v>493</v>
      </c>
      <c r="L900" s="354" t="s">
        <v>1095</v>
      </c>
      <c r="M900" s="355">
        <v>0</v>
      </c>
      <c r="N900" s="355">
        <v>0</v>
      </c>
      <c r="O900" s="18">
        <v>1</v>
      </c>
      <c r="P900" s="355">
        <v>0</v>
      </c>
      <c r="Q900" s="355">
        <v>0</v>
      </c>
      <c r="R900" s="279">
        <f t="shared" si="8"/>
        <v>1</v>
      </c>
    </row>
    <row r="901" spans="2:18" s="260" customFormat="1" ht="13.5" customHeight="1">
      <c r="B901" s="342" t="s">
        <v>1211</v>
      </c>
      <c r="C901" s="342"/>
      <c r="D901" s="254" t="s">
        <v>1212</v>
      </c>
      <c r="E901" s="343"/>
      <c r="F901" s="343" t="s">
        <v>266</v>
      </c>
      <c r="G901" s="343">
        <v>2</v>
      </c>
      <c r="H901" s="343">
        <v>7</v>
      </c>
      <c r="I901" s="343" t="s">
        <v>338</v>
      </c>
      <c r="J901" s="343">
        <v>5</v>
      </c>
      <c r="K901" s="353" t="s">
        <v>470</v>
      </c>
      <c r="L901" s="354" t="s">
        <v>1095</v>
      </c>
      <c r="M901" s="247">
        <v>0</v>
      </c>
      <c r="N901" s="247">
        <v>0</v>
      </c>
      <c r="O901" s="247">
        <v>0</v>
      </c>
      <c r="P901" s="247">
        <v>0</v>
      </c>
      <c r="Q901" s="247">
        <v>0</v>
      </c>
      <c r="R901" s="279">
        <f t="shared" si="8"/>
        <v>0</v>
      </c>
    </row>
    <row r="902" spans="2:18" s="260" customFormat="1" ht="13.5" customHeight="1">
      <c r="B902" s="342" t="s">
        <v>1213</v>
      </c>
      <c r="C902" s="342"/>
      <c r="D902" s="254" t="s">
        <v>1214</v>
      </c>
      <c r="E902" s="343"/>
      <c r="F902" s="343" t="s">
        <v>266</v>
      </c>
      <c r="G902" s="343">
        <v>4</v>
      </c>
      <c r="H902" s="343">
        <v>4</v>
      </c>
      <c r="I902" s="343" t="s">
        <v>338</v>
      </c>
      <c r="J902" s="343">
        <v>6</v>
      </c>
      <c r="K902" s="353" t="s">
        <v>493</v>
      </c>
      <c r="L902" s="354" t="s">
        <v>1095</v>
      </c>
      <c r="M902" s="18">
        <v>1</v>
      </c>
      <c r="N902" s="18">
        <v>1</v>
      </c>
      <c r="O902" s="247">
        <v>0</v>
      </c>
      <c r="P902" s="247">
        <v>0</v>
      </c>
      <c r="Q902" s="247">
        <v>0</v>
      </c>
      <c r="R902" s="279">
        <f t="shared" si="8"/>
        <v>2</v>
      </c>
    </row>
    <row r="903" spans="2:18" s="260" customFormat="1" ht="13.5" customHeight="1">
      <c r="B903" s="342" t="s">
        <v>1215</v>
      </c>
      <c r="C903" s="342"/>
      <c r="D903" s="254" t="s">
        <v>1216</v>
      </c>
      <c r="E903" s="343" t="s">
        <v>900</v>
      </c>
      <c r="F903" s="343" t="s">
        <v>266</v>
      </c>
      <c r="G903" s="343">
        <v>8</v>
      </c>
      <c r="H903" s="343">
        <v>8</v>
      </c>
      <c r="I903" s="343" t="s">
        <v>338</v>
      </c>
      <c r="J903" s="343">
        <v>11</v>
      </c>
      <c r="K903" s="353" t="s">
        <v>487</v>
      </c>
      <c r="L903" s="354" t="s">
        <v>1095</v>
      </c>
      <c r="M903" s="18">
        <v>2</v>
      </c>
      <c r="N903" s="247">
        <v>0</v>
      </c>
      <c r="O903" s="18">
        <v>1</v>
      </c>
      <c r="P903" s="18">
        <v>1</v>
      </c>
      <c r="Q903" s="247">
        <v>0</v>
      </c>
      <c r="R903" s="279">
        <f t="shared" si="8"/>
        <v>4</v>
      </c>
    </row>
    <row r="904" spans="2:18" s="265" customFormat="1" ht="13.5" customHeight="1">
      <c r="B904" s="338" t="s">
        <v>1217</v>
      </c>
      <c r="C904" s="338"/>
      <c r="D904" s="254" t="s">
        <v>1218</v>
      </c>
      <c r="E904" s="339"/>
      <c r="F904" s="339" t="s">
        <v>266</v>
      </c>
      <c r="G904" s="339">
        <v>1</v>
      </c>
      <c r="H904" s="339">
        <v>1</v>
      </c>
      <c r="I904" s="339" t="s">
        <v>375</v>
      </c>
      <c r="J904" s="339">
        <v>1</v>
      </c>
      <c r="K904" s="339" t="s">
        <v>451</v>
      </c>
      <c r="L904" s="350" t="s">
        <v>1095</v>
      </c>
      <c r="M904" s="329">
        <v>0</v>
      </c>
      <c r="N904" s="329">
        <v>0</v>
      </c>
      <c r="O904" s="329">
        <v>0</v>
      </c>
      <c r="P904" s="329">
        <v>0</v>
      </c>
      <c r="Q904" s="329">
        <v>0</v>
      </c>
      <c r="R904" s="279">
        <f t="shared" si="8"/>
        <v>0</v>
      </c>
    </row>
    <row r="905" spans="2:18" s="265" customFormat="1" ht="13.5" customHeight="1">
      <c r="B905" s="338" t="s">
        <v>1219</v>
      </c>
      <c r="C905" s="338"/>
      <c r="D905" s="254" t="s">
        <v>1220</v>
      </c>
      <c r="E905" s="339"/>
      <c r="F905" s="339" t="s">
        <v>247</v>
      </c>
      <c r="G905" s="339"/>
      <c r="H905" s="339"/>
      <c r="I905" s="339" t="s">
        <v>375</v>
      </c>
      <c r="J905" s="339">
        <v>2</v>
      </c>
      <c r="K905" s="339" t="s">
        <v>451</v>
      </c>
      <c r="L905" s="350" t="s">
        <v>1095</v>
      </c>
      <c r="M905" s="329">
        <v>0</v>
      </c>
      <c r="N905" s="329">
        <v>0</v>
      </c>
      <c r="O905" s="329">
        <v>0</v>
      </c>
      <c r="P905" s="329">
        <v>0</v>
      </c>
      <c r="Q905" s="329">
        <v>0</v>
      </c>
      <c r="R905" s="279">
        <f t="shared" si="8"/>
        <v>0</v>
      </c>
    </row>
    <row r="906" spans="2:18" s="260" customFormat="1" ht="13.5" customHeight="1">
      <c r="B906" s="342" t="s">
        <v>27</v>
      </c>
      <c r="C906" s="342"/>
      <c r="D906" s="254" t="s">
        <v>1221</v>
      </c>
      <c r="E906" s="343"/>
      <c r="F906" s="343" t="s">
        <v>266</v>
      </c>
      <c r="G906" s="343">
        <v>2</v>
      </c>
      <c r="H906" s="343">
        <v>3</v>
      </c>
      <c r="I906" s="343" t="s">
        <v>375</v>
      </c>
      <c r="J906" s="343">
        <v>2</v>
      </c>
      <c r="K906" s="353" t="s">
        <v>487</v>
      </c>
      <c r="L906" s="354" t="s">
        <v>1095</v>
      </c>
      <c r="M906" s="18">
        <v>1</v>
      </c>
      <c r="N906" s="247">
        <v>0</v>
      </c>
      <c r="O906" s="18">
        <v>2</v>
      </c>
      <c r="P906" s="18">
        <v>2</v>
      </c>
      <c r="Q906" s="18">
        <v>2</v>
      </c>
      <c r="R906" s="279">
        <f t="shared" si="8"/>
        <v>7</v>
      </c>
    </row>
    <row r="907" spans="2:18" s="260" customFormat="1" ht="13.5" customHeight="1">
      <c r="B907" s="344" t="s">
        <v>7</v>
      </c>
      <c r="C907" s="344"/>
      <c r="D907" s="254" t="s">
        <v>1222</v>
      </c>
      <c r="E907" s="343"/>
      <c r="F907" s="343" t="s">
        <v>247</v>
      </c>
      <c r="G907" s="343"/>
      <c r="H907" s="343"/>
      <c r="I907" s="343" t="s">
        <v>375</v>
      </c>
      <c r="J907" s="343">
        <v>2</v>
      </c>
      <c r="K907" s="353" t="s">
        <v>470</v>
      </c>
      <c r="L907" s="354" t="s">
        <v>1095</v>
      </c>
      <c r="M907" s="247">
        <v>0</v>
      </c>
      <c r="N907" s="247">
        <v>0</v>
      </c>
      <c r="O907" s="247">
        <v>0</v>
      </c>
      <c r="P907" s="247">
        <v>0</v>
      </c>
      <c r="Q907" s="247">
        <v>0</v>
      </c>
      <c r="R907" s="279">
        <f t="shared" si="8"/>
        <v>0</v>
      </c>
    </row>
    <row r="908" spans="2:18" s="260" customFormat="1" ht="13.5" customHeight="1">
      <c r="B908" s="342" t="s">
        <v>1223</v>
      </c>
      <c r="C908" s="342"/>
      <c r="D908" s="254" t="s">
        <v>1224</v>
      </c>
      <c r="E908" s="343" t="s">
        <v>999</v>
      </c>
      <c r="F908" s="343" t="s">
        <v>266</v>
      </c>
      <c r="G908" s="343">
        <v>3</v>
      </c>
      <c r="H908" s="343">
        <v>6</v>
      </c>
      <c r="I908" s="343" t="s">
        <v>375</v>
      </c>
      <c r="J908" s="343">
        <v>3</v>
      </c>
      <c r="K908" s="353" t="s">
        <v>451</v>
      </c>
      <c r="L908" s="354" t="s">
        <v>1095</v>
      </c>
      <c r="M908" s="247">
        <v>0</v>
      </c>
      <c r="N908" s="247">
        <v>0</v>
      </c>
      <c r="O908" s="247">
        <v>0</v>
      </c>
      <c r="P908" s="247">
        <v>0</v>
      </c>
      <c r="Q908" s="247">
        <v>0</v>
      </c>
      <c r="R908" s="279">
        <f t="shared" si="8"/>
        <v>0</v>
      </c>
    </row>
    <row r="909" spans="2:18" s="260" customFormat="1" ht="13.5" customHeight="1">
      <c r="B909" s="342" t="s">
        <v>1225</v>
      </c>
      <c r="C909" s="342"/>
      <c r="D909" s="254" t="s">
        <v>1226</v>
      </c>
      <c r="E909" s="343"/>
      <c r="F909" s="343" t="s">
        <v>247</v>
      </c>
      <c r="G909" s="343"/>
      <c r="H909" s="343"/>
      <c r="I909" s="343" t="s">
        <v>375</v>
      </c>
      <c r="J909" s="343">
        <v>3</v>
      </c>
      <c r="K909" s="353" t="s">
        <v>487</v>
      </c>
      <c r="L909" s="354" t="s">
        <v>1095</v>
      </c>
      <c r="M909" s="18">
        <v>2</v>
      </c>
      <c r="N909" s="247">
        <v>0</v>
      </c>
      <c r="O909" s="18">
        <v>2</v>
      </c>
      <c r="P909" s="18">
        <v>2</v>
      </c>
      <c r="Q909" s="247">
        <v>0</v>
      </c>
      <c r="R909" s="279">
        <f t="shared" si="8"/>
        <v>6</v>
      </c>
    </row>
    <row r="910" spans="2:18" s="260" customFormat="1" ht="13.5" customHeight="1">
      <c r="B910" s="342" t="s">
        <v>1227</v>
      </c>
      <c r="C910" s="342"/>
      <c r="D910" s="254" t="s">
        <v>1228</v>
      </c>
      <c r="E910" s="343"/>
      <c r="F910" s="343" t="s">
        <v>247</v>
      </c>
      <c r="G910" s="343"/>
      <c r="H910" s="343"/>
      <c r="I910" s="343" t="s">
        <v>375</v>
      </c>
      <c r="J910" s="343">
        <v>3</v>
      </c>
      <c r="K910" s="353" t="s">
        <v>470</v>
      </c>
      <c r="L910" s="354" t="s">
        <v>1095</v>
      </c>
      <c r="M910" s="247">
        <v>0</v>
      </c>
      <c r="N910" s="247">
        <v>0</v>
      </c>
      <c r="O910" s="18">
        <v>2</v>
      </c>
      <c r="P910" s="247">
        <v>0</v>
      </c>
      <c r="Q910" s="18">
        <v>2</v>
      </c>
      <c r="R910" s="279">
        <f t="shared" si="8"/>
        <v>4</v>
      </c>
    </row>
    <row r="911" spans="2:18" s="260" customFormat="1" ht="13.5" customHeight="1">
      <c r="B911" s="342" t="s">
        <v>1229</v>
      </c>
      <c r="C911" s="342"/>
      <c r="D911" s="254" t="s">
        <v>1230</v>
      </c>
      <c r="E911" s="343"/>
      <c r="F911" s="343" t="s">
        <v>266</v>
      </c>
      <c r="G911" s="343">
        <v>1</v>
      </c>
      <c r="H911" s="343">
        <v>6</v>
      </c>
      <c r="I911" s="343" t="s">
        <v>375</v>
      </c>
      <c r="J911" s="343">
        <v>5</v>
      </c>
      <c r="K911" s="353" t="s">
        <v>493</v>
      </c>
      <c r="L911" s="354" t="s">
        <v>1095</v>
      </c>
      <c r="M911" s="18">
        <v>1</v>
      </c>
      <c r="N911" s="18">
        <v>1</v>
      </c>
      <c r="O911" s="18">
        <v>1</v>
      </c>
      <c r="P911" s="18">
        <v>1</v>
      </c>
      <c r="Q911" s="18">
        <v>1</v>
      </c>
      <c r="R911" s="279">
        <f t="shared" si="8"/>
        <v>5</v>
      </c>
    </row>
    <row r="912" spans="2:18" s="260" customFormat="1" ht="13.5" customHeight="1">
      <c r="B912" s="344" t="s">
        <v>1231</v>
      </c>
      <c r="C912" s="344"/>
      <c r="D912" s="254" t="s">
        <v>1232</v>
      </c>
      <c r="E912" s="343" t="s">
        <v>999</v>
      </c>
      <c r="F912" s="343" t="s">
        <v>266</v>
      </c>
      <c r="G912" s="343">
        <v>4</v>
      </c>
      <c r="H912" s="343">
        <v>5</v>
      </c>
      <c r="I912" s="343" t="s">
        <v>375</v>
      </c>
      <c r="J912" s="343">
        <v>5</v>
      </c>
      <c r="K912" s="353" t="s">
        <v>470</v>
      </c>
      <c r="L912" s="354" t="s">
        <v>1095</v>
      </c>
      <c r="M912" s="247">
        <v>0</v>
      </c>
      <c r="N912" s="247">
        <v>0</v>
      </c>
      <c r="O912" s="247">
        <v>0</v>
      </c>
      <c r="P912" s="247">
        <v>0</v>
      </c>
      <c r="Q912" s="247">
        <v>0</v>
      </c>
      <c r="R912" s="279">
        <f t="shared" si="8"/>
        <v>0</v>
      </c>
    </row>
    <row r="913" spans="2:18" s="260" customFormat="1" ht="13.5" customHeight="1">
      <c r="B913" s="344" t="s">
        <v>18</v>
      </c>
      <c r="C913" s="344"/>
      <c r="D913" s="254" t="s">
        <v>1233</v>
      </c>
      <c r="E913" s="343"/>
      <c r="F913" s="343" t="s">
        <v>1107</v>
      </c>
      <c r="G913" s="343"/>
      <c r="H913" s="343">
        <v>5</v>
      </c>
      <c r="I913" s="343" t="s">
        <v>375</v>
      </c>
      <c r="J913" s="343">
        <v>10</v>
      </c>
      <c r="K913" s="353" t="s">
        <v>493</v>
      </c>
      <c r="L913" s="354" t="s">
        <v>1095</v>
      </c>
      <c r="M913" s="247">
        <v>0</v>
      </c>
      <c r="N913" s="247">
        <v>0</v>
      </c>
      <c r="O913" s="247">
        <v>0</v>
      </c>
      <c r="P913" s="247">
        <v>0</v>
      </c>
      <c r="Q913" s="247">
        <v>0</v>
      </c>
      <c r="R913" s="279">
        <f t="shared" si="8"/>
        <v>0</v>
      </c>
    </row>
    <row r="914" spans="2:18" s="265" customFormat="1" ht="13.5" customHeight="1">
      <c r="B914" s="338" t="s">
        <v>1234</v>
      </c>
      <c r="C914" s="338"/>
      <c r="D914" s="254" t="s">
        <v>1235</v>
      </c>
      <c r="E914" s="339"/>
      <c r="F914" s="339" t="s">
        <v>266</v>
      </c>
      <c r="G914" s="339">
        <v>1</v>
      </c>
      <c r="H914" s="339">
        <v>3</v>
      </c>
      <c r="I914" s="339" t="s">
        <v>392</v>
      </c>
      <c r="J914" s="339">
        <v>1</v>
      </c>
      <c r="K914" s="339" t="s">
        <v>451</v>
      </c>
      <c r="L914" s="350" t="s">
        <v>1095</v>
      </c>
      <c r="M914" s="329">
        <v>0</v>
      </c>
      <c r="N914" s="329">
        <v>0</v>
      </c>
      <c r="O914" s="329">
        <v>0</v>
      </c>
      <c r="P914" s="329">
        <v>0</v>
      </c>
      <c r="Q914" s="329">
        <v>0</v>
      </c>
      <c r="R914" s="279">
        <f t="shared" si="8"/>
        <v>0</v>
      </c>
    </row>
    <row r="915" spans="2:18" s="265" customFormat="1" ht="13.5" customHeight="1">
      <c r="B915" s="338" t="s">
        <v>1236</v>
      </c>
      <c r="C915" s="338"/>
      <c r="D915" s="254" t="s">
        <v>1237</v>
      </c>
      <c r="E915" s="339"/>
      <c r="F915" s="339" t="s">
        <v>247</v>
      </c>
      <c r="G915" s="339"/>
      <c r="H915" s="339"/>
      <c r="I915" s="339" t="s">
        <v>392</v>
      </c>
      <c r="J915" s="339">
        <v>2</v>
      </c>
      <c r="K915" s="339" t="s">
        <v>451</v>
      </c>
      <c r="L915" s="350" t="s">
        <v>1095</v>
      </c>
      <c r="M915" s="329">
        <v>0</v>
      </c>
      <c r="N915" s="329">
        <v>0</v>
      </c>
      <c r="O915" s="329">
        <v>0</v>
      </c>
      <c r="P915" s="329">
        <v>0</v>
      </c>
      <c r="Q915" s="329">
        <v>0</v>
      </c>
      <c r="R915" s="279">
        <f t="shared" si="8"/>
        <v>0</v>
      </c>
    </row>
    <row r="916" spans="2:18" s="260" customFormat="1" ht="13.5" customHeight="1">
      <c r="B916" s="342" t="s">
        <v>1238</v>
      </c>
      <c r="C916" s="342"/>
      <c r="D916" s="254" t="s">
        <v>1239</v>
      </c>
      <c r="E916" s="343"/>
      <c r="F916" s="343" t="s">
        <v>247</v>
      </c>
      <c r="G916" s="343"/>
      <c r="H916" s="343"/>
      <c r="I916" s="343" t="s">
        <v>392</v>
      </c>
      <c r="J916" s="343">
        <v>2</v>
      </c>
      <c r="K916" s="353" t="s">
        <v>487</v>
      </c>
      <c r="L916" s="354" t="s">
        <v>1095</v>
      </c>
      <c r="M916" s="18">
        <v>2</v>
      </c>
      <c r="N916" s="18">
        <v>2</v>
      </c>
      <c r="O916" s="18">
        <v>1</v>
      </c>
      <c r="P916" s="247">
        <v>0</v>
      </c>
      <c r="Q916" s="18">
        <v>2</v>
      </c>
      <c r="R916" s="279">
        <f t="shared" si="8"/>
        <v>7</v>
      </c>
    </row>
    <row r="917" spans="2:18" s="260" customFormat="1" ht="13.5" customHeight="1">
      <c r="B917" s="344" t="s">
        <v>1240</v>
      </c>
      <c r="C917" s="344"/>
      <c r="D917" s="254" t="s">
        <v>1241</v>
      </c>
      <c r="E917" s="343"/>
      <c r="F917" s="343" t="s">
        <v>247</v>
      </c>
      <c r="G917" s="343"/>
      <c r="H917" s="343"/>
      <c r="I917" s="343" t="s">
        <v>392</v>
      </c>
      <c r="J917" s="343">
        <v>2</v>
      </c>
      <c r="K917" s="353" t="s">
        <v>487</v>
      </c>
      <c r="L917" s="354" t="s">
        <v>1095</v>
      </c>
      <c r="M917" s="247">
        <v>0</v>
      </c>
      <c r="N917" s="18">
        <v>2</v>
      </c>
      <c r="O917" s="18">
        <v>2</v>
      </c>
      <c r="P917" s="18">
        <v>1</v>
      </c>
      <c r="Q917" s="18">
        <v>1</v>
      </c>
      <c r="R917" s="279">
        <f t="shared" si="8"/>
        <v>6</v>
      </c>
    </row>
    <row r="918" spans="2:18" s="265" customFormat="1" ht="13.5" customHeight="1">
      <c r="B918" s="338" t="s">
        <v>1242</v>
      </c>
      <c r="C918" s="338"/>
      <c r="D918" s="254" t="s">
        <v>1243</v>
      </c>
      <c r="E918" s="339"/>
      <c r="F918" s="339" t="s">
        <v>266</v>
      </c>
      <c r="G918" s="339">
        <v>4</v>
      </c>
      <c r="H918" s="339">
        <v>3</v>
      </c>
      <c r="I918" s="339" t="s">
        <v>392</v>
      </c>
      <c r="J918" s="339">
        <v>3</v>
      </c>
      <c r="K918" s="339" t="s">
        <v>470</v>
      </c>
      <c r="L918" s="350" t="s">
        <v>1095</v>
      </c>
      <c r="M918" s="329">
        <v>0</v>
      </c>
      <c r="N918" s="329">
        <v>0</v>
      </c>
      <c r="O918" s="329">
        <v>0</v>
      </c>
      <c r="P918" s="329">
        <v>0</v>
      </c>
      <c r="Q918" s="329">
        <v>0</v>
      </c>
      <c r="R918" s="279">
        <f t="shared" si="8"/>
        <v>0</v>
      </c>
    </row>
    <row r="919" spans="2:18" s="260" customFormat="1" ht="13.5" customHeight="1">
      <c r="B919" s="342" t="s">
        <v>1244</v>
      </c>
      <c r="C919" s="342"/>
      <c r="D919" s="254" t="s">
        <v>1245</v>
      </c>
      <c r="E919" s="343"/>
      <c r="F919" s="343" t="s">
        <v>266</v>
      </c>
      <c r="G919" s="343">
        <v>1</v>
      </c>
      <c r="H919" s="343">
        <v>4</v>
      </c>
      <c r="I919" s="343" t="s">
        <v>392</v>
      </c>
      <c r="J919" s="343">
        <v>3</v>
      </c>
      <c r="K919" s="353" t="s">
        <v>470</v>
      </c>
      <c r="L919" s="354" t="s">
        <v>1095</v>
      </c>
      <c r="M919" s="247">
        <v>0</v>
      </c>
      <c r="N919" s="247">
        <v>0</v>
      </c>
      <c r="O919" s="18">
        <v>1</v>
      </c>
      <c r="P919" s="247">
        <v>0</v>
      </c>
      <c r="Q919" s="247">
        <v>0</v>
      </c>
      <c r="R919" s="279">
        <f t="shared" si="8"/>
        <v>1</v>
      </c>
    </row>
    <row r="920" spans="2:18" s="265" customFormat="1" ht="13.5" customHeight="1">
      <c r="B920" s="338" t="s">
        <v>1246</v>
      </c>
      <c r="C920" s="338"/>
      <c r="D920" s="254" t="s">
        <v>1247</v>
      </c>
      <c r="E920" s="339"/>
      <c r="F920" s="339" t="s">
        <v>266</v>
      </c>
      <c r="G920" s="339">
        <v>2</v>
      </c>
      <c r="H920" s="339">
        <v>2</v>
      </c>
      <c r="I920" s="339" t="s">
        <v>392</v>
      </c>
      <c r="J920" s="339">
        <v>4</v>
      </c>
      <c r="K920" s="339" t="s">
        <v>451</v>
      </c>
      <c r="L920" s="350" t="s">
        <v>1095</v>
      </c>
      <c r="M920" s="329">
        <v>0</v>
      </c>
      <c r="N920" s="329">
        <v>0</v>
      </c>
      <c r="O920" s="329">
        <v>0</v>
      </c>
      <c r="P920" s="329">
        <v>0</v>
      </c>
      <c r="Q920" s="329">
        <v>0</v>
      </c>
      <c r="R920" s="279">
        <f t="shared" si="8"/>
        <v>0</v>
      </c>
    </row>
    <row r="921" spans="2:18" s="265" customFormat="1" ht="13.5" customHeight="1">
      <c r="B921" s="338" t="s">
        <v>1248</v>
      </c>
      <c r="C921" s="338"/>
      <c r="D921" s="254" t="s">
        <v>1249</v>
      </c>
      <c r="E921" s="339"/>
      <c r="F921" s="339" t="s">
        <v>266</v>
      </c>
      <c r="G921" s="339">
        <v>3</v>
      </c>
      <c r="H921" s="339">
        <v>3</v>
      </c>
      <c r="I921" s="339" t="s">
        <v>392</v>
      </c>
      <c r="J921" s="339">
        <v>5</v>
      </c>
      <c r="K921" s="339" t="s">
        <v>470</v>
      </c>
      <c r="L921" s="350" t="s">
        <v>1095</v>
      </c>
      <c r="M921" s="329">
        <v>0</v>
      </c>
      <c r="N921" s="329">
        <v>0</v>
      </c>
      <c r="O921" s="329">
        <v>0</v>
      </c>
      <c r="P921" s="329">
        <v>0</v>
      </c>
      <c r="Q921" s="329">
        <v>0</v>
      </c>
      <c r="R921" s="279">
        <f t="shared" si="8"/>
        <v>0</v>
      </c>
    </row>
    <row r="922" spans="2:18" s="260" customFormat="1" ht="13.5" customHeight="1">
      <c r="B922" s="342" t="s">
        <v>1250</v>
      </c>
      <c r="C922" s="342"/>
      <c r="D922" s="254" t="s">
        <v>1251</v>
      </c>
      <c r="E922" s="343"/>
      <c r="F922" s="343" t="s">
        <v>266</v>
      </c>
      <c r="G922" s="343">
        <v>4</v>
      </c>
      <c r="H922" s="343">
        <v>6</v>
      </c>
      <c r="I922" s="343" t="s">
        <v>392</v>
      </c>
      <c r="J922" s="343">
        <v>8</v>
      </c>
      <c r="K922" s="353" t="s">
        <v>493</v>
      </c>
      <c r="L922" s="354" t="s">
        <v>1095</v>
      </c>
      <c r="M922" s="18">
        <v>1</v>
      </c>
      <c r="N922" s="18">
        <v>1</v>
      </c>
      <c r="O922" s="18">
        <v>1</v>
      </c>
      <c r="P922" s="355">
        <v>0</v>
      </c>
      <c r="Q922" s="18">
        <v>1</v>
      </c>
      <c r="R922" s="279">
        <f t="shared" si="8"/>
        <v>4</v>
      </c>
    </row>
    <row r="923" spans="2:18" s="260" customFormat="1" ht="13.5" customHeight="1">
      <c r="B923" s="342" t="s">
        <v>2956</v>
      </c>
      <c r="C923" s="342"/>
      <c r="D923" s="254" t="s">
        <v>1252</v>
      </c>
      <c r="E923" s="343"/>
      <c r="F923" s="343" t="s">
        <v>1107</v>
      </c>
      <c r="G923" s="343"/>
      <c r="H923" s="343">
        <v>5</v>
      </c>
      <c r="I923" s="343" t="s">
        <v>392</v>
      </c>
      <c r="J923" s="343">
        <v>8</v>
      </c>
      <c r="K923" s="353" t="s">
        <v>493</v>
      </c>
      <c r="L923" s="354" t="s">
        <v>1095</v>
      </c>
      <c r="M923" s="18">
        <v>1</v>
      </c>
      <c r="N923" s="247">
        <v>0</v>
      </c>
      <c r="O923" s="18">
        <v>1</v>
      </c>
      <c r="P923" s="355">
        <v>0</v>
      </c>
      <c r="Q923" s="18">
        <v>1</v>
      </c>
      <c r="R923" s="279">
        <f t="shared" si="8"/>
        <v>3</v>
      </c>
    </row>
    <row r="924" spans="2:18" s="265" customFormat="1" ht="13.5" customHeight="1">
      <c r="B924" s="338" t="s">
        <v>1253</v>
      </c>
      <c r="C924" s="338"/>
      <c r="D924" s="254"/>
      <c r="E924" s="339" t="s">
        <v>865</v>
      </c>
      <c r="F924" s="339" t="s">
        <v>266</v>
      </c>
      <c r="G924" s="339">
        <v>1</v>
      </c>
      <c r="H924" s="339">
        <v>1</v>
      </c>
      <c r="I924" s="339" t="s">
        <v>404</v>
      </c>
      <c r="J924" s="339">
        <v>0</v>
      </c>
      <c r="K924" s="339" t="s">
        <v>451</v>
      </c>
      <c r="L924" s="350" t="s">
        <v>1095</v>
      </c>
      <c r="M924" s="329">
        <v>0</v>
      </c>
      <c r="N924" s="329">
        <v>0</v>
      </c>
      <c r="O924" s="329">
        <v>0</v>
      </c>
      <c r="P924" s="329">
        <v>0</v>
      </c>
      <c r="Q924" s="329">
        <v>0</v>
      </c>
      <c r="R924" s="279">
        <f t="shared" si="8"/>
        <v>0</v>
      </c>
    </row>
    <row r="925" spans="2:18" s="266" customFormat="1" ht="13.5" customHeight="1">
      <c r="B925" s="340" t="s">
        <v>94</v>
      </c>
      <c r="C925" s="340"/>
      <c r="D925" s="254" t="s">
        <v>1254</v>
      </c>
      <c r="E925" s="341"/>
      <c r="F925" s="341" t="s">
        <v>266</v>
      </c>
      <c r="G925" s="341">
        <v>2</v>
      </c>
      <c r="H925" s="341">
        <v>1</v>
      </c>
      <c r="I925" s="341" t="s">
        <v>404</v>
      </c>
      <c r="J925" s="341">
        <v>1</v>
      </c>
      <c r="K925" s="341" t="s">
        <v>451</v>
      </c>
      <c r="L925" s="351" t="s">
        <v>1095</v>
      </c>
      <c r="M925" s="352">
        <v>0</v>
      </c>
      <c r="N925" s="352">
        <v>0</v>
      </c>
      <c r="O925" s="352">
        <v>0</v>
      </c>
      <c r="P925" s="352">
        <v>0</v>
      </c>
      <c r="Q925" s="352">
        <v>0</v>
      </c>
      <c r="R925" s="279">
        <f t="shared" si="8"/>
        <v>0</v>
      </c>
    </row>
    <row r="926" spans="2:18" s="266" customFormat="1" ht="13.5" customHeight="1">
      <c r="B926" s="340" t="s">
        <v>1255</v>
      </c>
      <c r="C926" s="340"/>
      <c r="D926" s="254" t="s">
        <v>1256</v>
      </c>
      <c r="E926" s="341"/>
      <c r="F926" s="341" t="s">
        <v>266</v>
      </c>
      <c r="G926" s="341">
        <v>1</v>
      </c>
      <c r="H926" s="341">
        <v>1</v>
      </c>
      <c r="I926" s="341" t="s">
        <v>404</v>
      </c>
      <c r="J926" s="341">
        <v>1</v>
      </c>
      <c r="K926" s="341" t="s">
        <v>451</v>
      </c>
      <c r="L926" s="351" t="s">
        <v>1095</v>
      </c>
      <c r="M926" s="352">
        <v>0</v>
      </c>
      <c r="N926" s="352">
        <v>0</v>
      </c>
      <c r="O926" s="352">
        <v>0</v>
      </c>
      <c r="P926" s="352">
        <v>0</v>
      </c>
      <c r="Q926" s="352">
        <v>0</v>
      </c>
      <c r="R926" s="279">
        <f t="shared" si="8"/>
        <v>0</v>
      </c>
    </row>
    <row r="927" spans="2:18" s="266" customFormat="1" ht="13.5" customHeight="1">
      <c r="B927" s="340" t="s">
        <v>1257</v>
      </c>
      <c r="C927" s="340"/>
      <c r="D927" s="254" t="s">
        <v>1169</v>
      </c>
      <c r="E927" s="341" t="s">
        <v>924</v>
      </c>
      <c r="F927" s="341" t="s">
        <v>266</v>
      </c>
      <c r="G927" s="341">
        <v>1</v>
      </c>
      <c r="H927" s="341">
        <v>1</v>
      </c>
      <c r="I927" s="341" t="s">
        <v>404</v>
      </c>
      <c r="J927" s="341">
        <v>1</v>
      </c>
      <c r="K927" s="341" t="s">
        <v>451</v>
      </c>
      <c r="L927" s="351" t="s">
        <v>1095</v>
      </c>
      <c r="M927" s="352">
        <v>0</v>
      </c>
      <c r="N927" s="352">
        <v>0</v>
      </c>
      <c r="O927" s="352">
        <v>0</v>
      </c>
      <c r="P927" s="352">
        <v>0</v>
      </c>
      <c r="Q927" s="352">
        <v>0</v>
      </c>
      <c r="R927" s="279">
        <f t="shared" si="8"/>
        <v>0</v>
      </c>
    </row>
    <row r="928" spans="2:18" s="265" customFormat="1" ht="13.5" customHeight="1">
      <c r="B928" s="338" t="s">
        <v>33</v>
      </c>
      <c r="C928" s="338"/>
      <c r="D928" s="254" t="s">
        <v>1258</v>
      </c>
      <c r="E928" s="339"/>
      <c r="F928" s="339" t="s">
        <v>266</v>
      </c>
      <c r="G928" s="339">
        <v>2</v>
      </c>
      <c r="H928" s="339">
        <v>2</v>
      </c>
      <c r="I928" s="339" t="s">
        <v>404</v>
      </c>
      <c r="J928" s="339">
        <v>2</v>
      </c>
      <c r="K928" s="339" t="s">
        <v>493</v>
      </c>
      <c r="L928" s="350" t="s">
        <v>1095</v>
      </c>
      <c r="M928" s="329">
        <v>0</v>
      </c>
      <c r="N928" s="329">
        <v>0</v>
      </c>
      <c r="O928" s="329">
        <v>0</v>
      </c>
      <c r="P928" s="329">
        <v>0</v>
      </c>
      <c r="Q928" s="329">
        <v>0</v>
      </c>
      <c r="R928" s="279">
        <f t="shared" si="8"/>
        <v>0</v>
      </c>
    </row>
    <row r="929" spans="2:18" s="266" customFormat="1" ht="13.5" customHeight="1">
      <c r="B929" s="340" t="s">
        <v>1259</v>
      </c>
      <c r="C929" s="340"/>
      <c r="D929" s="254" t="s">
        <v>1260</v>
      </c>
      <c r="E929" s="341"/>
      <c r="F929" s="341" t="s">
        <v>266</v>
      </c>
      <c r="G929" s="341">
        <v>1</v>
      </c>
      <c r="H929" s="341">
        <v>1</v>
      </c>
      <c r="I929" s="341" t="s">
        <v>404</v>
      </c>
      <c r="J929" s="341">
        <v>2</v>
      </c>
      <c r="K929" s="341" t="s">
        <v>451</v>
      </c>
      <c r="L929" s="351" t="s">
        <v>1095</v>
      </c>
      <c r="M929" s="352">
        <v>0</v>
      </c>
      <c r="N929" s="352">
        <v>0</v>
      </c>
      <c r="O929" s="352">
        <v>0</v>
      </c>
      <c r="P929" s="352">
        <v>0</v>
      </c>
      <c r="Q929" s="352">
        <v>0</v>
      </c>
      <c r="R929" s="279">
        <f t="shared" si="8"/>
        <v>0</v>
      </c>
    </row>
    <row r="930" spans="2:18" s="266" customFormat="1" ht="13.5" customHeight="1">
      <c r="B930" s="340" t="s">
        <v>1261</v>
      </c>
      <c r="C930" s="340"/>
      <c r="D930" s="254" t="s">
        <v>430</v>
      </c>
      <c r="E930" s="341"/>
      <c r="F930" s="341" t="s">
        <v>266</v>
      </c>
      <c r="G930" s="341">
        <v>2</v>
      </c>
      <c r="H930" s="341">
        <v>2</v>
      </c>
      <c r="I930" s="341" t="s">
        <v>404</v>
      </c>
      <c r="J930" s="341">
        <v>2</v>
      </c>
      <c r="K930" s="341" t="s">
        <v>451</v>
      </c>
      <c r="L930" s="351" t="s">
        <v>1095</v>
      </c>
      <c r="M930" s="352">
        <v>0</v>
      </c>
      <c r="N930" s="352">
        <v>0</v>
      </c>
      <c r="O930" s="352">
        <v>0</v>
      </c>
      <c r="P930" s="352">
        <v>0</v>
      </c>
      <c r="Q930" s="352">
        <v>0</v>
      </c>
      <c r="R930" s="279">
        <f t="shared" si="8"/>
        <v>0</v>
      </c>
    </row>
    <row r="931" spans="2:18" s="266" customFormat="1" ht="13.5" customHeight="1">
      <c r="B931" s="340" t="s">
        <v>1262</v>
      </c>
      <c r="C931" s="340"/>
      <c r="D931" s="254" t="s">
        <v>1263</v>
      </c>
      <c r="E931" s="341"/>
      <c r="F931" s="341" t="s">
        <v>266</v>
      </c>
      <c r="G931" s="341">
        <v>2</v>
      </c>
      <c r="H931" s="341">
        <v>3</v>
      </c>
      <c r="I931" s="341" t="s">
        <v>404</v>
      </c>
      <c r="J931" s="341">
        <v>2</v>
      </c>
      <c r="K931" s="341" t="s">
        <v>451</v>
      </c>
      <c r="L931" s="351" t="s">
        <v>1095</v>
      </c>
      <c r="M931" s="352">
        <v>0</v>
      </c>
      <c r="N931" s="352">
        <v>0</v>
      </c>
      <c r="O931" s="352">
        <v>0</v>
      </c>
      <c r="P931" s="352">
        <v>0</v>
      </c>
      <c r="Q931" s="352">
        <v>0</v>
      </c>
      <c r="R931" s="279">
        <f t="shared" si="8"/>
        <v>0</v>
      </c>
    </row>
    <row r="932" spans="2:18" s="260" customFormat="1" ht="13.5" customHeight="1">
      <c r="B932" s="342" t="s">
        <v>8</v>
      </c>
      <c r="C932" s="342"/>
      <c r="D932" s="254" t="s">
        <v>1264</v>
      </c>
      <c r="E932" s="343"/>
      <c r="F932" s="343" t="s">
        <v>266</v>
      </c>
      <c r="G932" s="343">
        <v>3</v>
      </c>
      <c r="H932" s="343">
        <v>3</v>
      </c>
      <c r="I932" s="343" t="s">
        <v>404</v>
      </c>
      <c r="J932" s="343">
        <v>3</v>
      </c>
      <c r="K932" s="353" t="s">
        <v>493</v>
      </c>
      <c r="L932" s="354" t="s">
        <v>1095</v>
      </c>
      <c r="M932" s="329">
        <v>0</v>
      </c>
      <c r="N932" s="18">
        <v>1</v>
      </c>
      <c r="O932" s="18">
        <v>1</v>
      </c>
      <c r="P932" s="18">
        <v>1</v>
      </c>
      <c r="Q932" s="18">
        <v>1</v>
      </c>
      <c r="R932" s="279">
        <f t="shared" si="8"/>
        <v>4</v>
      </c>
    </row>
    <row r="933" spans="2:18" s="265" customFormat="1" ht="13.5" customHeight="1">
      <c r="B933" s="338" t="s">
        <v>1265</v>
      </c>
      <c r="C933" s="338"/>
      <c r="D933" s="254" t="s">
        <v>1266</v>
      </c>
      <c r="E933" s="339"/>
      <c r="F933" s="339" t="s">
        <v>266</v>
      </c>
      <c r="G933" s="339">
        <v>4</v>
      </c>
      <c r="H933" s="339">
        <v>4</v>
      </c>
      <c r="I933" s="339" t="s">
        <v>404</v>
      </c>
      <c r="J933" s="339">
        <v>3</v>
      </c>
      <c r="K933" s="339" t="s">
        <v>451</v>
      </c>
      <c r="L933" s="350" t="s">
        <v>1095</v>
      </c>
      <c r="M933" s="329">
        <v>0</v>
      </c>
      <c r="N933" s="329">
        <v>0</v>
      </c>
      <c r="O933" s="329">
        <v>0</v>
      </c>
      <c r="P933" s="329">
        <v>0</v>
      </c>
      <c r="Q933" s="329">
        <v>0</v>
      </c>
      <c r="R933" s="279">
        <f t="shared" si="8"/>
        <v>0</v>
      </c>
    </row>
    <row r="934" spans="2:18" s="268" customFormat="1" ht="13.5" customHeight="1">
      <c r="B934" s="359" t="s">
        <v>3214</v>
      </c>
      <c r="C934" s="359"/>
      <c r="D934" s="254" t="s">
        <v>1267</v>
      </c>
      <c r="E934" s="360"/>
      <c r="F934" s="360" t="s">
        <v>266</v>
      </c>
      <c r="G934" s="360">
        <v>2</v>
      </c>
      <c r="H934" s="360">
        <v>4</v>
      </c>
      <c r="I934" s="360" t="s">
        <v>404</v>
      </c>
      <c r="J934" s="360">
        <v>3</v>
      </c>
      <c r="K934" s="360" t="s">
        <v>451</v>
      </c>
      <c r="L934" s="362" t="s">
        <v>1095</v>
      </c>
      <c r="M934" s="363">
        <v>0</v>
      </c>
      <c r="N934" s="363">
        <v>0</v>
      </c>
      <c r="O934" s="363">
        <v>0</v>
      </c>
      <c r="P934" s="363">
        <v>0</v>
      </c>
      <c r="Q934" s="363">
        <v>0</v>
      </c>
      <c r="R934" s="279">
        <f t="shared" si="8"/>
        <v>0</v>
      </c>
    </row>
    <row r="935" spans="2:18" s="268" customFormat="1" ht="13.5" customHeight="1">
      <c r="B935" s="359" t="s">
        <v>1268</v>
      </c>
      <c r="C935" s="359"/>
      <c r="D935" s="254" t="s">
        <v>1159</v>
      </c>
      <c r="E935" s="360"/>
      <c r="F935" s="360" t="s">
        <v>266</v>
      </c>
      <c r="G935" s="360">
        <v>3</v>
      </c>
      <c r="H935" s="360">
        <v>1</v>
      </c>
      <c r="I935" s="360" t="s">
        <v>404</v>
      </c>
      <c r="J935" s="360">
        <v>3</v>
      </c>
      <c r="K935" s="360" t="s">
        <v>451</v>
      </c>
      <c r="L935" s="362" t="s">
        <v>1095</v>
      </c>
      <c r="M935" s="363">
        <v>0</v>
      </c>
      <c r="N935" s="363">
        <v>0</v>
      </c>
      <c r="O935" s="363">
        <v>0</v>
      </c>
      <c r="P935" s="363">
        <v>0</v>
      </c>
      <c r="Q935" s="363">
        <v>0</v>
      </c>
      <c r="R935" s="279">
        <f t="shared" si="8"/>
        <v>0</v>
      </c>
    </row>
    <row r="936" spans="2:18" s="260" customFormat="1" ht="13.5" customHeight="1">
      <c r="B936" s="342" t="s">
        <v>1269</v>
      </c>
      <c r="C936" s="342"/>
      <c r="D936" s="254" t="s">
        <v>1270</v>
      </c>
      <c r="E936" s="343"/>
      <c r="F936" s="343" t="s">
        <v>266</v>
      </c>
      <c r="G936" s="343">
        <v>1</v>
      </c>
      <c r="H936" s="343">
        <v>5</v>
      </c>
      <c r="I936" s="343" t="s">
        <v>404</v>
      </c>
      <c r="J936" s="343">
        <v>3</v>
      </c>
      <c r="K936" s="353" t="s">
        <v>487</v>
      </c>
      <c r="L936" s="354" t="s">
        <v>1095</v>
      </c>
      <c r="M936" s="18">
        <v>1</v>
      </c>
      <c r="N936" s="18">
        <v>2</v>
      </c>
      <c r="O936" s="18">
        <v>2</v>
      </c>
      <c r="P936" s="18">
        <v>2</v>
      </c>
      <c r="Q936" s="18">
        <v>2</v>
      </c>
      <c r="R936" s="279">
        <f t="shared" si="8"/>
        <v>9</v>
      </c>
    </row>
    <row r="937" spans="2:18" s="260" customFormat="1" ht="13.5" customHeight="1">
      <c r="B937" s="342" t="s">
        <v>1271</v>
      </c>
      <c r="C937" s="342"/>
      <c r="D937" s="254" t="s">
        <v>1272</v>
      </c>
      <c r="E937" s="343"/>
      <c r="F937" s="343" t="s">
        <v>266</v>
      </c>
      <c r="G937" s="343">
        <v>3</v>
      </c>
      <c r="H937" s="343">
        <v>1</v>
      </c>
      <c r="I937" s="343" t="s">
        <v>404</v>
      </c>
      <c r="J937" s="343">
        <v>3</v>
      </c>
      <c r="K937" s="353" t="s">
        <v>470</v>
      </c>
      <c r="L937" s="354" t="s">
        <v>1095</v>
      </c>
      <c r="M937" s="247">
        <v>0</v>
      </c>
      <c r="N937" s="247">
        <v>0</v>
      </c>
      <c r="O937" s="247">
        <v>0</v>
      </c>
      <c r="P937" s="18">
        <v>1</v>
      </c>
      <c r="Q937" s="247">
        <v>0</v>
      </c>
      <c r="R937" s="279">
        <f t="shared" si="8"/>
        <v>1</v>
      </c>
    </row>
    <row r="938" spans="2:18" s="260" customFormat="1" ht="13.5" customHeight="1">
      <c r="B938" s="342" t="s">
        <v>36</v>
      </c>
      <c r="C938" s="342"/>
      <c r="D938" s="254" t="s">
        <v>1273</v>
      </c>
      <c r="E938" s="343"/>
      <c r="F938" s="343" t="s">
        <v>266</v>
      </c>
      <c r="G938" s="343">
        <v>2</v>
      </c>
      <c r="H938" s="343">
        <v>5</v>
      </c>
      <c r="I938" s="343" t="s">
        <v>404</v>
      </c>
      <c r="J938" s="343">
        <v>3</v>
      </c>
      <c r="K938" s="353" t="s">
        <v>470</v>
      </c>
      <c r="L938" s="354" t="s">
        <v>1095</v>
      </c>
      <c r="M938" s="247">
        <v>0</v>
      </c>
      <c r="N938" s="247">
        <v>0</v>
      </c>
      <c r="O938" s="247">
        <v>0</v>
      </c>
      <c r="P938" s="247">
        <v>0</v>
      </c>
      <c r="Q938" s="18">
        <v>2</v>
      </c>
      <c r="R938" s="279">
        <f t="shared" si="8"/>
        <v>2</v>
      </c>
    </row>
    <row r="939" spans="2:18" s="260" customFormat="1" ht="13.5" customHeight="1">
      <c r="B939" s="342" t="s">
        <v>1274</v>
      </c>
      <c r="C939" s="342"/>
      <c r="D939" s="254" t="s">
        <v>1275</v>
      </c>
      <c r="E939" s="343"/>
      <c r="F939" s="343" t="s">
        <v>266</v>
      </c>
      <c r="G939" s="343">
        <v>3</v>
      </c>
      <c r="H939" s="343">
        <v>3</v>
      </c>
      <c r="I939" s="343" t="s">
        <v>404</v>
      </c>
      <c r="J939" s="343">
        <v>3</v>
      </c>
      <c r="K939" s="353" t="s">
        <v>470</v>
      </c>
      <c r="L939" s="354" t="s">
        <v>1095</v>
      </c>
      <c r="M939" s="247">
        <v>0</v>
      </c>
      <c r="N939" s="247">
        <v>0</v>
      </c>
      <c r="O939" s="18">
        <v>1</v>
      </c>
      <c r="P939" s="247">
        <v>0</v>
      </c>
      <c r="Q939" s="247">
        <v>0</v>
      </c>
      <c r="R939" s="279">
        <f t="shared" si="8"/>
        <v>1</v>
      </c>
    </row>
    <row r="940" spans="2:18" s="260" customFormat="1" ht="13.5" customHeight="1">
      <c r="B940" s="342" t="s">
        <v>1276</v>
      </c>
      <c r="C940" s="342"/>
      <c r="D940" s="254" t="s">
        <v>1277</v>
      </c>
      <c r="E940" s="343" t="s">
        <v>865</v>
      </c>
      <c r="F940" s="343" t="s">
        <v>266</v>
      </c>
      <c r="G940" s="343">
        <v>2</v>
      </c>
      <c r="H940" s="343">
        <v>2</v>
      </c>
      <c r="I940" s="343" t="s">
        <v>404</v>
      </c>
      <c r="J940" s="343">
        <v>4</v>
      </c>
      <c r="K940" s="353" t="s">
        <v>493</v>
      </c>
      <c r="L940" s="354" t="s">
        <v>1095</v>
      </c>
      <c r="M940" s="247">
        <v>0</v>
      </c>
      <c r="N940" s="18">
        <v>1</v>
      </c>
      <c r="O940" s="247">
        <v>0</v>
      </c>
      <c r="P940" s="247">
        <v>0</v>
      </c>
      <c r="Q940" s="18">
        <v>1</v>
      </c>
      <c r="R940" s="279">
        <f t="shared" si="8"/>
        <v>2</v>
      </c>
    </row>
    <row r="941" spans="2:18" s="260" customFormat="1" ht="13.5" customHeight="1">
      <c r="B941" s="342" t="s">
        <v>1278</v>
      </c>
      <c r="C941" s="342"/>
      <c r="D941" s="254" t="s">
        <v>1279</v>
      </c>
      <c r="E941" s="343"/>
      <c r="F941" s="343" t="s">
        <v>266</v>
      </c>
      <c r="G941" s="343">
        <v>4</v>
      </c>
      <c r="H941" s="343">
        <v>4</v>
      </c>
      <c r="I941" s="343" t="s">
        <v>404</v>
      </c>
      <c r="J941" s="343">
        <v>4</v>
      </c>
      <c r="K941" s="353" t="s">
        <v>493</v>
      </c>
      <c r="L941" s="354" t="s">
        <v>1095</v>
      </c>
      <c r="M941" s="18">
        <v>1</v>
      </c>
      <c r="N941" s="18">
        <v>1</v>
      </c>
      <c r="O941" s="18">
        <v>1</v>
      </c>
      <c r="P941" s="247">
        <v>0</v>
      </c>
      <c r="Q941" s="18">
        <v>1</v>
      </c>
      <c r="R941" s="279">
        <f t="shared" si="8"/>
        <v>4</v>
      </c>
    </row>
    <row r="942" spans="2:18" s="260" customFormat="1" ht="13.5" customHeight="1">
      <c r="B942" s="342" t="s">
        <v>1280</v>
      </c>
      <c r="C942" s="342"/>
      <c r="D942" s="254" t="s">
        <v>1281</v>
      </c>
      <c r="E942" s="343"/>
      <c r="F942" s="343" t="s">
        <v>266</v>
      </c>
      <c r="G942" s="343">
        <v>3</v>
      </c>
      <c r="H942" s="343">
        <v>4</v>
      </c>
      <c r="I942" s="343" t="s">
        <v>404</v>
      </c>
      <c r="J942" s="343">
        <v>4</v>
      </c>
      <c r="K942" s="353" t="s">
        <v>451</v>
      </c>
      <c r="L942" s="354" t="s">
        <v>1095</v>
      </c>
      <c r="M942" s="247">
        <v>0</v>
      </c>
      <c r="N942" s="247">
        <v>0</v>
      </c>
      <c r="O942" s="247">
        <v>0</v>
      </c>
      <c r="P942" s="247">
        <v>0</v>
      </c>
      <c r="Q942" s="247">
        <v>0</v>
      </c>
      <c r="R942" s="279">
        <f t="shared" si="8"/>
        <v>0</v>
      </c>
    </row>
    <row r="943" spans="2:18" s="265" customFormat="1" ht="13.5" customHeight="1">
      <c r="B943" s="338" t="s">
        <v>1282</v>
      </c>
      <c r="C943" s="338"/>
      <c r="D943" s="254" t="s">
        <v>1283</v>
      </c>
      <c r="E943" s="339"/>
      <c r="F943" s="339" t="s">
        <v>266</v>
      </c>
      <c r="G943" s="339">
        <v>2</v>
      </c>
      <c r="H943" s="339">
        <v>4</v>
      </c>
      <c r="I943" s="339" t="s">
        <v>404</v>
      </c>
      <c r="J943" s="339">
        <v>4</v>
      </c>
      <c r="K943" s="339" t="s">
        <v>451</v>
      </c>
      <c r="L943" s="350" t="s">
        <v>1095</v>
      </c>
      <c r="M943" s="329">
        <v>0</v>
      </c>
      <c r="N943" s="329">
        <v>0</v>
      </c>
      <c r="O943" s="329">
        <v>0</v>
      </c>
      <c r="P943" s="329">
        <v>0</v>
      </c>
      <c r="Q943" s="329">
        <v>0</v>
      </c>
      <c r="R943" s="279">
        <f t="shared" si="8"/>
        <v>0</v>
      </c>
    </row>
    <row r="944" spans="2:18" s="265" customFormat="1" ht="13.5" customHeight="1">
      <c r="B944" s="338" t="s">
        <v>1284</v>
      </c>
      <c r="C944" s="338"/>
      <c r="D944" s="254" t="s">
        <v>1285</v>
      </c>
      <c r="E944" s="339" t="s">
        <v>900</v>
      </c>
      <c r="F944" s="339" t="s">
        <v>266</v>
      </c>
      <c r="G944" s="339">
        <v>4</v>
      </c>
      <c r="H944" s="339">
        <v>4</v>
      </c>
      <c r="I944" s="339" t="s">
        <v>404</v>
      </c>
      <c r="J944" s="339">
        <v>4</v>
      </c>
      <c r="K944" s="339" t="s">
        <v>451</v>
      </c>
      <c r="L944" s="350" t="s">
        <v>1095</v>
      </c>
      <c r="M944" s="329">
        <v>0</v>
      </c>
      <c r="N944" s="329">
        <v>0</v>
      </c>
      <c r="O944" s="329">
        <v>0</v>
      </c>
      <c r="P944" s="329">
        <v>0</v>
      </c>
      <c r="Q944" s="329">
        <v>0</v>
      </c>
      <c r="R944" s="279">
        <f t="shared" si="8"/>
        <v>0</v>
      </c>
    </row>
    <row r="945" spans="2:18" s="268" customFormat="1" ht="13.5" customHeight="1">
      <c r="B945" s="359" t="s">
        <v>1286</v>
      </c>
      <c r="C945" s="359"/>
      <c r="D945" s="254" t="s">
        <v>1287</v>
      </c>
      <c r="E945" s="360"/>
      <c r="F945" s="360" t="s">
        <v>266</v>
      </c>
      <c r="G945" s="360">
        <v>1</v>
      </c>
      <c r="H945" s="360">
        <v>1</v>
      </c>
      <c r="I945" s="360" t="s">
        <v>404</v>
      </c>
      <c r="J945" s="360">
        <v>4</v>
      </c>
      <c r="K945" s="360" t="s">
        <v>451</v>
      </c>
      <c r="L945" s="362" t="s">
        <v>1095</v>
      </c>
      <c r="M945" s="363">
        <v>0</v>
      </c>
      <c r="N945" s="363">
        <v>0</v>
      </c>
      <c r="O945" s="363">
        <v>0</v>
      </c>
      <c r="P945" s="363">
        <v>0</v>
      </c>
      <c r="Q945" s="363">
        <v>0</v>
      </c>
      <c r="R945" s="279">
        <f t="shared" si="8"/>
        <v>0</v>
      </c>
    </row>
    <row r="946" spans="2:18" s="260" customFormat="1" ht="13.5" customHeight="1">
      <c r="B946" s="344" t="s">
        <v>120</v>
      </c>
      <c r="C946" s="344"/>
      <c r="D946" s="254" t="s">
        <v>1288</v>
      </c>
      <c r="E946" s="343"/>
      <c r="F946" s="343" t="s">
        <v>266</v>
      </c>
      <c r="G946" s="343">
        <v>3</v>
      </c>
      <c r="H946" s="343">
        <v>3</v>
      </c>
      <c r="I946" s="343" t="s">
        <v>404</v>
      </c>
      <c r="J946" s="343">
        <v>4</v>
      </c>
      <c r="K946" s="353" t="s">
        <v>487</v>
      </c>
      <c r="L946" s="354" t="s">
        <v>1095</v>
      </c>
      <c r="M946" s="247">
        <v>0</v>
      </c>
      <c r="N946" s="247">
        <v>0</v>
      </c>
      <c r="O946" s="247">
        <v>0</v>
      </c>
      <c r="P946" s="247">
        <v>0</v>
      </c>
      <c r="Q946" s="247">
        <v>0</v>
      </c>
      <c r="R946" s="279">
        <f t="shared" si="8"/>
        <v>0</v>
      </c>
    </row>
    <row r="947" spans="2:18" s="260" customFormat="1" ht="13.5" customHeight="1">
      <c r="B947" s="342" t="s">
        <v>1289</v>
      </c>
      <c r="C947" s="342"/>
      <c r="D947" s="254" t="s">
        <v>1290</v>
      </c>
      <c r="E947" s="343" t="s">
        <v>1291</v>
      </c>
      <c r="F947" s="343" t="s">
        <v>266</v>
      </c>
      <c r="G947" s="343">
        <v>1</v>
      </c>
      <c r="H947" s="343">
        <v>4</v>
      </c>
      <c r="I947" s="343" t="s">
        <v>404</v>
      </c>
      <c r="J947" s="343">
        <v>4</v>
      </c>
      <c r="K947" s="353" t="s">
        <v>487</v>
      </c>
      <c r="L947" s="354" t="s">
        <v>1095</v>
      </c>
      <c r="M947" s="18">
        <v>1</v>
      </c>
      <c r="N947" s="18">
        <v>1</v>
      </c>
      <c r="O947" s="18">
        <v>1</v>
      </c>
      <c r="P947" s="18">
        <v>1</v>
      </c>
      <c r="Q947" s="18">
        <v>1</v>
      </c>
      <c r="R947" s="279">
        <f t="shared" si="8"/>
        <v>5</v>
      </c>
    </row>
    <row r="948" spans="2:18" s="260" customFormat="1" ht="13.5" customHeight="1">
      <c r="B948" s="342" t="s">
        <v>177</v>
      </c>
      <c r="C948" s="342"/>
      <c r="D948" s="254" t="s">
        <v>1292</v>
      </c>
      <c r="E948" s="343"/>
      <c r="F948" s="343" t="s">
        <v>266</v>
      </c>
      <c r="G948" s="343">
        <v>2</v>
      </c>
      <c r="H948" s="343">
        <v>2</v>
      </c>
      <c r="I948" s="343" t="s">
        <v>404</v>
      </c>
      <c r="J948" s="343">
        <v>4</v>
      </c>
      <c r="K948" s="353" t="s">
        <v>487</v>
      </c>
      <c r="L948" s="354" t="s">
        <v>1095</v>
      </c>
      <c r="M948" s="247">
        <v>0</v>
      </c>
      <c r="N948" s="247">
        <v>0</v>
      </c>
      <c r="O948" s="18">
        <v>2</v>
      </c>
      <c r="P948" s="18">
        <v>2</v>
      </c>
      <c r="Q948" s="18">
        <v>1</v>
      </c>
      <c r="R948" s="279">
        <f t="shared" si="8"/>
        <v>5</v>
      </c>
    </row>
    <row r="949" spans="2:18" s="260" customFormat="1" ht="13.5" customHeight="1">
      <c r="B949" s="342" t="s">
        <v>1293</v>
      </c>
      <c r="C949" s="342"/>
      <c r="D949" s="254" t="s">
        <v>1294</v>
      </c>
      <c r="E949" s="343"/>
      <c r="F949" s="343" t="s">
        <v>266</v>
      </c>
      <c r="G949" s="343">
        <v>3</v>
      </c>
      <c r="H949" s="343">
        <v>3</v>
      </c>
      <c r="I949" s="343" t="s">
        <v>404</v>
      </c>
      <c r="J949" s="343">
        <v>4</v>
      </c>
      <c r="K949" s="353" t="s">
        <v>487</v>
      </c>
      <c r="L949" s="354" t="s">
        <v>1095</v>
      </c>
      <c r="M949" s="247">
        <v>0</v>
      </c>
      <c r="N949" s="247">
        <v>0</v>
      </c>
      <c r="O949" s="18">
        <v>1</v>
      </c>
      <c r="P949" s="18">
        <v>1</v>
      </c>
      <c r="Q949" s="18">
        <v>1</v>
      </c>
      <c r="R949" s="279">
        <f t="shared" si="8"/>
        <v>3</v>
      </c>
    </row>
    <row r="950" spans="2:18" s="260" customFormat="1" ht="13.5" customHeight="1">
      <c r="B950" s="342" t="s">
        <v>1295</v>
      </c>
      <c r="C950" s="342"/>
      <c r="D950" s="254" t="s">
        <v>1296</v>
      </c>
      <c r="E950" s="343"/>
      <c r="F950" s="343" t="s">
        <v>266</v>
      </c>
      <c r="G950" s="343">
        <v>5</v>
      </c>
      <c r="H950" s="343">
        <v>5</v>
      </c>
      <c r="I950" s="343" t="s">
        <v>404</v>
      </c>
      <c r="J950" s="343">
        <v>4</v>
      </c>
      <c r="K950" s="353" t="s">
        <v>470</v>
      </c>
      <c r="L950" s="354" t="s">
        <v>1095</v>
      </c>
      <c r="M950" s="247">
        <v>0</v>
      </c>
      <c r="N950" s="247">
        <v>0</v>
      </c>
      <c r="O950" s="247">
        <v>0</v>
      </c>
      <c r="P950" s="18">
        <v>2</v>
      </c>
      <c r="Q950" s="18">
        <v>1</v>
      </c>
      <c r="R950" s="279">
        <f t="shared" si="8"/>
        <v>3</v>
      </c>
    </row>
    <row r="951" spans="2:18" s="260" customFormat="1" ht="13.5" customHeight="1">
      <c r="B951" s="361" t="s">
        <v>203</v>
      </c>
      <c r="C951" s="361"/>
      <c r="D951" s="254" t="s">
        <v>1297</v>
      </c>
      <c r="E951" s="343" t="s">
        <v>1298</v>
      </c>
      <c r="F951" s="343" t="s">
        <v>266</v>
      </c>
      <c r="G951" s="343">
        <v>3</v>
      </c>
      <c r="H951" s="343">
        <v>3</v>
      </c>
      <c r="I951" s="343" t="s">
        <v>404</v>
      </c>
      <c r="J951" s="343">
        <v>4</v>
      </c>
      <c r="K951" s="353" t="s">
        <v>470</v>
      </c>
      <c r="L951" s="354" t="s">
        <v>1095</v>
      </c>
      <c r="M951" s="247">
        <v>0</v>
      </c>
      <c r="N951" s="247">
        <v>0</v>
      </c>
      <c r="O951" s="247">
        <v>0</v>
      </c>
      <c r="P951" s="247">
        <v>0</v>
      </c>
      <c r="Q951" s="247">
        <v>0</v>
      </c>
      <c r="R951" s="279">
        <f t="shared" si="8"/>
        <v>0</v>
      </c>
    </row>
    <row r="952" spans="2:18" s="260" customFormat="1" ht="13.5" customHeight="1">
      <c r="B952" s="344" t="s">
        <v>40</v>
      </c>
      <c r="C952" s="344"/>
      <c r="D952" s="254" t="s">
        <v>1299</v>
      </c>
      <c r="E952" s="343"/>
      <c r="F952" s="343" t="s">
        <v>266</v>
      </c>
      <c r="G952" s="343">
        <v>2</v>
      </c>
      <c r="H952" s="343">
        <v>3</v>
      </c>
      <c r="I952" s="343" t="s">
        <v>404</v>
      </c>
      <c r="J952" s="343">
        <v>4</v>
      </c>
      <c r="K952" s="353" t="s">
        <v>470</v>
      </c>
      <c r="L952" s="354" t="s">
        <v>1095</v>
      </c>
      <c r="M952" s="247">
        <v>0</v>
      </c>
      <c r="N952" s="247">
        <v>0</v>
      </c>
      <c r="O952" s="247">
        <v>0</v>
      </c>
      <c r="P952" s="247">
        <v>0</v>
      </c>
      <c r="Q952" s="247">
        <v>0</v>
      </c>
      <c r="R952" s="279">
        <f t="shared" si="8"/>
        <v>0</v>
      </c>
    </row>
    <row r="953" spans="2:18" s="265" customFormat="1" ht="13.5" customHeight="1">
      <c r="B953" s="338" t="s">
        <v>1300</v>
      </c>
      <c r="C953" s="338"/>
      <c r="D953" s="254" t="s">
        <v>1301</v>
      </c>
      <c r="E953" s="339"/>
      <c r="F953" s="339" t="s">
        <v>266</v>
      </c>
      <c r="G953" s="339">
        <v>5</v>
      </c>
      <c r="H953" s="339">
        <v>6</v>
      </c>
      <c r="I953" s="339" t="s">
        <v>404</v>
      </c>
      <c r="J953" s="339">
        <v>4</v>
      </c>
      <c r="K953" s="339" t="s">
        <v>470</v>
      </c>
      <c r="L953" s="350" t="s">
        <v>1095</v>
      </c>
      <c r="M953" s="329">
        <v>0</v>
      </c>
      <c r="N953" s="329">
        <v>0</v>
      </c>
      <c r="O953" s="329">
        <v>0</v>
      </c>
      <c r="P953" s="329">
        <v>0</v>
      </c>
      <c r="Q953" s="329">
        <v>0</v>
      </c>
      <c r="R953" s="279">
        <f t="shared" si="8"/>
        <v>0</v>
      </c>
    </row>
    <row r="954" spans="2:18" s="265" customFormat="1" ht="13.5" customHeight="1">
      <c r="B954" s="338" t="s">
        <v>1302</v>
      </c>
      <c r="C954" s="338"/>
      <c r="D954" s="254" t="s">
        <v>1303</v>
      </c>
      <c r="E954" s="339"/>
      <c r="F954" s="339" t="s">
        <v>266</v>
      </c>
      <c r="G954" s="339">
        <v>2</v>
      </c>
      <c r="H954" s="339">
        <v>2</v>
      </c>
      <c r="I954" s="339" t="s">
        <v>404</v>
      </c>
      <c r="J954" s="339">
        <v>5</v>
      </c>
      <c r="K954" s="339" t="s">
        <v>451</v>
      </c>
      <c r="L954" s="350" t="s">
        <v>1095</v>
      </c>
      <c r="M954" s="329">
        <v>0</v>
      </c>
      <c r="N954" s="329">
        <v>0</v>
      </c>
      <c r="O954" s="329">
        <v>0</v>
      </c>
      <c r="P954" s="329">
        <v>0</v>
      </c>
      <c r="Q954" s="329">
        <v>0</v>
      </c>
      <c r="R954" s="279">
        <f t="shared" si="8"/>
        <v>0</v>
      </c>
    </row>
    <row r="955" spans="2:18" s="266" customFormat="1" ht="13.5" customHeight="1">
      <c r="B955" s="340" t="s">
        <v>41</v>
      </c>
      <c r="C955" s="340"/>
      <c r="D955" s="254" t="s">
        <v>1304</v>
      </c>
      <c r="E955" s="341" t="s">
        <v>1085</v>
      </c>
      <c r="F955" s="341" t="s">
        <v>266</v>
      </c>
      <c r="G955" s="341">
        <v>5</v>
      </c>
      <c r="H955" s="341">
        <v>5</v>
      </c>
      <c r="I955" s="341" t="s">
        <v>404</v>
      </c>
      <c r="J955" s="341">
        <v>5</v>
      </c>
      <c r="K955" s="341" t="s">
        <v>451</v>
      </c>
      <c r="L955" s="351" t="s">
        <v>1095</v>
      </c>
      <c r="M955" s="352">
        <v>0</v>
      </c>
      <c r="N955" s="352">
        <v>0</v>
      </c>
      <c r="O955" s="352">
        <v>0</v>
      </c>
      <c r="P955" s="352">
        <v>0</v>
      </c>
      <c r="Q955" s="352">
        <v>0</v>
      </c>
      <c r="R955" s="279">
        <f t="shared" ref="R955:R968" si="9">SUM(M955:Q955)</f>
        <v>0</v>
      </c>
    </row>
    <row r="956" spans="2:18" s="266" customFormat="1" ht="13.5" customHeight="1">
      <c r="B956" s="340" t="s">
        <v>1305</v>
      </c>
      <c r="C956" s="340"/>
      <c r="D956" s="254" t="s">
        <v>1169</v>
      </c>
      <c r="E956" s="341" t="s">
        <v>865</v>
      </c>
      <c r="F956" s="341" t="s">
        <v>266</v>
      </c>
      <c r="G956" s="341">
        <v>4</v>
      </c>
      <c r="H956" s="341">
        <v>4</v>
      </c>
      <c r="I956" s="341" t="s">
        <v>404</v>
      </c>
      <c r="J956" s="341">
        <v>5</v>
      </c>
      <c r="K956" s="341" t="s">
        <v>451</v>
      </c>
      <c r="L956" s="351" t="s">
        <v>1095</v>
      </c>
      <c r="M956" s="352">
        <v>0</v>
      </c>
      <c r="N956" s="352">
        <v>0</v>
      </c>
      <c r="O956" s="352">
        <v>0</v>
      </c>
      <c r="P956" s="352">
        <v>0</v>
      </c>
      <c r="Q956" s="352">
        <v>0</v>
      </c>
      <c r="R956" s="279">
        <f t="shared" si="9"/>
        <v>0</v>
      </c>
    </row>
    <row r="957" spans="2:18" s="266" customFormat="1" ht="13.5" customHeight="1">
      <c r="B957" s="340" t="s">
        <v>1306</v>
      </c>
      <c r="C957" s="340"/>
      <c r="D957" s="254" t="s">
        <v>1307</v>
      </c>
      <c r="E957" s="341"/>
      <c r="F957" s="341" t="s">
        <v>266</v>
      </c>
      <c r="G957" s="341">
        <v>5</v>
      </c>
      <c r="H957" s="341">
        <v>4</v>
      </c>
      <c r="I957" s="341" t="s">
        <v>404</v>
      </c>
      <c r="J957" s="341">
        <v>5</v>
      </c>
      <c r="K957" s="341" t="s">
        <v>451</v>
      </c>
      <c r="L957" s="351" t="s">
        <v>1095</v>
      </c>
      <c r="M957" s="352">
        <v>0</v>
      </c>
      <c r="N957" s="352">
        <v>0</v>
      </c>
      <c r="O957" s="352">
        <v>0</v>
      </c>
      <c r="P957" s="352">
        <v>0</v>
      </c>
      <c r="Q957" s="352">
        <v>0</v>
      </c>
      <c r="R957" s="279">
        <f t="shared" si="9"/>
        <v>0</v>
      </c>
    </row>
    <row r="958" spans="2:18" s="266" customFormat="1" ht="13.5" customHeight="1">
      <c r="B958" s="340" t="s">
        <v>1308</v>
      </c>
      <c r="C958" s="340"/>
      <c r="D958" s="254" t="s">
        <v>1309</v>
      </c>
      <c r="E958" s="341"/>
      <c r="F958" s="341" t="s">
        <v>266</v>
      </c>
      <c r="G958" s="341">
        <v>2</v>
      </c>
      <c r="H958" s="341">
        <v>5</v>
      </c>
      <c r="I958" s="341" t="s">
        <v>404</v>
      </c>
      <c r="J958" s="341">
        <v>5</v>
      </c>
      <c r="K958" s="341" t="s">
        <v>451</v>
      </c>
      <c r="L958" s="351" t="s">
        <v>1095</v>
      </c>
      <c r="M958" s="352">
        <v>0</v>
      </c>
      <c r="N958" s="352">
        <v>0</v>
      </c>
      <c r="O958" s="352">
        <v>0</v>
      </c>
      <c r="P958" s="352">
        <v>0</v>
      </c>
      <c r="Q958" s="352">
        <v>0</v>
      </c>
      <c r="R958" s="279">
        <f t="shared" si="9"/>
        <v>0</v>
      </c>
    </row>
    <row r="959" spans="2:18" s="260" customFormat="1" ht="13.5" customHeight="1">
      <c r="B959" s="342" t="s">
        <v>1310</v>
      </c>
      <c r="C959" s="342"/>
      <c r="D959" s="254" t="s">
        <v>1311</v>
      </c>
      <c r="E959" s="343"/>
      <c r="F959" s="343" t="s">
        <v>266</v>
      </c>
      <c r="G959" s="343">
        <v>5</v>
      </c>
      <c r="H959" s="343">
        <v>3</v>
      </c>
      <c r="I959" s="343" t="s">
        <v>404</v>
      </c>
      <c r="J959" s="343">
        <v>5</v>
      </c>
      <c r="K959" s="353" t="s">
        <v>487</v>
      </c>
      <c r="L959" s="354" t="s">
        <v>1095</v>
      </c>
      <c r="M959" s="18">
        <v>2</v>
      </c>
      <c r="N959" s="18">
        <v>1</v>
      </c>
      <c r="O959" s="18">
        <v>1</v>
      </c>
      <c r="P959" s="247">
        <v>0</v>
      </c>
      <c r="Q959" s="18">
        <v>2</v>
      </c>
      <c r="R959" s="279">
        <f t="shared" si="9"/>
        <v>6</v>
      </c>
    </row>
    <row r="960" spans="2:18" s="260" customFormat="1" ht="13.5" customHeight="1">
      <c r="B960" s="342" t="s">
        <v>1312</v>
      </c>
      <c r="C960" s="342"/>
      <c r="D960" s="254" t="s">
        <v>1313</v>
      </c>
      <c r="E960" s="343"/>
      <c r="F960" s="343" t="s">
        <v>266</v>
      </c>
      <c r="G960" s="343">
        <v>3</v>
      </c>
      <c r="H960" s="343">
        <v>3</v>
      </c>
      <c r="I960" s="343" t="s">
        <v>404</v>
      </c>
      <c r="J960" s="343">
        <v>5</v>
      </c>
      <c r="K960" s="353" t="s">
        <v>470</v>
      </c>
      <c r="L960" s="354" t="s">
        <v>1095</v>
      </c>
      <c r="M960" s="247">
        <v>0</v>
      </c>
      <c r="N960" s="247">
        <v>0</v>
      </c>
      <c r="O960" s="247">
        <v>0</v>
      </c>
      <c r="P960" s="247">
        <v>0</v>
      </c>
      <c r="Q960" s="247">
        <v>0</v>
      </c>
      <c r="R960" s="279">
        <f t="shared" si="9"/>
        <v>0</v>
      </c>
    </row>
    <row r="961" spans="1:18" s="265" customFormat="1" ht="13.5" customHeight="1">
      <c r="B961" s="338" t="s">
        <v>1314</v>
      </c>
      <c r="C961" s="338"/>
      <c r="D961" s="254" t="s">
        <v>1315</v>
      </c>
      <c r="E961" s="339"/>
      <c r="F961" s="339" t="s">
        <v>266</v>
      </c>
      <c r="G961" s="339">
        <v>5</v>
      </c>
      <c r="H961" s="339">
        <v>3</v>
      </c>
      <c r="I961" s="339" t="s">
        <v>404</v>
      </c>
      <c r="J961" s="339">
        <v>6</v>
      </c>
      <c r="K961" s="339" t="s">
        <v>451</v>
      </c>
      <c r="L961" s="350" t="s">
        <v>1095</v>
      </c>
      <c r="M961" s="329">
        <v>0</v>
      </c>
      <c r="N961" s="329">
        <v>0</v>
      </c>
      <c r="O961" s="329">
        <v>0</v>
      </c>
      <c r="P961" s="329">
        <v>0</v>
      </c>
      <c r="Q961" s="329">
        <v>0</v>
      </c>
      <c r="R961" s="279">
        <f t="shared" si="9"/>
        <v>0</v>
      </c>
    </row>
    <row r="962" spans="1:18" s="266" customFormat="1" ht="13.5" customHeight="1">
      <c r="B962" s="340" t="s">
        <v>1316</v>
      </c>
      <c r="C962" s="340"/>
      <c r="D962" s="254" t="s">
        <v>1317</v>
      </c>
      <c r="E962" s="341"/>
      <c r="F962" s="341" t="s">
        <v>266</v>
      </c>
      <c r="G962" s="341">
        <v>4</v>
      </c>
      <c r="H962" s="341">
        <v>4</v>
      </c>
      <c r="I962" s="341" t="s">
        <v>404</v>
      </c>
      <c r="J962" s="341">
        <v>6</v>
      </c>
      <c r="K962" s="341" t="s">
        <v>451</v>
      </c>
      <c r="L962" s="351" t="s">
        <v>1095</v>
      </c>
      <c r="M962" s="352">
        <v>0</v>
      </c>
      <c r="N962" s="352">
        <v>0</v>
      </c>
      <c r="O962" s="352">
        <v>0</v>
      </c>
      <c r="P962" s="352">
        <v>0</v>
      </c>
      <c r="Q962" s="352">
        <v>0</v>
      </c>
      <c r="R962" s="279">
        <f t="shared" si="9"/>
        <v>0</v>
      </c>
    </row>
    <row r="963" spans="1:18" s="260" customFormat="1" ht="13.5" customHeight="1">
      <c r="B963" s="342" t="s">
        <v>1318</v>
      </c>
      <c r="C963" s="342"/>
      <c r="D963" s="254" t="s">
        <v>1319</v>
      </c>
      <c r="E963" s="343"/>
      <c r="F963" s="343" t="s">
        <v>266</v>
      </c>
      <c r="G963" s="343">
        <v>6</v>
      </c>
      <c r="H963" s="343">
        <v>6</v>
      </c>
      <c r="I963" s="343" t="s">
        <v>404</v>
      </c>
      <c r="J963" s="343">
        <v>6</v>
      </c>
      <c r="K963" s="353" t="s">
        <v>487</v>
      </c>
      <c r="L963" s="354" t="s">
        <v>1095</v>
      </c>
      <c r="M963" s="18">
        <v>2</v>
      </c>
      <c r="N963" s="18">
        <v>1</v>
      </c>
      <c r="O963" s="247">
        <v>0</v>
      </c>
      <c r="P963" s="352">
        <v>0</v>
      </c>
      <c r="Q963" s="18">
        <v>1</v>
      </c>
      <c r="R963" s="279">
        <f t="shared" si="9"/>
        <v>4</v>
      </c>
    </row>
    <row r="964" spans="1:18" s="260" customFormat="1" ht="13.5" customHeight="1">
      <c r="B964" s="344" t="s">
        <v>2971</v>
      </c>
      <c r="C964" s="344"/>
      <c r="D964" s="254" t="s">
        <v>1320</v>
      </c>
      <c r="E964" s="343"/>
      <c r="F964" s="343" t="s">
        <v>266</v>
      </c>
      <c r="G964" s="343">
        <v>4</v>
      </c>
      <c r="H964" s="343">
        <v>6</v>
      </c>
      <c r="I964" s="343" t="s">
        <v>404</v>
      </c>
      <c r="J964" s="343">
        <v>6</v>
      </c>
      <c r="K964" s="353" t="s">
        <v>487</v>
      </c>
      <c r="L964" s="354" t="s">
        <v>1095</v>
      </c>
      <c r="M964" s="355">
        <v>0</v>
      </c>
      <c r="N964" s="355">
        <v>0</v>
      </c>
      <c r="O964" s="18">
        <v>2</v>
      </c>
      <c r="P964" s="18">
        <v>2</v>
      </c>
      <c r="Q964" s="355">
        <v>0</v>
      </c>
      <c r="R964" s="279">
        <f t="shared" si="9"/>
        <v>4</v>
      </c>
    </row>
    <row r="965" spans="1:18" s="260" customFormat="1" ht="13.5" customHeight="1">
      <c r="B965" s="342" t="s">
        <v>1321</v>
      </c>
      <c r="C965" s="342"/>
      <c r="D965" s="254" t="s">
        <v>1322</v>
      </c>
      <c r="E965" s="343"/>
      <c r="F965" s="343" t="s">
        <v>266</v>
      </c>
      <c r="G965" s="343">
        <v>5</v>
      </c>
      <c r="H965" s="343">
        <v>5</v>
      </c>
      <c r="I965" s="343" t="s">
        <v>404</v>
      </c>
      <c r="J965" s="343">
        <v>6</v>
      </c>
      <c r="K965" s="353" t="s">
        <v>487</v>
      </c>
      <c r="L965" s="354" t="s">
        <v>1095</v>
      </c>
      <c r="M965" s="18">
        <v>2</v>
      </c>
      <c r="N965" s="18">
        <v>2</v>
      </c>
      <c r="O965" s="18">
        <v>1</v>
      </c>
      <c r="P965" s="18">
        <v>2</v>
      </c>
      <c r="Q965" s="18">
        <v>1</v>
      </c>
      <c r="R965" s="279">
        <f t="shared" si="9"/>
        <v>8</v>
      </c>
    </row>
    <row r="966" spans="1:18" s="260" customFormat="1" ht="13.5" customHeight="1">
      <c r="B966" s="342" t="s">
        <v>1323</v>
      </c>
      <c r="C966" s="342"/>
      <c r="D966" s="254" t="s">
        <v>1324</v>
      </c>
      <c r="E966" s="343" t="s">
        <v>1085</v>
      </c>
      <c r="F966" s="343" t="s">
        <v>266</v>
      </c>
      <c r="G966" s="343">
        <v>6</v>
      </c>
      <c r="H966" s="343">
        <v>5</v>
      </c>
      <c r="I966" s="343" t="s">
        <v>404</v>
      </c>
      <c r="J966" s="343">
        <v>6</v>
      </c>
      <c r="K966" s="353" t="s">
        <v>470</v>
      </c>
      <c r="L966" s="354" t="s">
        <v>1095</v>
      </c>
      <c r="M966" s="247">
        <v>0</v>
      </c>
      <c r="N966" s="247">
        <v>0</v>
      </c>
      <c r="O966" s="18">
        <v>1</v>
      </c>
      <c r="P966" s="247">
        <v>0</v>
      </c>
      <c r="Q966" s="247">
        <v>0</v>
      </c>
      <c r="R966" s="279">
        <f t="shared" si="9"/>
        <v>1</v>
      </c>
    </row>
    <row r="967" spans="1:18" s="266" customFormat="1" ht="13.5" customHeight="1">
      <c r="B967" s="340" t="s">
        <v>114</v>
      </c>
      <c r="C967" s="340"/>
      <c r="D967" s="254" t="s">
        <v>1325</v>
      </c>
      <c r="E967" s="341"/>
      <c r="F967" s="341" t="s">
        <v>266</v>
      </c>
      <c r="G967" s="341">
        <v>5</v>
      </c>
      <c r="H967" s="341">
        <v>5</v>
      </c>
      <c r="I967" s="341" t="s">
        <v>404</v>
      </c>
      <c r="J967" s="341">
        <v>7</v>
      </c>
      <c r="K967" s="341" t="s">
        <v>451</v>
      </c>
      <c r="L967" s="351" t="s">
        <v>1095</v>
      </c>
      <c r="M967" s="352">
        <v>0</v>
      </c>
      <c r="N967" s="352">
        <v>0</v>
      </c>
      <c r="O967" s="352">
        <v>0</v>
      </c>
      <c r="P967" s="352">
        <v>0</v>
      </c>
      <c r="Q967" s="18">
        <v>2</v>
      </c>
      <c r="R967" s="279">
        <f t="shared" si="9"/>
        <v>2</v>
      </c>
    </row>
    <row r="968" spans="1:18" s="260" customFormat="1" ht="13.5" customHeight="1">
      <c r="B968" s="344" t="s">
        <v>23</v>
      </c>
      <c r="C968" s="344"/>
      <c r="D968" s="254" t="s">
        <v>1326</v>
      </c>
      <c r="E968" s="343"/>
      <c r="F968" s="343" t="s">
        <v>266</v>
      </c>
      <c r="G968" s="343">
        <v>8</v>
      </c>
      <c r="H968" s="343">
        <v>8</v>
      </c>
      <c r="I968" s="343" t="s">
        <v>404</v>
      </c>
      <c r="J968" s="343">
        <v>8</v>
      </c>
      <c r="K968" s="353" t="s">
        <v>493</v>
      </c>
      <c r="L968" s="354" t="s">
        <v>1095</v>
      </c>
      <c r="M968" s="247">
        <v>0</v>
      </c>
      <c r="N968" s="247">
        <v>0</v>
      </c>
      <c r="O968" s="247">
        <v>0</v>
      </c>
      <c r="P968" s="247">
        <v>0</v>
      </c>
      <c r="Q968" s="247">
        <v>0</v>
      </c>
      <c r="R968" s="279">
        <f t="shared" si="9"/>
        <v>0</v>
      </c>
    </row>
    <row r="969" spans="1:18" s="269" customFormat="1" ht="13.5" hidden="1" customHeight="1">
      <c r="B969" s="364"/>
      <c r="C969" s="364"/>
      <c r="D969" s="577"/>
      <c r="E969" s="365"/>
      <c r="F969" s="365"/>
      <c r="G969" s="365"/>
      <c r="H969" s="365"/>
      <c r="I969" s="365"/>
      <c r="J969" s="365"/>
      <c r="K969" s="374"/>
      <c r="L969" s="375"/>
      <c r="M969" s="376"/>
      <c r="N969" s="376"/>
      <c r="O969" s="315"/>
      <c r="P969" s="376"/>
      <c r="Q969" s="315"/>
      <c r="R969" s="578"/>
    </row>
    <row r="970" spans="1:18" s="146" customFormat="1" ht="13.5" customHeight="1">
      <c r="A970" s="260"/>
      <c r="B970" s="254" t="s">
        <v>3684</v>
      </c>
      <c r="C970" s="254"/>
      <c r="D970" s="254" t="s">
        <v>1327</v>
      </c>
      <c r="E970" s="366"/>
      <c r="F970" s="366" t="s">
        <v>247</v>
      </c>
      <c r="G970" s="366"/>
      <c r="H970" s="366"/>
      <c r="I970" s="366" t="s">
        <v>248</v>
      </c>
      <c r="J970" s="366">
        <v>1</v>
      </c>
      <c r="K970" s="377" t="s">
        <v>470</v>
      </c>
      <c r="L970" s="378" t="s">
        <v>1328</v>
      </c>
      <c r="M970" s="379">
        <v>0</v>
      </c>
      <c r="N970" s="379">
        <v>0</v>
      </c>
      <c r="O970" s="379">
        <v>0</v>
      </c>
      <c r="P970" s="379">
        <v>0</v>
      </c>
      <c r="Q970" s="381">
        <v>0</v>
      </c>
      <c r="R970" s="279">
        <f t="shared" ref="R970:R1001" si="10">SUM(M970:Q970)</f>
        <v>0</v>
      </c>
    </row>
    <row r="971" spans="1:18" s="146" customFormat="1" ht="13.5" customHeight="1">
      <c r="A971" s="260"/>
      <c r="B971" s="254" t="s">
        <v>1329</v>
      </c>
      <c r="C971" s="254"/>
      <c r="D971" s="254" t="s">
        <v>1330</v>
      </c>
      <c r="E971" s="366"/>
      <c r="F971" s="366" t="s">
        <v>247</v>
      </c>
      <c r="G971" s="366"/>
      <c r="H971" s="366"/>
      <c r="I971" s="366" t="s">
        <v>248</v>
      </c>
      <c r="J971" s="366">
        <v>1</v>
      </c>
      <c r="K971" s="377" t="s">
        <v>451</v>
      </c>
      <c r="L971" s="378" t="s">
        <v>1328</v>
      </c>
      <c r="M971" s="379">
        <v>0</v>
      </c>
      <c r="N971" s="379">
        <v>0</v>
      </c>
      <c r="O971" s="379">
        <v>0</v>
      </c>
      <c r="P971" s="379">
        <v>0</v>
      </c>
      <c r="Q971" s="379">
        <v>0</v>
      </c>
      <c r="R971" s="279">
        <f t="shared" si="10"/>
        <v>0</v>
      </c>
    </row>
    <row r="972" spans="1:18" s="146" customFormat="1" ht="13.5" customHeight="1">
      <c r="A972" s="260"/>
      <c r="B972" s="367" t="s">
        <v>38</v>
      </c>
      <c r="C972" s="367"/>
      <c r="D972" s="254" t="s">
        <v>1331</v>
      </c>
      <c r="E972" s="366"/>
      <c r="F972" s="366" t="s">
        <v>266</v>
      </c>
      <c r="G972" s="366">
        <v>3</v>
      </c>
      <c r="H972" s="366">
        <v>1</v>
      </c>
      <c r="I972" s="366" t="s">
        <v>248</v>
      </c>
      <c r="J972" s="366">
        <v>3</v>
      </c>
      <c r="K972" s="377" t="s">
        <v>470</v>
      </c>
      <c r="L972" s="378" t="s">
        <v>1328</v>
      </c>
      <c r="M972" s="247">
        <v>0</v>
      </c>
      <c r="N972" s="247">
        <v>0</v>
      </c>
      <c r="O972" s="247">
        <v>0</v>
      </c>
      <c r="P972" s="247">
        <v>0</v>
      </c>
      <c r="Q972" s="380">
        <v>0</v>
      </c>
      <c r="R972" s="279">
        <f t="shared" si="10"/>
        <v>0</v>
      </c>
    </row>
    <row r="973" spans="1:18" s="146" customFormat="1" ht="13.5" customHeight="1">
      <c r="A973" s="260"/>
      <c r="B973" s="254" t="s">
        <v>1332</v>
      </c>
      <c r="C973" s="254"/>
      <c r="D973" s="254" t="s">
        <v>1333</v>
      </c>
      <c r="E973" s="366"/>
      <c r="F973" s="366" t="s">
        <v>533</v>
      </c>
      <c r="G973" s="366">
        <v>1</v>
      </c>
      <c r="H973" s="366">
        <v>5</v>
      </c>
      <c r="I973" s="366" t="s">
        <v>248</v>
      </c>
      <c r="J973" s="366">
        <v>4</v>
      </c>
      <c r="K973" s="377" t="s">
        <v>493</v>
      </c>
      <c r="L973" s="378" t="s">
        <v>1328</v>
      </c>
      <c r="M973" s="18">
        <v>1</v>
      </c>
      <c r="N973" s="18">
        <v>1</v>
      </c>
      <c r="O973" s="18">
        <v>1</v>
      </c>
      <c r="P973" s="380">
        <v>0</v>
      </c>
      <c r="Q973" s="18">
        <v>1</v>
      </c>
      <c r="R973" s="279">
        <f t="shared" si="10"/>
        <v>4</v>
      </c>
    </row>
    <row r="974" spans="1:18" s="146" customFormat="1" ht="13.5" customHeight="1">
      <c r="A974" s="260"/>
      <c r="B974" s="367" t="s">
        <v>1334</v>
      </c>
      <c r="C974" s="367"/>
      <c r="D974" s="254" t="s">
        <v>1335</v>
      </c>
      <c r="E974" s="366"/>
      <c r="F974" s="366" t="s">
        <v>247</v>
      </c>
      <c r="G974" s="366"/>
      <c r="H974" s="366"/>
      <c r="I974" s="366" t="s">
        <v>248</v>
      </c>
      <c r="J974" s="366">
        <v>4</v>
      </c>
      <c r="K974" s="377" t="s">
        <v>487</v>
      </c>
      <c r="L974" s="378" t="s">
        <v>1328</v>
      </c>
      <c r="M974" s="379">
        <v>0</v>
      </c>
      <c r="N974" s="381">
        <v>0</v>
      </c>
      <c r="O974" s="381">
        <v>0</v>
      </c>
      <c r="P974" s="381">
        <v>0</v>
      </c>
      <c r="Q974" s="381">
        <v>0</v>
      </c>
      <c r="R974" s="279">
        <f t="shared" si="10"/>
        <v>0</v>
      </c>
    </row>
    <row r="975" spans="1:18" s="146" customFormat="1" ht="13.5" customHeight="1">
      <c r="A975" s="260"/>
      <c r="B975" s="254" t="s">
        <v>1336</v>
      </c>
      <c r="C975" s="254"/>
      <c r="D975" s="254" t="s">
        <v>1337</v>
      </c>
      <c r="E975" s="366"/>
      <c r="F975" s="366" t="s">
        <v>266</v>
      </c>
      <c r="G975" s="366">
        <v>3</v>
      </c>
      <c r="H975" s="366">
        <v>5</v>
      </c>
      <c r="I975" s="366" t="s">
        <v>248</v>
      </c>
      <c r="J975" s="366">
        <v>4</v>
      </c>
      <c r="K975" s="377" t="s">
        <v>487</v>
      </c>
      <c r="L975" s="378" t="s">
        <v>1328</v>
      </c>
      <c r="M975" s="18">
        <v>1</v>
      </c>
      <c r="N975" s="18">
        <v>2</v>
      </c>
      <c r="O975" s="18">
        <v>2</v>
      </c>
      <c r="P975" s="18">
        <v>1</v>
      </c>
      <c r="Q975" s="192">
        <v>1</v>
      </c>
      <c r="R975" s="279">
        <f t="shared" si="10"/>
        <v>7</v>
      </c>
    </row>
    <row r="976" spans="1:18" s="146" customFormat="1" ht="13.5" customHeight="1">
      <c r="A976" s="260"/>
      <c r="B976" s="254" t="s">
        <v>1338</v>
      </c>
      <c r="C976" s="254"/>
      <c r="D976" s="254" t="s">
        <v>1339</v>
      </c>
      <c r="E976" s="366"/>
      <c r="F976" s="366" t="s">
        <v>247</v>
      </c>
      <c r="G976" s="366"/>
      <c r="H976" s="366"/>
      <c r="I976" s="366" t="s">
        <v>248</v>
      </c>
      <c r="J976" s="366">
        <v>4</v>
      </c>
      <c r="K976" s="377" t="s">
        <v>451</v>
      </c>
      <c r="L976" s="378" t="s">
        <v>1328</v>
      </c>
      <c r="M976" s="379">
        <v>0</v>
      </c>
      <c r="N976" s="380">
        <v>0</v>
      </c>
      <c r="O976" s="379">
        <v>0</v>
      </c>
      <c r="P976" s="379">
        <v>0</v>
      </c>
      <c r="Q976" s="379">
        <v>0</v>
      </c>
      <c r="R976" s="279">
        <f t="shared" si="10"/>
        <v>0</v>
      </c>
    </row>
    <row r="977" spans="1:18" s="270" customFormat="1" ht="13.5" customHeight="1">
      <c r="A977" s="368"/>
      <c r="B977" s="369" t="s">
        <v>1340</v>
      </c>
      <c r="C977" s="369"/>
      <c r="D977" s="254" t="s">
        <v>1341</v>
      </c>
      <c r="E977" s="370"/>
      <c r="F977" s="370" t="s">
        <v>266</v>
      </c>
      <c r="G977" s="370">
        <v>3</v>
      </c>
      <c r="H977" s="370">
        <v>6</v>
      </c>
      <c r="I977" s="370" t="s">
        <v>248</v>
      </c>
      <c r="J977" s="370">
        <v>4</v>
      </c>
      <c r="K977" s="370" t="s">
        <v>451</v>
      </c>
      <c r="L977" s="382" t="s">
        <v>1328</v>
      </c>
      <c r="M977" s="380">
        <v>0</v>
      </c>
      <c r="N977" s="380">
        <v>0</v>
      </c>
      <c r="O977" s="380">
        <v>0</v>
      </c>
      <c r="P977" s="380">
        <v>0</v>
      </c>
      <c r="Q977" s="380">
        <v>0</v>
      </c>
      <c r="R977" s="279">
        <f t="shared" si="10"/>
        <v>0</v>
      </c>
    </row>
    <row r="978" spans="1:18" s="146" customFormat="1" ht="13.5" customHeight="1">
      <c r="A978" s="260"/>
      <c r="B978" s="254" t="s">
        <v>1342</v>
      </c>
      <c r="C978" s="254"/>
      <c r="D978" s="254" t="s">
        <v>1343</v>
      </c>
      <c r="E978" s="366" t="s">
        <v>900</v>
      </c>
      <c r="F978" s="366" t="s">
        <v>266</v>
      </c>
      <c r="G978" s="366">
        <v>2</v>
      </c>
      <c r="H978" s="366">
        <v>4</v>
      </c>
      <c r="I978" s="366" t="s">
        <v>248</v>
      </c>
      <c r="J978" s="366">
        <v>5</v>
      </c>
      <c r="K978" s="377" t="s">
        <v>493</v>
      </c>
      <c r="L978" s="378" t="s">
        <v>1328</v>
      </c>
      <c r="M978" s="18">
        <v>1</v>
      </c>
      <c r="N978" s="383">
        <v>0</v>
      </c>
      <c r="O978" s="18">
        <v>1</v>
      </c>
      <c r="P978" s="18">
        <v>1</v>
      </c>
      <c r="Q978" s="18">
        <v>1</v>
      </c>
      <c r="R978" s="279">
        <f t="shared" si="10"/>
        <v>4</v>
      </c>
    </row>
    <row r="979" spans="1:18" s="146" customFormat="1" ht="13.5" customHeight="1">
      <c r="A979" s="260"/>
      <c r="B979" s="254" t="s">
        <v>1344</v>
      </c>
      <c r="C979" s="254"/>
      <c r="D979" s="254" t="s">
        <v>1345</v>
      </c>
      <c r="E979" s="366" t="s">
        <v>865</v>
      </c>
      <c r="F979" s="366" t="s">
        <v>266</v>
      </c>
      <c r="G979" s="366">
        <v>3</v>
      </c>
      <c r="H979" s="366">
        <v>5</v>
      </c>
      <c r="I979" s="366" t="s">
        <v>248</v>
      </c>
      <c r="J979" s="366">
        <v>8</v>
      </c>
      <c r="K979" s="377" t="s">
        <v>470</v>
      </c>
      <c r="L979" s="378" t="s">
        <v>1328</v>
      </c>
      <c r="M979" s="379">
        <v>0</v>
      </c>
      <c r="N979" s="379">
        <v>0</v>
      </c>
      <c r="O979" s="379">
        <v>0</v>
      </c>
      <c r="P979" s="18">
        <v>1</v>
      </c>
      <c r="Q979" s="379">
        <v>0</v>
      </c>
      <c r="R979" s="279">
        <f t="shared" si="10"/>
        <v>1</v>
      </c>
    </row>
    <row r="980" spans="1:18" s="146" customFormat="1" ht="13.5" customHeight="1">
      <c r="A980" s="260"/>
      <c r="B980" s="254" t="s">
        <v>1346</v>
      </c>
      <c r="C980" s="254"/>
      <c r="D980" s="254" t="s">
        <v>1347</v>
      </c>
      <c r="E980" s="366"/>
      <c r="F980" s="366" t="s">
        <v>533</v>
      </c>
      <c r="G980" s="366">
        <v>1</v>
      </c>
      <c r="H980" s="366">
        <v>3</v>
      </c>
      <c r="I980" s="366" t="s">
        <v>290</v>
      </c>
      <c r="J980" s="366">
        <v>1</v>
      </c>
      <c r="K980" s="377" t="s">
        <v>451</v>
      </c>
      <c r="L980" s="378" t="s">
        <v>1328</v>
      </c>
      <c r="M980" s="379">
        <v>0</v>
      </c>
      <c r="N980" s="379">
        <v>0</v>
      </c>
      <c r="O980" s="379">
        <v>0</v>
      </c>
      <c r="P980" s="379">
        <v>0</v>
      </c>
      <c r="Q980" s="379">
        <v>0</v>
      </c>
      <c r="R980" s="279">
        <f t="shared" si="10"/>
        <v>0</v>
      </c>
    </row>
    <row r="981" spans="1:18" s="146" customFormat="1" ht="13.5" customHeight="1">
      <c r="A981" s="260"/>
      <c r="B981" s="254" t="s">
        <v>3682</v>
      </c>
      <c r="C981" s="254"/>
      <c r="D981" s="254" t="s">
        <v>1348</v>
      </c>
      <c r="E981" s="366"/>
      <c r="F981" s="366" t="s">
        <v>247</v>
      </c>
      <c r="G981" s="366"/>
      <c r="H981" s="366"/>
      <c r="I981" s="366" t="s">
        <v>290</v>
      </c>
      <c r="J981" s="366">
        <v>2</v>
      </c>
      <c r="K981" s="377" t="s">
        <v>470</v>
      </c>
      <c r="L981" s="378" t="s">
        <v>1328</v>
      </c>
      <c r="M981" s="379">
        <v>0</v>
      </c>
      <c r="N981" s="383">
        <v>0</v>
      </c>
      <c r="O981" s="383">
        <v>0</v>
      </c>
      <c r="P981" s="380">
        <v>0</v>
      </c>
      <c r="Q981" s="380">
        <v>0</v>
      </c>
      <c r="R981" s="279">
        <f t="shared" si="10"/>
        <v>0</v>
      </c>
    </row>
    <row r="982" spans="1:18" s="270" customFormat="1" ht="13.5" customHeight="1">
      <c r="A982" s="368"/>
      <c r="B982" s="369" t="s">
        <v>1349</v>
      </c>
      <c r="C982" s="369"/>
      <c r="D982" s="254" t="s">
        <v>1350</v>
      </c>
      <c r="E982" s="370" t="s">
        <v>865</v>
      </c>
      <c r="F982" s="370" t="s">
        <v>266</v>
      </c>
      <c r="G982" s="370">
        <v>2</v>
      </c>
      <c r="H982" s="370">
        <v>4</v>
      </c>
      <c r="I982" s="370" t="s">
        <v>290</v>
      </c>
      <c r="J982" s="370">
        <v>3</v>
      </c>
      <c r="K982" s="370" t="s">
        <v>451</v>
      </c>
      <c r="L982" s="382" t="s">
        <v>1328</v>
      </c>
      <c r="M982" s="380">
        <v>0</v>
      </c>
      <c r="N982" s="380">
        <v>0</v>
      </c>
      <c r="O982" s="380">
        <v>0</v>
      </c>
      <c r="P982" s="380">
        <v>0</v>
      </c>
      <c r="Q982" s="380">
        <v>0</v>
      </c>
      <c r="R982" s="279">
        <f t="shared" si="10"/>
        <v>0</v>
      </c>
    </row>
    <row r="983" spans="1:18" s="270" customFormat="1" ht="13.5" customHeight="1">
      <c r="A983" s="368"/>
      <c r="B983" s="369" t="s">
        <v>1351</v>
      </c>
      <c r="C983" s="369"/>
      <c r="D983" s="254" t="s">
        <v>1352</v>
      </c>
      <c r="E983" s="370"/>
      <c r="F983" s="370" t="s">
        <v>247</v>
      </c>
      <c r="G983" s="370"/>
      <c r="H983" s="370"/>
      <c r="I983" s="370" t="s">
        <v>290</v>
      </c>
      <c r="J983" s="370">
        <v>4</v>
      </c>
      <c r="K983" s="370" t="s">
        <v>451</v>
      </c>
      <c r="L983" s="382" t="s">
        <v>1328</v>
      </c>
      <c r="M983" s="380">
        <v>0</v>
      </c>
      <c r="N983" s="380">
        <v>0</v>
      </c>
      <c r="O983" s="380">
        <v>0</v>
      </c>
      <c r="P983" s="380">
        <v>0</v>
      </c>
      <c r="Q983" s="380">
        <v>0</v>
      </c>
      <c r="R983" s="279">
        <f t="shared" si="10"/>
        <v>0</v>
      </c>
    </row>
    <row r="984" spans="1:18" s="146" customFormat="1" ht="13.5" customHeight="1">
      <c r="A984" s="260"/>
      <c r="B984" s="367" t="s">
        <v>1353</v>
      </c>
      <c r="C984" s="254"/>
      <c r="D984" s="254" t="s">
        <v>1354</v>
      </c>
      <c r="E984" s="366"/>
      <c r="F984" s="366" t="s">
        <v>247</v>
      </c>
      <c r="G984" s="366"/>
      <c r="H984" s="366"/>
      <c r="I984" s="366" t="s">
        <v>290</v>
      </c>
      <c r="J984" s="366">
        <v>5</v>
      </c>
      <c r="K984" s="377" t="s">
        <v>470</v>
      </c>
      <c r="L984" s="378" t="s">
        <v>1328</v>
      </c>
      <c r="M984" s="384">
        <v>0</v>
      </c>
      <c r="N984" s="384">
        <v>0</v>
      </c>
      <c r="O984" s="379">
        <v>0</v>
      </c>
      <c r="P984" s="18">
        <v>1</v>
      </c>
      <c r="Q984" s="384">
        <v>0</v>
      </c>
      <c r="R984" s="279">
        <f t="shared" si="10"/>
        <v>1</v>
      </c>
    </row>
    <row r="985" spans="1:18" s="146" customFormat="1" ht="13.5" customHeight="1">
      <c r="A985" s="260"/>
      <c r="B985" s="367" t="s">
        <v>3219</v>
      </c>
      <c r="C985" s="254"/>
      <c r="D985" s="254" t="s">
        <v>1355</v>
      </c>
      <c r="E985" s="366"/>
      <c r="F985" s="366" t="s">
        <v>247</v>
      </c>
      <c r="G985" s="366"/>
      <c r="H985" s="366"/>
      <c r="I985" s="366" t="s">
        <v>290</v>
      </c>
      <c r="J985" s="366">
        <v>6</v>
      </c>
      <c r="K985" s="377" t="s">
        <v>487</v>
      </c>
      <c r="L985" s="378" t="s">
        <v>1328</v>
      </c>
      <c r="M985" s="383">
        <v>0</v>
      </c>
      <c r="N985" s="383">
        <v>0</v>
      </c>
      <c r="O985" s="383">
        <v>0</v>
      </c>
      <c r="P985" s="383">
        <v>0</v>
      </c>
      <c r="Q985" s="383">
        <v>0</v>
      </c>
      <c r="R985" s="279">
        <f t="shared" si="10"/>
        <v>0</v>
      </c>
    </row>
    <row r="986" spans="1:18" s="146" customFormat="1" ht="13.5" customHeight="1">
      <c r="A986" s="260"/>
      <c r="B986" s="254" t="s">
        <v>3209</v>
      </c>
      <c r="C986" s="254"/>
      <c r="D986" s="254" t="s">
        <v>1356</v>
      </c>
      <c r="E986" s="366"/>
      <c r="F986" s="366" t="s">
        <v>266</v>
      </c>
      <c r="G986" s="366">
        <v>5</v>
      </c>
      <c r="H986" s="366">
        <v>4</v>
      </c>
      <c r="I986" s="366" t="s">
        <v>290</v>
      </c>
      <c r="J986" s="366">
        <v>6</v>
      </c>
      <c r="K986" s="377" t="s">
        <v>470</v>
      </c>
      <c r="L986" s="378" t="s">
        <v>1328</v>
      </c>
      <c r="M986" s="379">
        <v>0</v>
      </c>
      <c r="N986" s="383">
        <v>0</v>
      </c>
      <c r="O986" s="379">
        <v>0</v>
      </c>
      <c r="P986" s="379">
        <v>0</v>
      </c>
      <c r="Q986" s="192">
        <v>1</v>
      </c>
      <c r="R986" s="279">
        <f t="shared" si="10"/>
        <v>1</v>
      </c>
    </row>
    <row r="987" spans="1:18" s="146" customFormat="1" ht="13.5" customHeight="1">
      <c r="A987" s="260"/>
      <c r="B987" s="367" t="s">
        <v>1357</v>
      </c>
      <c r="C987" s="254"/>
      <c r="D987" s="254" t="s">
        <v>1358</v>
      </c>
      <c r="E987" s="366"/>
      <c r="F987" s="366" t="s">
        <v>533</v>
      </c>
      <c r="G987" s="366">
        <v>4</v>
      </c>
      <c r="H987" s="366">
        <v>2</v>
      </c>
      <c r="I987" s="366" t="s">
        <v>290</v>
      </c>
      <c r="J987" s="366">
        <v>7</v>
      </c>
      <c r="K987" s="377" t="s">
        <v>493</v>
      </c>
      <c r="L987" s="378" t="s">
        <v>1328</v>
      </c>
      <c r="M987" s="383">
        <v>0</v>
      </c>
      <c r="N987" s="383">
        <v>0</v>
      </c>
      <c r="O987" s="383">
        <v>0</v>
      </c>
      <c r="P987" s="383">
        <v>0</v>
      </c>
      <c r="Q987" s="383">
        <v>0</v>
      </c>
      <c r="R987" s="279">
        <f t="shared" si="10"/>
        <v>0</v>
      </c>
    </row>
    <row r="988" spans="1:18" s="146" customFormat="1" ht="13.5" customHeight="1">
      <c r="A988" s="260"/>
      <c r="B988" s="254" t="s">
        <v>4010</v>
      </c>
      <c r="C988" s="254"/>
      <c r="D988" s="254" t="s">
        <v>1359</v>
      </c>
      <c r="E988" s="366"/>
      <c r="F988" s="366" t="s">
        <v>247</v>
      </c>
      <c r="G988" s="366"/>
      <c r="H988" s="366"/>
      <c r="I988" s="366" t="s">
        <v>290</v>
      </c>
      <c r="J988" s="366">
        <v>7</v>
      </c>
      <c r="K988" s="377" t="s">
        <v>487</v>
      </c>
      <c r="L988" s="378" t="s">
        <v>1328</v>
      </c>
      <c r="M988" s="18">
        <v>1</v>
      </c>
      <c r="N988" s="407">
        <v>1</v>
      </c>
      <c r="O988" s="18">
        <v>1</v>
      </c>
      <c r="P988" s="18">
        <v>1</v>
      </c>
      <c r="Q988" s="192">
        <v>1</v>
      </c>
      <c r="R988" s="279">
        <f t="shared" si="10"/>
        <v>5</v>
      </c>
    </row>
    <row r="989" spans="1:18" s="146" customFormat="1" ht="13.5" customHeight="1">
      <c r="A989" s="260"/>
      <c r="B989" s="367" t="s">
        <v>2959</v>
      </c>
      <c r="C989" s="254"/>
      <c r="D989" s="254" t="s">
        <v>1360</v>
      </c>
      <c r="E989" s="366"/>
      <c r="F989" s="366" t="s">
        <v>266</v>
      </c>
      <c r="G989" s="366">
        <v>6</v>
      </c>
      <c r="H989" s="366">
        <v>6</v>
      </c>
      <c r="I989" s="366" t="s">
        <v>290</v>
      </c>
      <c r="J989" s="366">
        <v>8</v>
      </c>
      <c r="K989" s="377" t="s">
        <v>493</v>
      </c>
      <c r="L989" s="378" t="s">
        <v>1328</v>
      </c>
      <c r="M989" s="383">
        <v>0</v>
      </c>
      <c r="N989" s="383">
        <v>0</v>
      </c>
      <c r="O989" s="18">
        <v>1</v>
      </c>
      <c r="P989" s="383">
        <v>0</v>
      </c>
      <c r="Q989" s="18">
        <v>1</v>
      </c>
      <c r="R989" s="279">
        <f t="shared" si="10"/>
        <v>2</v>
      </c>
    </row>
    <row r="990" spans="1:18" s="271" customFormat="1" ht="13.5" customHeight="1">
      <c r="A990" s="371"/>
      <c r="B990" s="372" t="s">
        <v>1361</v>
      </c>
      <c r="C990" s="372"/>
      <c r="D990" s="254" t="s">
        <v>1362</v>
      </c>
      <c r="E990" s="373" t="s">
        <v>900</v>
      </c>
      <c r="F990" s="373" t="s">
        <v>266</v>
      </c>
      <c r="G990" s="373">
        <v>1</v>
      </c>
      <c r="H990" s="373">
        <v>2</v>
      </c>
      <c r="I990" s="373" t="s">
        <v>269</v>
      </c>
      <c r="J990" s="373">
        <v>1</v>
      </c>
      <c r="K990" s="373" t="s">
        <v>451</v>
      </c>
      <c r="L990" s="385" t="s">
        <v>1328</v>
      </c>
      <c r="M990" s="386">
        <v>0</v>
      </c>
      <c r="N990" s="386">
        <v>0</v>
      </c>
      <c r="O990" s="386">
        <v>0</v>
      </c>
      <c r="P990" s="386">
        <v>0</v>
      </c>
      <c r="Q990" s="386">
        <v>0</v>
      </c>
      <c r="R990" s="279">
        <f t="shared" si="10"/>
        <v>0</v>
      </c>
    </row>
    <row r="991" spans="1:18" s="271" customFormat="1" ht="13.5" customHeight="1">
      <c r="A991" s="371"/>
      <c r="B991" s="372" t="s">
        <v>1363</v>
      </c>
      <c r="C991" s="372"/>
      <c r="D991" s="254" t="s">
        <v>1364</v>
      </c>
      <c r="E991" s="373"/>
      <c r="F991" s="373" t="s">
        <v>247</v>
      </c>
      <c r="G991" s="373"/>
      <c r="H991" s="373"/>
      <c r="I991" s="373" t="s">
        <v>269</v>
      </c>
      <c r="J991" s="387" t="s">
        <v>1365</v>
      </c>
      <c r="K991" s="373" t="s">
        <v>451</v>
      </c>
      <c r="L991" s="385" t="s">
        <v>1328</v>
      </c>
      <c r="M991" s="386">
        <v>0</v>
      </c>
      <c r="N991" s="386">
        <v>0</v>
      </c>
      <c r="O991" s="386">
        <v>0</v>
      </c>
      <c r="P991" s="386">
        <v>0</v>
      </c>
      <c r="Q991" s="388">
        <v>0</v>
      </c>
      <c r="R991" s="279">
        <f t="shared" si="10"/>
        <v>0</v>
      </c>
    </row>
    <row r="992" spans="1:18" s="270" customFormat="1" ht="13.5" customHeight="1">
      <c r="A992" s="368"/>
      <c r="B992" s="369" t="s">
        <v>1366</v>
      </c>
      <c r="C992" s="369"/>
      <c r="D992" s="254" t="s">
        <v>1367</v>
      </c>
      <c r="E992" s="370" t="s">
        <v>865</v>
      </c>
      <c r="F992" s="370" t="s">
        <v>266</v>
      </c>
      <c r="G992" s="370">
        <v>2</v>
      </c>
      <c r="H992" s="370">
        <v>2</v>
      </c>
      <c r="I992" s="370" t="s">
        <v>269</v>
      </c>
      <c r="J992" s="370">
        <v>2</v>
      </c>
      <c r="K992" s="370" t="s">
        <v>451</v>
      </c>
      <c r="L992" s="382" t="s">
        <v>1328</v>
      </c>
      <c r="M992" s="380">
        <v>0</v>
      </c>
      <c r="N992" s="380">
        <v>0</v>
      </c>
      <c r="O992" s="380">
        <v>0</v>
      </c>
      <c r="P992" s="380">
        <v>0</v>
      </c>
      <c r="Q992" s="380">
        <v>0</v>
      </c>
      <c r="R992" s="279">
        <f t="shared" si="10"/>
        <v>0</v>
      </c>
    </row>
    <row r="993" spans="1:18" s="146" customFormat="1" ht="13.5" customHeight="1">
      <c r="A993" s="260"/>
      <c r="B993" s="254" t="s">
        <v>1368</v>
      </c>
      <c r="C993" s="254"/>
      <c r="D993" s="254" t="s">
        <v>1369</v>
      </c>
      <c r="E993" s="366"/>
      <c r="F993" s="366" t="s">
        <v>247</v>
      </c>
      <c r="G993" s="366"/>
      <c r="H993" s="366"/>
      <c r="I993" s="366" t="s">
        <v>269</v>
      </c>
      <c r="J993" s="366">
        <v>2</v>
      </c>
      <c r="K993" s="377" t="s">
        <v>470</v>
      </c>
      <c r="L993" s="378" t="s">
        <v>1328</v>
      </c>
      <c r="M993" s="379">
        <v>0</v>
      </c>
      <c r="N993" s="379">
        <v>0</v>
      </c>
      <c r="O993" s="18">
        <v>0</v>
      </c>
      <c r="P993" s="379">
        <v>0</v>
      </c>
      <c r="Q993" s="192">
        <v>1</v>
      </c>
      <c r="R993" s="279">
        <f t="shared" si="10"/>
        <v>1</v>
      </c>
    </row>
    <row r="994" spans="1:18" s="146" customFormat="1" ht="13.5" customHeight="1">
      <c r="A994" s="260"/>
      <c r="B994" s="367" t="s">
        <v>1370</v>
      </c>
      <c r="C994" s="367"/>
      <c r="D994" s="254" t="s">
        <v>1371</v>
      </c>
      <c r="E994" s="366"/>
      <c r="F994" s="366" t="s">
        <v>247</v>
      </c>
      <c r="G994" s="366"/>
      <c r="H994" s="366"/>
      <c r="I994" s="366" t="s">
        <v>269</v>
      </c>
      <c r="J994" s="366">
        <v>3</v>
      </c>
      <c r="K994" s="377" t="s">
        <v>470</v>
      </c>
      <c r="L994" s="378" t="s">
        <v>1328</v>
      </c>
      <c r="M994" s="379">
        <v>0</v>
      </c>
      <c r="N994" s="389">
        <v>0</v>
      </c>
      <c r="O994" s="390">
        <v>0</v>
      </c>
      <c r="P994" s="390">
        <v>0</v>
      </c>
      <c r="Q994" s="391">
        <v>0</v>
      </c>
      <c r="R994" s="279">
        <f t="shared" si="10"/>
        <v>0</v>
      </c>
    </row>
    <row r="995" spans="1:18" s="146" customFormat="1" ht="13.5" customHeight="1">
      <c r="A995" s="260"/>
      <c r="B995" s="254" t="s">
        <v>1372</v>
      </c>
      <c r="C995" s="254"/>
      <c r="D995" s="254" t="s">
        <v>1373</v>
      </c>
      <c r="E995" s="366" t="s">
        <v>900</v>
      </c>
      <c r="F995" s="366" t="s">
        <v>266</v>
      </c>
      <c r="G995" s="366">
        <v>4</v>
      </c>
      <c r="H995" s="366">
        <v>5</v>
      </c>
      <c r="I995" s="366" t="s">
        <v>269</v>
      </c>
      <c r="J995" s="366">
        <v>4</v>
      </c>
      <c r="K995" s="377" t="s">
        <v>470</v>
      </c>
      <c r="L995" s="378" t="s">
        <v>1328</v>
      </c>
      <c r="M995" s="379">
        <v>0</v>
      </c>
      <c r="N995" s="379">
        <v>0</v>
      </c>
      <c r="O995" s="379">
        <v>0</v>
      </c>
      <c r="P995" s="18">
        <v>1</v>
      </c>
      <c r="Q995" s="379">
        <v>0</v>
      </c>
      <c r="R995" s="279">
        <f t="shared" si="10"/>
        <v>1</v>
      </c>
    </row>
    <row r="996" spans="1:18" s="146" customFormat="1" ht="13.5" customHeight="1">
      <c r="A996" s="260"/>
      <c r="B996" s="254" t="s">
        <v>1374</v>
      </c>
      <c r="C996" s="254"/>
      <c r="D996" s="254" t="s">
        <v>1375</v>
      </c>
      <c r="E996" s="366"/>
      <c r="F996" s="366" t="s">
        <v>247</v>
      </c>
      <c r="G996" s="366"/>
      <c r="H996" s="366"/>
      <c r="I996" s="366" t="s">
        <v>269</v>
      </c>
      <c r="J996" s="366">
        <v>5</v>
      </c>
      <c r="K996" s="377" t="s">
        <v>487</v>
      </c>
      <c r="L996" s="378" t="s">
        <v>1328</v>
      </c>
      <c r="M996" s="18">
        <v>1</v>
      </c>
      <c r="N996" s="18">
        <v>2</v>
      </c>
      <c r="O996" s="18">
        <v>2</v>
      </c>
      <c r="P996" s="18">
        <v>2</v>
      </c>
      <c r="Q996" s="379">
        <v>0</v>
      </c>
      <c r="R996" s="279">
        <f t="shared" si="10"/>
        <v>7</v>
      </c>
    </row>
    <row r="997" spans="1:18" s="146" customFormat="1" ht="13.5" customHeight="1">
      <c r="A997" s="260"/>
      <c r="B997" s="254" t="s">
        <v>1376</v>
      </c>
      <c r="C997" s="254"/>
      <c r="D997" s="254" t="s">
        <v>1377</v>
      </c>
      <c r="E997" s="366"/>
      <c r="F997" s="366" t="s">
        <v>247</v>
      </c>
      <c r="G997" s="366"/>
      <c r="H997" s="366"/>
      <c r="I997" s="366" t="s">
        <v>269</v>
      </c>
      <c r="J997" s="366">
        <v>5</v>
      </c>
      <c r="K997" s="377" t="s">
        <v>487</v>
      </c>
      <c r="L997" s="378" t="s">
        <v>1328</v>
      </c>
      <c r="M997" s="379">
        <v>0</v>
      </c>
      <c r="N997" s="18">
        <v>2</v>
      </c>
      <c r="O997" s="380">
        <v>0</v>
      </c>
      <c r="P997" s="18">
        <v>1</v>
      </c>
      <c r="Q997" s="192">
        <v>1</v>
      </c>
      <c r="R997" s="279">
        <f t="shared" si="10"/>
        <v>4</v>
      </c>
    </row>
    <row r="998" spans="1:18" s="146" customFormat="1" ht="13.5" customHeight="1">
      <c r="A998" s="260"/>
      <c r="B998" s="367" t="s">
        <v>1378</v>
      </c>
      <c r="C998" s="367"/>
      <c r="D998" s="254" t="s">
        <v>1379</v>
      </c>
      <c r="E998" s="366"/>
      <c r="F998" s="366" t="s">
        <v>533</v>
      </c>
      <c r="G998" s="366">
        <v>0</v>
      </c>
      <c r="H998" s="366">
        <v>3</v>
      </c>
      <c r="I998" s="366" t="s">
        <v>269</v>
      </c>
      <c r="J998" s="366">
        <v>6</v>
      </c>
      <c r="K998" s="377" t="s">
        <v>493</v>
      </c>
      <c r="L998" s="378" t="s">
        <v>1328</v>
      </c>
      <c r="M998" s="390">
        <v>0</v>
      </c>
      <c r="N998" s="390">
        <v>0</v>
      </c>
      <c r="O998" s="390">
        <v>0</v>
      </c>
      <c r="P998" s="18">
        <v>1</v>
      </c>
      <c r="Q998" s="18">
        <v>1</v>
      </c>
      <c r="R998" s="279">
        <f t="shared" si="10"/>
        <v>2</v>
      </c>
    </row>
    <row r="999" spans="1:18" s="146" customFormat="1" ht="13.5" customHeight="1">
      <c r="A999" s="260"/>
      <c r="B999" s="254" t="s">
        <v>1380</v>
      </c>
      <c r="C999" s="254"/>
      <c r="D999" s="254" t="s">
        <v>1381</v>
      </c>
      <c r="E999" s="366"/>
      <c r="F999" s="366" t="s">
        <v>266</v>
      </c>
      <c r="G999" s="366">
        <v>3</v>
      </c>
      <c r="H999" s="366">
        <v>3</v>
      </c>
      <c r="I999" s="366" t="s">
        <v>269</v>
      </c>
      <c r="J999" s="366">
        <v>9</v>
      </c>
      <c r="K999" s="377" t="s">
        <v>493</v>
      </c>
      <c r="L999" s="378" t="s">
        <v>1328</v>
      </c>
      <c r="M999" s="18">
        <v>1</v>
      </c>
      <c r="N999" s="18">
        <v>1</v>
      </c>
      <c r="O999" s="18">
        <v>1</v>
      </c>
      <c r="P999" s="18">
        <v>1</v>
      </c>
      <c r="Q999" s="18">
        <v>1</v>
      </c>
      <c r="R999" s="279">
        <f t="shared" si="10"/>
        <v>5</v>
      </c>
    </row>
    <row r="1000" spans="1:18" s="146" customFormat="1" ht="13.5" customHeight="1">
      <c r="A1000" s="260"/>
      <c r="B1000" s="254" t="s">
        <v>3227</v>
      </c>
      <c r="C1000" s="254"/>
      <c r="D1000" s="254" t="s">
        <v>1382</v>
      </c>
      <c r="E1000" s="366"/>
      <c r="F1000" s="366" t="s">
        <v>247</v>
      </c>
      <c r="G1000" s="366"/>
      <c r="H1000" s="366"/>
      <c r="I1000" s="366" t="s">
        <v>357</v>
      </c>
      <c r="J1000" s="366">
        <v>2</v>
      </c>
      <c r="K1000" s="377" t="s">
        <v>470</v>
      </c>
      <c r="L1000" s="378" t="s">
        <v>1328</v>
      </c>
      <c r="M1000" s="18">
        <v>1</v>
      </c>
      <c r="N1000" s="379">
        <v>0</v>
      </c>
      <c r="O1000" s="379">
        <v>0</v>
      </c>
      <c r="P1000" s="379">
        <v>0</v>
      </c>
      <c r="Q1000" s="379">
        <v>0</v>
      </c>
      <c r="R1000" s="279">
        <f t="shared" si="10"/>
        <v>1</v>
      </c>
    </row>
    <row r="1001" spans="1:18" s="270" customFormat="1" ht="13.5" customHeight="1">
      <c r="A1001" s="368"/>
      <c r="B1001" s="369" t="s">
        <v>64</v>
      </c>
      <c r="C1001" s="369"/>
      <c r="D1001" s="254" t="s">
        <v>1383</v>
      </c>
      <c r="E1001" s="370"/>
      <c r="F1001" s="370" t="s">
        <v>266</v>
      </c>
      <c r="G1001" s="370">
        <v>1</v>
      </c>
      <c r="H1001" s="370">
        <v>1</v>
      </c>
      <c r="I1001" s="370" t="s">
        <v>357</v>
      </c>
      <c r="J1001" s="370">
        <v>2</v>
      </c>
      <c r="K1001" s="370" t="s">
        <v>451</v>
      </c>
      <c r="L1001" s="382" t="s">
        <v>1328</v>
      </c>
      <c r="M1001" s="380">
        <v>0</v>
      </c>
      <c r="N1001" s="380">
        <v>0</v>
      </c>
      <c r="O1001" s="380">
        <v>0</v>
      </c>
      <c r="P1001" s="380">
        <v>0</v>
      </c>
      <c r="Q1001" s="380">
        <v>0</v>
      </c>
      <c r="R1001" s="279">
        <f t="shared" si="10"/>
        <v>0</v>
      </c>
    </row>
    <row r="1002" spans="1:18" s="271" customFormat="1" ht="13.5" customHeight="1">
      <c r="A1002" s="371"/>
      <c r="B1002" s="372" t="s">
        <v>1384</v>
      </c>
      <c r="C1002" s="372"/>
      <c r="D1002" s="254" t="s">
        <v>1385</v>
      </c>
      <c r="E1002" s="373"/>
      <c r="F1002" s="373" t="s">
        <v>247</v>
      </c>
      <c r="G1002" s="373"/>
      <c r="H1002" s="373"/>
      <c r="I1002" s="373" t="s">
        <v>357</v>
      </c>
      <c r="J1002" s="373">
        <v>2</v>
      </c>
      <c r="K1002" s="373" t="s">
        <v>451</v>
      </c>
      <c r="L1002" s="385" t="s">
        <v>1328</v>
      </c>
      <c r="M1002" s="386">
        <v>0</v>
      </c>
      <c r="N1002" s="386">
        <v>0</v>
      </c>
      <c r="O1002" s="386">
        <v>0</v>
      </c>
      <c r="P1002" s="386">
        <v>0</v>
      </c>
      <c r="Q1002" s="386">
        <v>0</v>
      </c>
      <c r="R1002" s="279">
        <f t="shared" ref="R1002:R1033" si="11">SUM(M1002:Q1002)</f>
        <v>0</v>
      </c>
    </row>
    <row r="1003" spans="1:18" s="270" customFormat="1" ht="13.5" customHeight="1">
      <c r="A1003" s="368"/>
      <c r="B1003" s="369" t="s">
        <v>1386</v>
      </c>
      <c r="C1003" s="369"/>
      <c r="D1003" s="254" t="s">
        <v>1387</v>
      </c>
      <c r="E1003" s="370" t="s">
        <v>900</v>
      </c>
      <c r="F1003" s="370" t="s">
        <v>266</v>
      </c>
      <c r="G1003" s="370">
        <v>2</v>
      </c>
      <c r="H1003" s="370">
        <v>4</v>
      </c>
      <c r="I1003" s="370" t="s">
        <v>357</v>
      </c>
      <c r="J1003" s="370">
        <v>3</v>
      </c>
      <c r="K1003" s="370" t="s">
        <v>451</v>
      </c>
      <c r="L1003" s="382" t="s">
        <v>1328</v>
      </c>
      <c r="M1003" s="380">
        <v>0</v>
      </c>
      <c r="N1003" s="380">
        <v>0</v>
      </c>
      <c r="O1003" s="380">
        <v>0</v>
      </c>
      <c r="P1003" s="380">
        <v>0</v>
      </c>
      <c r="Q1003" s="380">
        <v>0</v>
      </c>
      <c r="R1003" s="279">
        <f t="shared" si="11"/>
        <v>0</v>
      </c>
    </row>
    <row r="1004" spans="1:18" s="146" customFormat="1" ht="13.5" customHeight="1">
      <c r="A1004" s="260"/>
      <c r="B1004" s="367" t="s">
        <v>1388</v>
      </c>
      <c r="C1004" s="367"/>
      <c r="D1004" s="254" t="s">
        <v>1389</v>
      </c>
      <c r="E1004" s="366"/>
      <c r="F1004" s="366" t="s">
        <v>533</v>
      </c>
      <c r="G1004" s="366">
        <v>2</v>
      </c>
      <c r="H1004" s="366">
        <v>2</v>
      </c>
      <c r="I1004" s="366" t="s">
        <v>357</v>
      </c>
      <c r="J1004" s="366">
        <v>3</v>
      </c>
      <c r="K1004" s="377" t="s">
        <v>470</v>
      </c>
      <c r="L1004" s="378" t="s">
        <v>1328</v>
      </c>
      <c r="M1004" s="379">
        <v>0</v>
      </c>
      <c r="N1004" s="380">
        <v>0</v>
      </c>
      <c r="O1004" s="386">
        <v>0</v>
      </c>
      <c r="P1004" s="379">
        <v>0</v>
      </c>
      <c r="Q1004" s="392">
        <v>0</v>
      </c>
      <c r="R1004" s="279">
        <f t="shared" si="11"/>
        <v>0</v>
      </c>
    </row>
    <row r="1005" spans="1:18" s="146" customFormat="1" ht="13.5" customHeight="1">
      <c r="A1005" s="260"/>
      <c r="B1005" s="367" t="s">
        <v>69</v>
      </c>
      <c r="C1005" s="367"/>
      <c r="D1005" s="254" t="s">
        <v>1390</v>
      </c>
      <c r="E1005" s="366"/>
      <c r="F1005" s="366" t="s">
        <v>247</v>
      </c>
      <c r="G1005" s="366"/>
      <c r="H1005" s="366"/>
      <c r="I1005" s="366" t="s">
        <v>357</v>
      </c>
      <c r="J1005" s="366">
        <v>4</v>
      </c>
      <c r="K1005" s="377" t="s">
        <v>487</v>
      </c>
      <c r="L1005" s="378" t="s">
        <v>1328</v>
      </c>
      <c r="M1005" s="18">
        <v>2</v>
      </c>
      <c r="N1005" s="379">
        <v>0</v>
      </c>
      <c r="O1005" s="379">
        <v>1</v>
      </c>
      <c r="P1005" s="379">
        <v>0</v>
      </c>
      <c r="Q1005" s="393">
        <v>0</v>
      </c>
      <c r="R1005" s="279">
        <f t="shared" si="11"/>
        <v>3</v>
      </c>
    </row>
    <row r="1006" spans="1:18" s="146" customFormat="1" ht="13.5" customHeight="1">
      <c r="A1006" s="260"/>
      <c r="B1006" s="367" t="s">
        <v>2939</v>
      </c>
      <c r="C1006" s="367"/>
      <c r="D1006" s="254" t="s">
        <v>1391</v>
      </c>
      <c r="E1006" s="366"/>
      <c r="F1006" s="366" t="s">
        <v>247</v>
      </c>
      <c r="G1006" s="366"/>
      <c r="H1006" s="366"/>
      <c r="I1006" s="366" t="s">
        <v>357</v>
      </c>
      <c r="J1006" s="366">
        <v>5</v>
      </c>
      <c r="K1006" s="377" t="s">
        <v>487</v>
      </c>
      <c r="L1006" s="378" t="s">
        <v>1328</v>
      </c>
      <c r="M1006" s="379">
        <v>0</v>
      </c>
      <c r="N1006" s="468">
        <v>0</v>
      </c>
      <c r="O1006" s="468">
        <v>0</v>
      </c>
      <c r="P1006" s="468">
        <v>0</v>
      </c>
      <c r="Q1006" s="468">
        <v>0</v>
      </c>
      <c r="R1006" s="279">
        <f t="shared" si="11"/>
        <v>0</v>
      </c>
    </row>
    <row r="1007" spans="1:18" s="146" customFormat="1" ht="13.5" customHeight="1">
      <c r="A1007" s="260"/>
      <c r="B1007" s="367" t="s">
        <v>77</v>
      </c>
      <c r="C1007" s="367"/>
      <c r="D1007" s="254" t="s">
        <v>1392</v>
      </c>
      <c r="E1007" s="366"/>
      <c r="F1007" s="366" t="s">
        <v>266</v>
      </c>
      <c r="G1007" s="366">
        <v>5</v>
      </c>
      <c r="H1007" s="366">
        <v>5</v>
      </c>
      <c r="I1007" s="366" t="s">
        <v>357</v>
      </c>
      <c r="J1007" s="366">
        <v>6</v>
      </c>
      <c r="K1007" s="377" t="s">
        <v>470</v>
      </c>
      <c r="L1007" s="378" t="s">
        <v>1328</v>
      </c>
      <c r="M1007" s="379">
        <v>0</v>
      </c>
      <c r="N1007" s="379">
        <v>0</v>
      </c>
      <c r="O1007" s="379">
        <v>0</v>
      </c>
      <c r="P1007" s="379">
        <v>0</v>
      </c>
      <c r="Q1007" s="379">
        <v>0</v>
      </c>
      <c r="R1007" s="279">
        <f t="shared" si="11"/>
        <v>0</v>
      </c>
    </row>
    <row r="1008" spans="1:18" s="146" customFormat="1" ht="13.5" customHeight="1">
      <c r="A1008" s="260"/>
      <c r="B1008" s="367" t="s">
        <v>78</v>
      </c>
      <c r="C1008" s="367"/>
      <c r="D1008" s="254" t="s">
        <v>1393</v>
      </c>
      <c r="E1008" s="366"/>
      <c r="F1008" s="366" t="s">
        <v>533</v>
      </c>
      <c r="G1008" s="366">
        <v>4</v>
      </c>
      <c r="H1008" s="366">
        <v>2</v>
      </c>
      <c r="I1008" s="366" t="s">
        <v>357</v>
      </c>
      <c r="J1008" s="366">
        <v>6</v>
      </c>
      <c r="K1008" s="377" t="s">
        <v>493</v>
      </c>
      <c r="L1008" s="378" t="s">
        <v>1328</v>
      </c>
      <c r="M1008" s="383">
        <v>0</v>
      </c>
      <c r="N1008" s="383">
        <v>0</v>
      </c>
      <c r="O1008" s="18">
        <v>1</v>
      </c>
      <c r="P1008" s="383">
        <v>0</v>
      </c>
      <c r="Q1008" s="18">
        <v>1</v>
      </c>
      <c r="R1008" s="279">
        <f t="shared" si="11"/>
        <v>2</v>
      </c>
    </row>
    <row r="1009" spans="1:18" s="146" customFormat="1" ht="13.5" customHeight="1">
      <c r="A1009" s="260"/>
      <c r="B1009" s="254" t="s">
        <v>1394</v>
      </c>
      <c r="C1009" s="254"/>
      <c r="D1009" s="254" t="s">
        <v>1395</v>
      </c>
      <c r="E1009" s="366"/>
      <c r="F1009" s="366" t="s">
        <v>266</v>
      </c>
      <c r="G1009" s="366">
        <v>1</v>
      </c>
      <c r="H1009" s="366">
        <v>1</v>
      </c>
      <c r="I1009" s="366" t="s">
        <v>357</v>
      </c>
      <c r="J1009" s="366">
        <v>7</v>
      </c>
      <c r="K1009" s="377" t="s">
        <v>493</v>
      </c>
      <c r="L1009" s="378" t="s">
        <v>1328</v>
      </c>
      <c r="M1009" s="18">
        <v>1</v>
      </c>
      <c r="N1009" s="18">
        <v>1</v>
      </c>
      <c r="O1009" s="18">
        <v>1</v>
      </c>
      <c r="P1009" s="18">
        <v>1</v>
      </c>
      <c r="Q1009" s="383">
        <v>0</v>
      </c>
      <c r="R1009" s="279">
        <f t="shared" si="11"/>
        <v>4</v>
      </c>
    </row>
    <row r="1010" spans="1:18" s="146" customFormat="1" ht="13.5" customHeight="1">
      <c r="A1010" s="260"/>
      <c r="B1010" s="254" t="s">
        <v>1396</v>
      </c>
      <c r="C1010" s="254"/>
      <c r="D1010" s="254" t="s">
        <v>1397</v>
      </c>
      <c r="E1010" s="366"/>
      <c r="F1010" s="366" t="s">
        <v>247</v>
      </c>
      <c r="G1010" s="366"/>
      <c r="H1010" s="366"/>
      <c r="I1010" s="366" t="s">
        <v>305</v>
      </c>
      <c r="J1010" s="366">
        <v>1</v>
      </c>
      <c r="K1010" s="377" t="s">
        <v>451</v>
      </c>
      <c r="L1010" s="378" t="s">
        <v>1328</v>
      </c>
      <c r="M1010" s="379">
        <v>0</v>
      </c>
      <c r="N1010" s="379">
        <v>0</v>
      </c>
      <c r="O1010" s="379">
        <v>0</v>
      </c>
      <c r="P1010" s="379">
        <v>0</v>
      </c>
      <c r="Q1010" s="379">
        <v>0</v>
      </c>
      <c r="R1010" s="279">
        <f t="shared" si="11"/>
        <v>0</v>
      </c>
    </row>
    <row r="1011" spans="1:18" s="146" customFormat="1" ht="13.5" customHeight="1">
      <c r="A1011" s="260"/>
      <c r="B1011" s="254" t="s">
        <v>1398</v>
      </c>
      <c r="C1011" s="254"/>
      <c r="D1011" s="254" t="s">
        <v>1399</v>
      </c>
      <c r="E1011" s="366"/>
      <c r="F1011" s="366" t="s">
        <v>533</v>
      </c>
      <c r="G1011" s="366">
        <v>0</v>
      </c>
      <c r="H1011" s="366">
        <v>3</v>
      </c>
      <c r="I1011" s="366" t="s">
        <v>305</v>
      </c>
      <c r="J1011" s="366">
        <v>3</v>
      </c>
      <c r="K1011" s="377" t="s">
        <v>493</v>
      </c>
      <c r="L1011" s="378" t="s">
        <v>1328</v>
      </c>
      <c r="M1011" s="18">
        <v>1</v>
      </c>
      <c r="N1011" s="383">
        <v>0</v>
      </c>
      <c r="O1011" s="383">
        <v>0</v>
      </c>
      <c r="P1011" s="18">
        <v>1</v>
      </c>
      <c r="Q1011" s="18">
        <v>1</v>
      </c>
      <c r="R1011" s="279">
        <f t="shared" si="11"/>
        <v>3</v>
      </c>
    </row>
    <row r="1012" spans="1:18" s="146" customFormat="1" ht="13.5" customHeight="1">
      <c r="A1012" s="260"/>
      <c r="B1012" s="254" t="s">
        <v>1400</v>
      </c>
      <c r="C1012" s="254"/>
      <c r="D1012" s="254" t="s">
        <v>1401</v>
      </c>
      <c r="E1012" s="366"/>
      <c r="F1012" s="366" t="s">
        <v>247</v>
      </c>
      <c r="G1012" s="366"/>
      <c r="H1012" s="366"/>
      <c r="I1012" s="366" t="s">
        <v>305</v>
      </c>
      <c r="J1012" s="366">
        <v>3</v>
      </c>
      <c r="K1012" s="377" t="s">
        <v>470</v>
      </c>
      <c r="L1012" s="378" t="s">
        <v>1328</v>
      </c>
      <c r="M1012" s="379">
        <v>0</v>
      </c>
      <c r="N1012" s="379">
        <v>0</v>
      </c>
      <c r="O1012" s="18">
        <v>1</v>
      </c>
      <c r="P1012" s="379">
        <v>0</v>
      </c>
      <c r="Q1012" s="379">
        <v>0</v>
      </c>
      <c r="R1012" s="279">
        <f t="shared" si="11"/>
        <v>1</v>
      </c>
    </row>
    <row r="1013" spans="1:18" s="146" customFormat="1" ht="13.5" customHeight="1">
      <c r="A1013" s="260"/>
      <c r="B1013" s="254" t="s">
        <v>157</v>
      </c>
      <c r="C1013" s="254"/>
      <c r="D1013" s="254" t="s">
        <v>1402</v>
      </c>
      <c r="E1013" s="366"/>
      <c r="F1013" s="366" t="s">
        <v>266</v>
      </c>
      <c r="G1013" s="366">
        <v>2</v>
      </c>
      <c r="H1013" s="366">
        <v>4</v>
      </c>
      <c r="I1013" s="366" t="s">
        <v>305</v>
      </c>
      <c r="J1013" s="366">
        <v>3</v>
      </c>
      <c r="K1013" s="377" t="s">
        <v>487</v>
      </c>
      <c r="L1013" s="378" t="s">
        <v>1328</v>
      </c>
      <c r="M1013" s="18">
        <v>1</v>
      </c>
      <c r="N1013" s="379">
        <v>0</v>
      </c>
      <c r="O1013" s="379">
        <v>0</v>
      </c>
      <c r="P1013" s="18">
        <v>1</v>
      </c>
      <c r="Q1013" s="192">
        <v>2</v>
      </c>
      <c r="R1013" s="279">
        <f t="shared" si="11"/>
        <v>4</v>
      </c>
    </row>
    <row r="1014" spans="1:18" s="270" customFormat="1" ht="13.5" customHeight="1">
      <c r="A1014" s="368"/>
      <c r="B1014" s="369" t="s">
        <v>1403</v>
      </c>
      <c r="C1014" s="369"/>
      <c r="D1014" s="254" t="s">
        <v>1404</v>
      </c>
      <c r="E1014" s="370"/>
      <c r="F1014" s="370" t="s">
        <v>247</v>
      </c>
      <c r="G1014" s="370"/>
      <c r="H1014" s="370"/>
      <c r="I1014" s="370" t="s">
        <v>305</v>
      </c>
      <c r="J1014" s="370">
        <v>3</v>
      </c>
      <c r="K1014" s="370" t="s">
        <v>451</v>
      </c>
      <c r="L1014" s="382" t="s">
        <v>1328</v>
      </c>
      <c r="M1014" s="380">
        <v>0</v>
      </c>
      <c r="N1014" s="380">
        <v>0</v>
      </c>
      <c r="O1014" s="380">
        <v>0</v>
      </c>
      <c r="P1014" s="380">
        <v>0</v>
      </c>
      <c r="Q1014" s="380">
        <v>0</v>
      </c>
      <c r="R1014" s="279">
        <f t="shared" si="11"/>
        <v>0</v>
      </c>
    </row>
    <row r="1015" spans="1:18" s="270" customFormat="1" ht="13.5" customHeight="1">
      <c r="A1015" s="368"/>
      <c r="B1015" s="369" t="s">
        <v>1405</v>
      </c>
      <c r="C1015" s="369"/>
      <c r="D1015" s="254" t="s">
        <v>1406</v>
      </c>
      <c r="E1015" s="370"/>
      <c r="F1015" s="370" t="s">
        <v>266</v>
      </c>
      <c r="G1015" s="370">
        <v>2</v>
      </c>
      <c r="H1015" s="370">
        <v>2</v>
      </c>
      <c r="I1015" s="370" t="s">
        <v>305</v>
      </c>
      <c r="J1015" s="370">
        <v>3</v>
      </c>
      <c r="K1015" s="370" t="s">
        <v>451</v>
      </c>
      <c r="L1015" s="382" t="s">
        <v>1328</v>
      </c>
      <c r="M1015" s="380">
        <v>0</v>
      </c>
      <c r="N1015" s="380">
        <v>0</v>
      </c>
      <c r="O1015" s="380">
        <v>0</v>
      </c>
      <c r="P1015" s="380">
        <v>0</v>
      </c>
      <c r="Q1015" s="380">
        <v>0</v>
      </c>
      <c r="R1015" s="279">
        <f t="shared" si="11"/>
        <v>0</v>
      </c>
    </row>
    <row r="1016" spans="1:18" s="146" customFormat="1" ht="13.5" customHeight="1">
      <c r="A1016" s="260"/>
      <c r="B1016" s="367" t="s">
        <v>158</v>
      </c>
      <c r="C1016" s="367"/>
      <c r="D1016" s="254" t="s">
        <v>1407</v>
      </c>
      <c r="E1016" s="366" t="s">
        <v>1085</v>
      </c>
      <c r="F1016" s="366" t="s">
        <v>266</v>
      </c>
      <c r="G1016" s="366">
        <v>3</v>
      </c>
      <c r="H1016" s="366">
        <v>3</v>
      </c>
      <c r="I1016" s="366" t="s">
        <v>305</v>
      </c>
      <c r="J1016" s="366">
        <v>4</v>
      </c>
      <c r="K1016" s="377" t="s">
        <v>470</v>
      </c>
      <c r="L1016" s="378" t="s">
        <v>1328</v>
      </c>
      <c r="M1016" s="379">
        <v>0</v>
      </c>
      <c r="N1016" s="18">
        <v>0</v>
      </c>
      <c r="O1016" s="18">
        <v>0</v>
      </c>
      <c r="P1016" s="394">
        <v>0</v>
      </c>
      <c r="Q1016" s="379">
        <v>0</v>
      </c>
      <c r="R1016" s="279">
        <f t="shared" si="11"/>
        <v>0</v>
      </c>
    </row>
    <row r="1017" spans="1:18" s="146" customFormat="1" ht="13.5" customHeight="1">
      <c r="A1017" s="260"/>
      <c r="B1017" s="254" t="s">
        <v>1408</v>
      </c>
      <c r="C1017" s="254"/>
      <c r="D1017" s="254" t="s">
        <v>1409</v>
      </c>
      <c r="E1017" s="366" t="s">
        <v>1085</v>
      </c>
      <c r="F1017" s="366" t="s">
        <v>266</v>
      </c>
      <c r="G1017" s="366">
        <v>6</v>
      </c>
      <c r="H1017" s="366">
        <v>6</v>
      </c>
      <c r="I1017" s="366" t="s">
        <v>305</v>
      </c>
      <c r="J1017" s="366">
        <v>7</v>
      </c>
      <c r="K1017" s="377" t="s">
        <v>493</v>
      </c>
      <c r="L1017" s="378" t="s">
        <v>1328</v>
      </c>
      <c r="M1017" s="18">
        <v>1</v>
      </c>
      <c r="N1017" s="18">
        <v>1</v>
      </c>
      <c r="O1017" s="18">
        <v>1</v>
      </c>
      <c r="P1017" s="18">
        <v>1</v>
      </c>
      <c r="Q1017" s="18">
        <v>1</v>
      </c>
      <c r="R1017" s="279">
        <f t="shared" si="11"/>
        <v>5</v>
      </c>
    </row>
    <row r="1018" spans="1:18" s="146" customFormat="1" ht="13.5" customHeight="1">
      <c r="A1018" s="260"/>
      <c r="B1018" s="254" t="s">
        <v>145</v>
      </c>
      <c r="C1018" s="254"/>
      <c r="D1018" s="254" t="s">
        <v>1410</v>
      </c>
      <c r="E1018" s="366"/>
      <c r="F1018" s="366" t="s">
        <v>247</v>
      </c>
      <c r="G1018" s="366"/>
      <c r="H1018" s="366"/>
      <c r="I1018" s="366" t="s">
        <v>305</v>
      </c>
      <c r="J1018" s="366">
        <v>7</v>
      </c>
      <c r="K1018" s="377" t="s">
        <v>470</v>
      </c>
      <c r="L1018" s="378" t="s">
        <v>1328</v>
      </c>
      <c r="M1018" s="379">
        <v>0</v>
      </c>
      <c r="N1018" s="379">
        <v>0</v>
      </c>
      <c r="O1018" s="379">
        <v>0</v>
      </c>
      <c r="P1018" s="18">
        <v>1</v>
      </c>
      <c r="Q1018" s="379">
        <v>0</v>
      </c>
      <c r="R1018" s="279">
        <f t="shared" si="11"/>
        <v>1</v>
      </c>
    </row>
    <row r="1019" spans="1:18" s="146" customFormat="1" ht="13.5" customHeight="1">
      <c r="A1019" s="260"/>
      <c r="B1019" s="254" t="s">
        <v>146</v>
      </c>
      <c r="C1019" s="254"/>
      <c r="D1019" s="254" t="s">
        <v>1411</v>
      </c>
      <c r="E1019" s="366"/>
      <c r="F1019" s="366" t="s">
        <v>247</v>
      </c>
      <c r="G1019" s="366"/>
      <c r="H1019" s="366"/>
      <c r="I1019" s="366" t="s">
        <v>305</v>
      </c>
      <c r="J1019" s="366">
        <v>7</v>
      </c>
      <c r="K1019" s="377" t="s">
        <v>487</v>
      </c>
      <c r="L1019" s="378" t="s">
        <v>1328</v>
      </c>
      <c r="M1019" s="379">
        <v>0</v>
      </c>
      <c r="N1019" s="18">
        <v>0</v>
      </c>
      <c r="O1019" s="18">
        <v>2</v>
      </c>
      <c r="P1019" s="18">
        <v>2</v>
      </c>
      <c r="Q1019" s="192">
        <v>2</v>
      </c>
      <c r="R1019" s="279">
        <f t="shared" si="11"/>
        <v>6</v>
      </c>
    </row>
    <row r="1020" spans="1:18" s="146" customFormat="1" ht="13.5" customHeight="1">
      <c r="A1020" s="260"/>
      <c r="B1020" s="367" t="s">
        <v>1412</v>
      </c>
      <c r="C1020" s="367"/>
      <c r="D1020" s="254" t="s">
        <v>1413</v>
      </c>
      <c r="E1020" s="366"/>
      <c r="F1020" s="366" t="s">
        <v>533</v>
      </c>
      <c r="G1020" s="366">
        <v>1</v>
      </c>
      <c r="H1020" s="366">
        <v>3</v>
      </c>
      <c r="I1020" s="366" t="s">
        <v>321</v>
      </c>
      <c r="J1020" s="366">
        <v>1</v>
      </c>
      <c r="K1020" s="377" t="s">
        <v>493</v>
      </c>
      <c r="L1020" s="378" t="s">
        <v>1328</v>
      </c>
      <c r="M1020" s="383">
        <v>0</v>
      </c>
      <c r="N1020" s="383">
        <v>0</v>
      </c>
      <c r="O1020" s="383">
        <v>0</v>
      </c>
      <c r="P1020" s="18">
        <v>1</v>
      </c>
      <c r="Q1020" s="18">
        <v>1</v>
      </c>
      <c r="R1020" s="279">
        <f t="shared" si="11"/>
        <v>2</v>
      </c>
    </row>
    <row r="1021" spans="1:18" s="146" customFormat="1" ht="13.5" customHeight="1">
      <c r="A1021" s="260"/>
      <c r="B1021" s="254" t="s">
        <v>1414</v>
      </c>
      <c r="C1021" s="254"/>
      <c r="D1021" s="254" t="s">
        <v>1415</v>
      </c>
      <c r="E1021" s="366"/>
      <c r="F1021" s="366" t="s">
        <v>247</v>
      </c>
      <c r="G1021" s="366"/>
      <c r="H1021" s="366"/>
      <c r="I1021" s="366" t="s">
        <v>321</v>
      </c>
      <c r="J1021" s="366">
        <v>2</v>
      </c>
      <c r="K1021" s="377" t="s">
        <v>451</v>
      </c>
      <c r="L1021" s="378" t="s">
        <v>1328</v>
      </c>
      <c r="M1021" s="379">
        <v>0</v>
      </c>
      <c r="N1021" s="379">
        <v>0</v>
      </c>
      <c r="O1021" s="18">
        <v>2</v>
      </c>
      <c r="P1021" s="380">
        <v>0</v>
      </c>
      <c r="Q1021" s="380">
        <v>0</v>
      </c>
      <c r="R1021" s="279">
        <f t="shared" si="11"/>
        <v>2</v>
      </c>
    </row>
    <row r="1022" spans="1:18" s="270" customFormat="1" ht="13.5" customHeight="1">
      <c r="A1022" s="368"/>
      <c r="B1022" s="369" t="s">
        <v>1416</v>
      </c>
      <c r="C1022" s="369"/>
      <c r="D1022" s="254" t="s">
        <v>1417</v>
      </c>
      <c r="E1022" s="370"/>
      <c r="F1022" s="370" t="s">
        <v>266</v>
      </c>
      <c r="G1022" s="370">
        <v>3</v>
      </c>
      <c r="H1022" s="370">
        <v>1</v>
      </c>
      <c r="I1022" s="370" t="s">
        <v>321</v>
      </c>
      <c r="J1022" s="370">
        <v>2</v>
      </c>
      <c r="K1022" s="370" t="s">
        <v>451</v>
      </c>
      <c r="L1022" s="382" t="s">
        <v>1328</v>
      </c>
      <c r="M1022" s="380">
        <v>0</v>
      </c>
      <c r="N1022" s="380">
        <v>0</v>
      </c>
      <c r="O1022" s="380">
        <v>0</v>
      </c>
      <c r="P1022" s="380">
        <v>0</v>
      </c>
      <c r="Q1022" s="380">
        <v>0</v>
      </c>
      <c r="R1022" s="279">
        <f t="shared" si="11"/>
        <v>0</v>
      </c>
    </row>
    <row r="1023" spans="1:18" s="270" customFormat="1" ht="13.5" customHeight="1">
      <c r="A1023" s="368"/>
      <c r="B1023" s="369" t="s">
        <v>1418</v>
      </c>
      <c r="C1023" s="369"/>
      <c r="D1023" s="254" t="s">
        <v>1419</v>
      </c>
      <c r="E1023" s="370"/>
      <c r="F1023" s="370" t="s">
        <v>247</v>
      </c>
      <c r="G1023" s="370"/>
      <c r="H1023" s="370"/>
      <c r="I1023" s="370" t="s">
        <v>321</v>
      </c>
      <c r="J1023" s="370">
        <v>2</v>
      </c>
      <c r="K1023" s="370" t="s">
        <v>451</v>
      </c>
      <c r="L1023" s="382" t="s">
        <v>1328</v>
      </c>
      <c r="M1023" s="380">
        <v>0</v>
      </c>
      <c r="N1023" s="380">
        <v>0</v>
      </c>
      <c r="O1023" s="380">
        <v>0</v>
      </c>
      <c r="P1023" s="380">
        <v>0</v>
      </c>
      <c r="Q1023" s="380">
        <v>0</v>
      </c>
      <c r="R1023" s="279">
        <f t="shared" si="11"/>
        <v>0</v>
      </c>
    </row>
    <row r="1024" spans="1:18" s="146" customFormat="1" ht="13.5" customHeight="1">
      <c r="A1024" s="260"/>
      <c r="B1024" s="254" t="s">
        <v>1420</v>
      </c>
      <c r="C1024" s="254"/>
      <c r="D1024" s="254" t="s">
        <v>1421</v>
      </c>
      <c r="E1024" s="366"/>
      <c r="F1024" s="366" t="s">
        <v>247</v>
      </c>
      <c r="G1024" s="366"/>
      <c r="H1024" s="366"/>
      <c r="I1024" s="366" t="s">
        <v>321</v>
      </c>
      <c r="J1024" s="366">
        <v>2</v>
      </c>
      <c r="K1024" s="377" t="s">
        <v>487</v>
      </c>
      <c r="L1024" s="378" t="s">
        <v>1328</v>
      </c>
      <c r="M1024" s="18">
        <v>2</v>
      </c>
      <c r="N1024" s="18">
        <v>1</v>
      </c>
      <c r="O1024" s="18">
        <v>2</v>
      </c>
      <c r="P1024" s="18">
        <v>1</v>
      </c>
      <c r="Q1024" s="192">
        <v>2</v>
      </c>
      <c r="R1024" s="279">
        <f t="shared" si="11"/>
        <v>8</v>
      </c>
    </row>
    <row r="1025" spans="1:18" s="146" customFormat="1" ht="13.5" customHeight="1">
      <c r="A1025" s="260"/>
      <c r="B1025" s="254" t="s">
        <v>110</v>
      </c>
      <c r="C1025" s="367"/>
      <c r="D1025" s="254" t="s">
        <v>1422</v>
      </c>
      <c r="E1025" s="366"/>
      <c r="F1025" s="366" t="s">
        <v>266</v>
      </c>
      <c r="G1025" s="366">
        <v>2</v>
      </c>
      <c r="H1025" s="366">
        <v>2</v>
      </c>
      <c r="I1025" s="366" t="s">
        <v>321</v>
      </c>
      <c r="J1025" s="366">
        <v>3</v>
      </c>
      <c r="K1025" s="377" t="s">
        <v>493</v>
      </c>
      <c r="L1025" s="378" t="s">
        <v>1328</v>
      </c>
      <c r="M1025" s="18">
        <v>1</v>
      </c>
      <c r="N1025" s="18">
        <v>1</v>
      </c>
      <c r="O1025" s="383">
        <v>0</v>
      </c>
      <c r="P1025" s="383">
        <v>0</v>
      </c>
      <c r="Q1025" s="18">
        <v>1</v>
      </c>
      <c r="R1025" s="279">
        <f t="shared" si="11"/>
        <v>3</v>
      </c>
    </row>
    <row r="1026" spans="1:18" s="146" customFormat="1" ht="13.5" customHeight="1">
      <c r="A1026" s="260"/>
      <c r="B1026" s="254" t="s">
        <v>112</v>
      </c>
      <c r="C1026" s="254"/>
      <c r="D1026" s="254" t="s">
        <v>1423</v>
      </c>
      <c r="E1026" s="366"/>
      <c r="F1026" s="366" t="s">
        <v>266</v>
      </c>
      <c r="G1026" s="366">
        <v>4</v>
      </c>
      <c r="H1026" s="366">
        <v>4</v>
      </c>
      <c r="I1026" s="366" t="s">
        <v>321</v>
      </c>
      <c r="J1026" s="366">
        <v>4</v>
      </c>
      <c r="K1026" s="377" t="s">
        <v>487</v>
      </c>
      <c r="L1026" s="378" t="s">
        <v>1328</v>
      </c>
      <c r="M1026" s="18">
        <v>1</v>
      </c>
      <c r="N1026" s="18">
        <v>2</v>
      </c>
      <c r="O1026" s="379">
        <v>0</v>
      </c>
      <c r="P1026" s="379">
        <v>0</v>
      </c>
      <c r="Q1026" s="192">
        <v>1</v>
      </c>
      <c r="R1026" s="279">
        <f t="shared" si="11"/>
        <v>4</v>
      </c>
    </row>
    <row r="1027" spans="1:18" s="146" customFormat="1" ht="13.5" customHeight="1">
      <c r="A1027" s="260"/>
      <c r="B1027" s="254" t="s">
        <v>1424</v>
      </c>
      <c r="C1027" s="254"/>
      <c r="D1027" s="254" t="s">
        <v>1425</v>
      </c>
      <c r="E1027" s="366"/>
      <c r="F1027" s="366" t="s">
        <v>266</v>
      </c>
      <c r="G1027" s="366">
        <v>3</v>
      </c>
      <c r="H1027" s="366">
        <v>3</v>
      </c>
      <c r="I1027" s="366" t="s">
        <v>321</v>
      </c>
      <c r="J1027" s="366">
        <v>4</v>
      </c>
      <c r="K1027" s="377" t="s">
        <v>470</v>
      </c>
      <c r="L1027" s="378" t="s">
        <v>1328</v>
      </c>
      <c r="M1027" s="379">
        <v>0</v>
      </c>
      <c r="N1027" s="379">
        <v>0</v>
      </c>
      <c r="O1027" s="379">
        <v>0</v>
      </c>
      <c r="P1027" s="379">
        <v>0</v>
      </c>
      <c r="Q1027" s="379">
        <v>0</v>
      </c>
      <c r="R1027" s="279">
        <f t="shared" si="11"/>
        <v>0</v>
      </c>
    </row>
    <row r="1028" spans="1:18" s="146" customFormat="1" ht="13.5" customHeight="1">
      <c r="A1028" s="260"/>
      <c r="B1028" s="367" t="s">
        <v>111</v>
      </c>
      <c r="C1028" s="367"/>
      <c r="D1028" s="254" t="s">
        <v>1426</v>
      </c>
      <c r="E1028" s="366"/>
      <c r="F1028" s="366" t="s">
        <v>266</v>
      </c>
      <c r="G1028" s="366">
        <v>3</v>
      </c>
      <c r="H1028" s="366">
        <v>2</v>
      </c>
      <c r="I1028" s="366" t="s">
        <v>321</v>
      </c>
      <c r="J1028" s="366">
        <v>4</v>
      </c>
      <c r="K1028" s="377" t="s">
        <v>470</v>
      </c>
      <c r="L1028" s="378" t="s">
        <v>1328</v>
      </c>
      <c r="M1028" s="379">
        <v>0</v>
      </c>
      <c r="N1028" s="401">
        <v>0</v>
      </c>
      <c r="O1028" s="379">
        <v>0</v>
      </c>
      <c r="P1028" s="379">
        <v>0</v>
      </c>
      <c r="Q1028" s="379">
        <v>0</v>
      </c>
      <c r="R1028" s="279">
        <f t="shared" si="11"/>
        <v>0</v>
      </c>
    </row>
    <row r="1029" spans="1:18" s="146" customFormat="1" ht="13.5" customHeight="1">
      <c r="A1029" s="260"/>
      <c r="B1029" s="254" t="s">
        <v>1427</v>
      </c>
      <c r="C1029" s="254"/>
      <c r="D1029" s="254" t="s">
        <v>1428</v>
      </c>
      <c r="E1029" s="366"/>
      <c r="F1029" s="366" t="s">
        <v>247</v>
      </c>
      <c r="G1029" s="366"/>
      <c r="H1029" s="366"/>
      <c r="I1029" s="366" t="s">
        <v>321</v>
      </c>
      <c r="J1029" s="366">
        <v>5</v>
      </c>
      <c r="K1029" s="377" t="s">
        <v>470</v>
      </c>
      <c r="L1029" s="378" t="s">
        <v>1328</v>
      </c>
      <c r="M1029" s="379">
        <v>0</v>
      </c>
      <c r="N1029" s="379">
        <v>0</v>
      </c>
      <c r="O1029" s="18">
        <v>1</v>
      </c>
      <c r="P1029" s="379">
        <v>0</v>
      </c>
      <c r="Q1029" s="192">
        <v>2</v>
      </c>
      <c r="R1029" s="279">
        <f t="shared" si="11"/>
        <v>3</v>
      </c>
    </row>
    <row r="1030" spans="1:18" s="146" customFormat="1" ht="13.5" customHeight="1">
      <c r="A1030" s="260"/>
      <c r="B1030" s="553" t="s">
        <v>1429</v>
      </c>
      <c r="C1030" s="367"/>
      <c r="D1030" s="254" t="s">
        <v>1430</v>
      </c>
      <c r="E1030" s="366"/>
      <c r="F1030" s="366" t="s">
        <v>247</v>
      </c>
      <c r="G1030" s="366"/>
      <c r="H1030" s="366"/>
      <c r="I1030" s="366" t="s">
        <v>338</v>
      </c>
      <c r="J1030" s="366">
        <v>1</v>
      </c>
      <c r="K1030" s="377" t="s">
        <v>487</v>
      </c>
      <c r="L1030" s="378" t="s">
        <v>1328</v>
      </c>
      <c r="M1030" s="18">
        <v>2</v>
      </c>
      <c r="N1030" s="18">
        <v>1</v>
      </c>
      <c r="O1030" s="18">
        <v>2</v>
      </c>
      <c r="P1030" s="18">
        <v>2</v>
      </c>
      <c r="Q1030" s="192">
        <v>2</v>
      </c>
      <c r="R1030" s="279">
        <f t="shared" si="11"/>
        <v>9</v>
      </c>
    </row>
    <row r="1031" spans="1:18" s="146" customFormat="1" ht="13.5" customHeight="1">
      <c r="A1031" s="260"/>
      <c r="B1031" s="254" t="s">
        <v>1431</v>
      </c>
      <c r="C1031" s="254"/>
      <c r="D1031" s="254" t="s">
        <v>1432</v>
      </c>
      <c r="E1031" s="366" t="s">
        <v>900</v>
      </c>
      <c r="F1031" s="366" t="s">
        <v>266</v>
      </c>
      <c r="G1031" s="366">
        <v>1</v>
      </c>
      <c r="H1031" s="366">
        <v>1</v>
      </c>
      <c r="I1031" s="366" t="s">
        <v>338</v>
      </c>
      <c r="J1031" s="366">
        <v>2</v>
      </c>
      <c r="K1031" s="377" t="s">
        <v>470</v>
      </c>
      <c r="L1031" s="378" t="s">
        <v>1328</v>
      </c>
      <c r="M1031" s="379">
        <v>0</v>
      </c>
      <c r="N1031" s="379">
        <v>0</v>
      </c>
      <c r="O1031" s="379">
        <v>0</v>
      </c>
      <c r="P1031" s="379">
        <v>0</v>
      </c>
      <c r="Q1031" s="192">
        <v>1</v>
      </c>
      <c r="R1031" s="279">
        <f t="shared" si="11"/>
        <v>1</v>
      </c>
    </row>
    <row r="1032" spans="1:18" s="146" customFormat="1" ht="13.5" customHeight="1">
      <c r="A1032" s="260"/>
      <c r="B1032" s="254" t="s">
        <v>1433</v>
      </c>
      <c r="C1032" s="254"/>
      <c r="D1032" s="254" t="s">
        <v>1434</v>
      </c>
      <c r="E1032" s="366"/>
      <c r="F1032" s="366" t="s">
        <v>266</v>
      </c>
      <c r="G1032" s="366">
        <v>1</v>
      </c>
      <c r="H1032" s="366">
        <v>1</v>
      </c>
      <c r="I1032" s="366" t="s">
        <v>338</v>
      </c>
      <c r="J1032" s="366">
        <v>2</v>
      </c>
      <c r="K1032" s="377" t="s">
        <v>451</v>
      </c>
      <c r="L1032" s="378" t="s">
        <v>1328</v>
      </c>
      <c r="M1032" s="379">
        <v>0</v>
      </c>
      <c r="N1032" s="379">
        <v>0</v>
      </c>
      <c r="O1032" s="379">
        <v>0</v>
      </c>
      <c r="P1032" s="379">
        <v>0</v>
      </c>
      <c r="Q1032" s="379">
        <v>0</v>
      </c>
      <c r="R1032" s="279">
        <f t="shared" si="11"/>
        <v>0</v>
      </c>
    </row>
    <row r="1033" spans="1:18" s="146" customFormat="1" ht="13.5" customHeight="1">
      <c r="A1033" s="260"/>
      <c r="B1033" s="254" t="s">
        <v>1435</v>
      </c>
      <c r="C1033" s="254"/>
      <c r="D1033" s="254" t="s">
        <v>1436</v>
      </c>
      <c r="E1033" s="366"/>
      <c r="F1033" s="366" t="s">
        <v>247</v>
      </c>
      <c r="G1033" s="366"/>
      <c r="H1033" s="366"/>
      <c r="I1033" s="366" t="s">
        <v>338</v>
      </c>
      <c r="J1033" s="366">
        <v>2</v>
      </c>
      <c r="K1033" s="377" t="s">
        <v>451</v>
      </c>
      <c r="L1033" s="378" t="s">
        <v>1328</v>
      </c>
      <c r="M1033" s="379">
        <v>0</v>
      </c>
      <c r="N1033" s="379">
        <v>0</v>
      </c>
      <c r="O1033" s="379">
        <v>0</v>
      </c>
      <c r="P1033" s="379">
        <v>0</v>
      </c>
      <c r="Q1033" s="379">
        <v>0</v>
      </c>
      <c r="R1033" s="279">
        <f t="shared" si="11"/>
        <v>0</v>
      </c>
    </row>
    <row r="1034" spans="1:18" s="146" customFormat="1" ht="13.5" customHeight="1">
      <c r="A1034" s="260"/>
      <c r="B1034" s="254" t="s">
        <v>1437</v>
      </c>
      <c r="C1034" s="254"/>
      <c r="D1034" s="254" t="s">
        <v>1438</v>
      </c>
      <c r="E1034" s="366"/>
      <c r="F1034" s="366" t="s">
        <v>247</v>
      </c>
      <c r="G1034" s="366"/>
      <c r="H1034" s="366"/>
      <c r="I1034" s="366" t="s">
        <v>338</v>
      </c>
      <c r="J1034" s="366">
        <v>3</v>
      </c>
      <c r="K1034" s="377" t="s">
        <v>470</v>
      </c>
      <c r="L1034" s="378" t="s">
        <v>1328</v>
      </c>
      <c r="M1034" s="379">
        <v>0</v>
      </c>
      <c r="N1034" s="379">
        <v>0</v>
      </c>
      <c r="O1034" s="379">
        <v>0</v>
      </c>
      <c r="P1034" s="379">
        <v>0</v>
      </c>
      <c r="Q1034" s="192">
        <v>1</v>
      </c>
      <c r="R1034" s="279">
        <f t="shared" ref="R1034:R1065" si="12">SUM(M1034:Q1034)</f>
        <v>1</v>
      </c>
    </row>
    <row r="1035" spans="1:18" s="271" customFormat="1" ht="13.5" customHeight="1">
      <c r="A1035" s="371"/>
      <c r="B1035" s="372" t="s">
        <v>1439</v>
      </c>
      <c r="C1035" s="372"/>
      <c r="D1035" s="254" t="s">
        <v>1440</v>
      </c>
      <c r="E1035" s="373"/>
      <c r="F1035" s="373" t="s">
        <v>247</v>
      </c>
      <c r="G1035" s="373"/>
      <c r="H1035" s="373"/>
      <c r="I1035" s="373" t="s">
        <v>338</v>
      </c>
      <c r="J1035" s="373">
        <v>3</v>
      </c>
      <c r="K1035" s="373" t="s">
        <v>451</v>
      </c>
      <c r="L1035" s="385" t="s">
        <v>1328</v>
      </c>
      <c r="M1035" s="386">
        <v>0</v>
      </c>
      <c r="N1035" s="386">
        <v>0</v>
      </c>
      <c r="O1035" s="386">
        <v>0</v>
      </c>
      <c r="P1035" s="386">
        <v>0</v>
      </c>
      <c r="Q1035" s="386">
        <v>0</v>
      </c>
      <c r="R1035" s="279">
        <f t="shared" si="12"/>
        <v>0</v>
      </c>
    </row>
    <row r="1036" spans="1:18" s="146" customFormat="1" ht="13.5" customHeight="1">
      <c r="A1036" s="260"/>
      <c r="B1036" s="254" t="s">
        <v>1441</v>
      </c>
      <c r="C1036" s="254"/>
      <c r="D1036" s="254" t="s">
        <v>1442</v>
      </c>
      <c r="E1036" s="366"/>
      <c r="F1036" s="366" t="s">
        <v>266</v>
      </c>
      <c r="G1036" s="366">
        <v>5</v>
      </c>
      <c r="H1036" s="366">
        <v>5</v>
      </c>
      <c r="I1036" s="366" t="s">
        <v>338</v>
      </c>
      <c r="J1036" s="366">
        <v>5</v>
      </c>
      <c r="K1036" s="377" t="s">
        <v>487</v>
      </c>
      <c r="L1036" s="378" t="s">
        <v>1328</v>
      </c>
      <c r="M1036" s="386">
        <v>0</v>
      </c>
      <c r="N1036" s="18">
        <v>2</v>
      </c>
      <c r="O1036" s="379">
        <v>0</v>
      </c>
      <c r="P1036" s="18">
        <v>1</v>
      </c>
      <c r="Q1036" s="192">
        <v>2</v>
      </c>
      <c r="R1036" s="279">
        <f t="shared" si="12"/>
        <v>5</v>
      </c>
    </row>
    <row r="1037" spans="1:18" s="146" customFormat="1" ht="13.5" customHeight="1">
      <c r="A1037" s="260"/>
      <c r="B1037" s="367" t="s">
        <v>3676</v>
      </c>
      <c r="C1037" s="254"/>
      <c r="D1037" s="254" t="s">
        <v>1443</v>
      </c>
      <c r="E1037" s="366" t="s">
        <v>900</v>
      </c>
      <c r="F1037" s="366" t="s">
        <v>266</v>
      </c>
      <c r="G1037" s="366">
        <v>7</v>
      </c>
      <c r="H1037" s="366">
        <v>7</v>
      </c>
      <c r="I1037" s="366" t="s">
        <v>338</v>
      </c>
      <c r="J1037" s="366">
        <v>6</v>
      </c>
      <c r="K1037" s="377" t="s">
        <v>493</v>
      </c>
      <c r="L1037" s="378" t="s">
        <v>1328</v>
      </c>
      <c r="M1037" s="18">
        <v>1</v>
      </c>
      <c r="N1037" s="18">
        <v>1</v>
      </c>
      <c r="O1037" s="383">
        <v>0</v>
      </c>
      <c r="P1037" s="18">
        <v>1</v>
      </c>
      <c r="Q1037" s="383">
        <v>0</v>
      </c>
      <c r="R1037" s="279">
        <f t="shared" si="12"/>
        <v>3</v>
      </c>
    </row>
    <row r="1038" spans="1:18" s="146" customFormat="1" ht="13.5" customHeight="1">
      <c r="A1038" s="260"/>
      <c r="B1038" s="254" t="s">
        <v>1444</v>
      </c>
      <c r="C1038" s="254"/>
      <c r="D1038" s="254" t="s">
        <v>1445</v>
      </c>
      <c r="E1038" s="366"/>
      <c r="F1038" s="366" t="s">
        <v>247</v>
      </c>
      <c r="G1038" s="366"/>
      <c r="H1038" s="366"/>
      <c r="I1038" s="366" t="s">
        <v>338</v>
      </c>
      <c r="J1038" s="366">
        <v>7</v>
      </c>
      <c r="K1038" s="377" t="s">
        <v>470</v>
      </c>
      <c r="L1038" s="378" t="s">
        <v>1328</v>
      </c>
      <c r="M1038" s="379">
        <v>0</v>
      </c>
      <c r="N1038" s="18">
        <v>1</v>
      </c>
      <c r="O1038" s="379">
        <v>0</v>
      </c>
      <c r="P1038" s="379">
        <v>0</v>
      </c>
      <c r="Q1038" s="192">
        <v>2</v>
      </c>
      <c r="R1038" s="279">
        <f t="shared" si="12"/>
        <v>3</v>
      </c>
    </row>
    <row r="1039" spans="1:18" s="146" customFormat="1" ht="13.5" customHeight="1">
      <c r="A1039" s="260"/>
      <c r="B1039" s="254" t="s">
        <v>1446</v>
      </c>
      <c r="C1039" s="254"/>
      <c r="D1039" s="254" t="s">
        <v>1447</v>
      </c>
      <c r="E1039" s="366"/>
      <c r="F1039" s="366" t="s">
        <v>533</v>
      </c>
      <c r="G1039" s="366">
        <v>3</v>
      </c>
      <c r="H1039" s="366">
        <v>3</v>
      </c>
      <c r="I1039" s="366" t="s">
        <v>338</v>
      </c>
      <c r="J1039" s="366">
        <v>8</v>
      </c>
      <c r="K1039" s="377" t="s">
        <v>493</v>
      </c>
      <c r="L1039" s="378" t="s">
        <v>1328</v>
      </c>
      <c r="M1039" s="383">
        <v>0</v>
      </c>
      <c r="N1039" s="18">
        <v>1</v>
      </c>
      <c r="O1039" s="383">
        <v>0</v>
      </c>
      <c r="P1039" s="18">
        <v>1</v>
      </c>
      <c r="Q1039" s="18">
        <v>1</v>
      </c>
      <c r="R1039" s="279">
        <f t="shared" si="12"/>
        <v>3</v>
      </c>
    </row>
    <row r="1040" spans="1:18" s="146" customFormat="1" ht="13.5" customHeight="1">
      <c r="A1040" s="260"/>
      <c r="B1040" s="367" t="s">
        <v>5</v>
      </c>
      <c r="C1040" s="367"/>
      <c r="D1040" s="254" t="s">
        <v>1448</v>
      </c>
      <c r="E1040" s="366"/>
      <c r="F1040" s="366" t="s">
        <v>266</v>
      </c>
      <c r="G1040" s="366">
        <v>2</v>
      </c>
      <c r="H1040" s="366">
        <v>1</v>
      </c>
      <c r="I1040" s="366" t="s">
        <v>375</v>
      </c>
      <c r="J1040" s="366">
        <v>1</v>
      </c>
      <c r="K1040" s="377" t="s">
        <v>451</v>
      </c>
      <c r="L1040" s="378" t="s">
        <v>1328</v>
      </c>
      <c r="M1040" s="379">
        <v>0</v>
      </c>
      <c r="N1040" s="379">
        <v>0</v>
      </c>
      <c r="O1040" s="379">
        <v>0</v>
      </c>
      <c r="P1040" s="379">
        <v>0</v>
      </c>
      <c r="Q1040" s="379">
        <v>0</v>
      </c>
      <c r="R1040" s="279">
        <f t="shared" si="12"/>
        <v>0</v>
      </c>
    </row>
    <row r="1041" spans="1:18" s="146" customFormat="1" ht="13.5" customHeight="1">
      <c r="A1041" s="260"/>
      <c r="B1041" s="367" t="s">
        <v>6</v>
      </c>
      <c r="C1041" s="367"/>
      <c r="D1041" s="254" t="s">
        <v>1449</v>
      </c>
      <c r="E1041" s="366"/>
      <c r="F1041" s="366" t="s">
        <v>247</v>
      </c>
      <c r="G1041" s="366"/>
      <c r="H1041" s="366"/>
      <c r="I1041" s="366" t="s">
        <v>375</v>
      </c>
      <c r="J1041" s="366">
        <v>1</v>
      </c>
      <c r="K1041" s="377" t="s">
        <v>451</v>
      </c>
      <c r="L1041" s="378" t="s">
        <v>1328</v>
      </c>
      <c r="M1041" s="379">
        <v>0</v>
      </c>
      <c r="N1041" s="379">
        <v>0</v>
      </c>
      <c r="O1041" s="379">
        <v>0</v>
      </c>
      <c r="P1041" s="379">
        <v>0</v>
      </c>
      <c r="Q1041" s="192">
        <v>1</v>
      </c>
      <c r="R1041" s="279">
        <f t="shared" si="12"/>
        <v>1</v>
      </c>
    </row>
    <row r="1042" spans="1:18" s="146" customFormat="1" ht="13.5" customHeight="1">
      <c r="A1042" s="260"/>
      <c r="B1042" s="254" t="s">
        <v>1450</v>
      </c>
      <c r="C1042" s="254"/>
      <c r="D1042" s="254" t="s">
        <v>1451</v>
      </c>
      <c r="E1042" s="366" t="s">
        <v>999</v>
      </c>
      <c r="F1042" s="366" t="s">
        <v>266</v>
      </c>
      <c r="G1042" s="366">
        <v>2</v>
      </c>
      <c r="H1042" s="366">
        <v>4</v>
      </c>
      <c r="I1042" s="366" t="s">
        <v>375</v>
      </c>
      <c r="J1042" s="366">
        <v>2</v>
      </c>
      <c r="K1042" s="377" t="s">
        <v>451</v>
      </c>
      <c r="L1042" s="378" t="s">
        <v>1328</v>
      </c>
      <c r="M1042" s="379">
        <v>0</v>
      </c>
      <c r="N1042" s="379">
        <v>0</v>
      </c>
      <c r="O1042" s="379">
        <v>0</v>
      </c>
      <c r="P1042" s="380">
        <v>0</v>
      </c>
      <c r="Q1042" s="379">
        <v>0</v>
      </c>
      <c r="R1042" s="279">
        <f t="shared" si="12"/>
        <v>0</v>
      </c>
    </row>
    <row r="1043" spans="1:18" s="146" customFormat="1" ht="13.5" customHeight="1">
      <c r="A1043" s="260"/>
      <c r="B1043" s="254" t="s">
        <v>1452</v>
      </c>
      <c r="C1043" s="254"/>
      <c r="D1043" s="254" t="s">
        <v>1453</v>
      </c>
      <c r="E1043" s="366"/>
      <c r="F1043" s="366" t="s">
        <v>247</v>
      </c>
      <c r="G1043" s="366"/>
      <c r="H1043" s="366"/>
      <c r="I1043" s="366" t="s">
        <v>375</v>
      </c>
      <c r="J1043" s="366">
        <v>4</v>
      </c>
      <c r="K1043" s="377" t="s">
        <v>487</v>
      </c>
      <c r="L1043" s="378" t="s">
        <v>1328</v>
      </c>
      <c r="M1043" s="18">
        <v>1</v>
      </c>
      <c r="N1043" s="379">
        <v>0</v>
      </c>
      <c r="O1043" s="379">
        <v>0</v>
      </c>
      <c r="P1043" s="18">
        <v>1</v>
      </c>
      <c r="Q1043" s="379">
        <v>0</v>
      </c>
      <c r="R1043" s="279">
        <f t="shared" si="12"/>
        <v>2</v>
      </c>
    </row>
    <row r="1044" spans="1:18" s="146" customFormat="1" ht="13.5" customHeight="1">
      <c r="A1044" s="260"/>
      <c r="B1044" s="367" t="s">
        <v>10</v>
      </c>
      <c r="C1044" s="367"/>
      <c r="D1044" s="254" t="s">
        <v>1454</v>
      </c>
      <c r="E1044" s="366"/>
      <c r="F1044" s="366" t="s">
        <v>247</v>
      </c>
      <c r="G1044" s="366"/>
      <c r="H1044" s="366"/>
      <c r="I1044" s="366" t="s">
        <v>375</v>
      </c>
      <c r="J1044" s="366">
        <v>4</v>
      </c>
      <c r="K1044" s="377" t="s">
        <v>470</v>
      </c>
      <c r="L1044" s="378" t="s">
        <v>1328</v>
      </c>
      <c r="M1044" s="379">
        <v>0</v>
      </c>
      <c r="N1044" s="18">
        <v>1</v>
      </c>
      <c r="O1044" s="379">
        <v>0</v>
      </c>
      <c r="P1044" s="379">
        <v>0</v>
      </c>
      <c r="Q1044" s="379">
        <v>0</v>
      </c>
      <c r="R1044" s="279">
        <f t="shared" si="12"/>
        <v>1</v>
      </c>
    </row>
    <row r="1045" spans="1:18" s="270" customFormat="1" ht="13.5" customHeight="1">
      <c r="A1045" s="368"/>
      <c r="B1045" s="369" t="s">
        <v>1455</v>
      </c>
      <c r="C1045" s="369"/>
      <c r="D1045" s="254" t="s">
        <v>1456</v>
      </c>
      <c r="E1045" s="370" t="s">
        <v>999</v>
      </c>
      <c r="F1045" s="370" t="s">
        <v>266</v>
      </c>
      <c r="G1045" s="370">
        <v>4</v>
      </c>
      <c r="H1045" s="370">
        <v>4</v>
      </c>
      <c r="I1045" s="370" t="s">
        <v>375</v>
      </c>
      <c r="J1045" s="370">
        <v>4</v>
      </c>
      <c r="K1045" s="370" t="s">
        <v>470</v>
      </c>
      <c r="L1045" s="382" t="s">
        <v>1328</v>
      </c>
      <c r="M1045" s="380">
        <v>0</v>
      </c>
      <c r="N1045" s="380">
        <v>0</v>
      </c>
      <c r="O1045" s="380">
        <v>0</v>
      </c>
      <c r="P1045" s="380">
        <v>0</v>
      </c>
      <c r="Q1045" s="380">
        <v>0</v>
      </c>
      <c r="R1045" s="279">
        <f t="shared" si="12"/>
        <v>0</v>
      </c>
    </row>
    <row r="1046" spans="1:18" s="146" customFormat="1" ht="13.5" customHeight="1">
      <c r="A1046" s="260"/>
      <c r="B1046" s="367" t="s">
        <v>12</v>
      </c>
      <c r="C1046" s="367"/>
      <c r="D1046" s="254" t="s">
        <v>1457</v>
      </c>
      <c r="E1046" s="366"/>
      <c r="F1046" s="366" t="s">
        <v>533</v>
      </c>
      <c r="G1046" s="366">
        <v>0</v>
      </c>
      <c r="H1046" s="366">
        <v>3</v>
      </c>
      <c r="I1046" s="366" t="s">
        <v>375</v>
      </c>
      <c r="J1046" s="366">
        <v>5</v>
      </c>
      <c r="K1046" s="377" t="s">
        <v>493</v>
      </c>
      <c r="L1046" s="378" t="s">
        <v>1328</v>
      </c>
      <c r="M1046" s="383">
        <v>0</v>
      </c>
      <c r="N1046" s="18">
        <v>1</v>
      </c>
      <c r="O1046" s="379">
        <v>0</v>
      </c>
      <c r="P1046" s="383">
        <v>0</v>
      </c>
      <c r="Q1046" s="18">
        <v>1</v>
      </c>
      <c r="R1046" s="279">
        <f t="shared" si="12"/>
        <v>2</v>
      </c>
    </row>
    <row r="1047" spans="1:18" s="146" customFormat="1" ht="13.5" customHeight="1">
      <c r="A1047" s="260"/>
      <c r="B1047" s="367" t="s">
        <v>15</v>
      </c>
      <c r="C1047" s="367"/>
      <c r="D1047" s="254" t="s">
        <v>1458</v>
      </c>
      <c r="E1047" s="366"/>
      <c r="F1047" s="366" t="s">
        <v>266</v>
      </c>
      <c r="G1047" s="366">
        <v>2</v>
      </c>
      <c r="H1047" s="366">
        <v>2</v>
      </c>
      <c r="I1047" s="366" t="s">
        <v>375</v>
      </c>
      <c r="J1047" s="366">
        <v>5</v>
      </c>
      <c r="K1047" s="377" t="s">
        <v>470</v>
      </c>
      <c r="L1047" s="378" t="s">
        <v>1328</v>
      </c>
      <c r="M1047" s="379">
        <v>0</v>
      </c>
      <c r="N1047" s="379">
        <v>0</v>
      </c>
      <c r="O1047" s="18">
        <v>1</v>
      </c>
      <c r="P1047" s="379">
        <v>0</v>
      </c>
      <c r="Q1047" s="379">
        <v>0</v>
      </c>
      <c r="R1047" s="279">
        <f t="shared" si="12"/>
        <v>1</v>
      </c>
    </row>
    <row r="1048" spans="1:18" s="146" customFormat="1" ht="13.5" customHeight="1">
      <c r="A1048" s="260"/>
      <c r="B1048" s="367" t="s">
        <v>2935</v>
      </c>
      <c r="C1048" s="367"/>
      <c r="D1048" s="254" t="s">
        <v>1459</v>
      </c>
      <c r="E1048" s="366"/>
      <c r="F1048" s="366" t="s">
        <v>266</v>
      </c>
      <c r="G1048" s="366">
        <v>3</v>
      </c>
      <c r="H1048" s="366">
        <v>6</v>
      </c>
      <c r="I1048" s="366" t="s">
        <v>375</v>
      </c>
      <c r="J1048" s="366">
        <v>6</v>
      </c>
      <c r="K1048" s="377" t="s">
        <v>493</v>
      </c>
      <c r="L1048" s="378" t="s">
        <v>1328</v>
      </c>
      <c r="M1048" s="379">
        <v>0</v>
      </c>
      <c r="N1048" s="18">
        <v>1</v>
      </c>
      <c r="O1048" s="18">
        <v>1</v>
      </c>
      <c r="P1048" s="18">
        <v>1</v>
      </c>
      <c r="Q1048" s="18">
        <v>1</v>
      </c>
      <c r="R1048" s="279">
        <f t="shared" si="12"/>
        <v>4</v>
      </c>
    </row>
    <row r="1049" spans="1:18" s="146" customFormat="1" ht="13.5" customHeight="1">
      <c r="A1049" s="260"/>
      <c r="B1049" s="367" t="s">
        <v>17</v>
      </c>
      <c r="C1049" s="367"/>
      <c r="D1049" s="254" t="s">
        <v>1460</v>
      </c>
      <c r="E1049" s="366" t="s">
        <v>999</v>
      </c>
      <c r="F1049" s="366" t="s">
        <v>266</v>
      </c>
      <c r="G1049" s="366">
        <v>3</v>
      </c>
      <c r="H1049" s="366">
        <v>9</v>
      </c>
      <c r="I1049" s="366" t="s">
        <v>375</v>
      </c>
      <c r="J1049" s="366">
        <v>9</v>
      </c>
      <c r="K1049" s="377" t="s">
        <v>487</v>
      </c>
      <c r="L1049" s="378" t="s">
        <v>1328</v>
      </c>
      <c r="M1049" s="379">
        <v>0</v>
      </c>
      <c r="N1049" s="18">
        <v>2</v>
      </c>
      <c r="O1049" s="18">
        <v>2</v>
      </c>
      <c r="P1049" s="380">
        <v>0</v>
      </c>
      <c r="Q1049" s="192">
        <v>1</v>
      </c>
      <c r="R1049" s="279">
        <f t="shared" si="12"/>
        <v>5</v>
      </c>
    </row>
    <row r="1050" spans="1:18" s="270" customFormat="1" ht="13.5" customHeight="1">
      <c r="A1050" s="368"/>
      <c r="B1050" s="369" t="s">
        <v>1461</v>
      </c>
      <c r="C1050" s="369"/>
      <c r="D1050" s="254" t="s">
        <v>1462</v>
      </c>
      <c r="E1050" s="370"/>
      <c r="F1050" s="370" t="s">
        <v>266</v>
      </c>
      <c r="G1050" s="370">
        <v>2</v>
      </c>
      <c r="H1050" s="370">
        <v>2</v>
      </c>
      <c r="I1050" s="370" t="s">
        <v>392</v>
      </c>
      <c r="J1050" s="370">
        <v>2</v>
      </c>
      <c r="K1050" s="370" t="s">
        <v>451</v>
      </c>
      <c r="L1050" s="382" t="s">
        <v>1328</v>
      </c>
      <c r="M1050" s="380">
        <v>0</v>
      </c>
      <c r="N1050" s="380">
        <v>0</v>
      </c>
      <c r="O1050" s="380">
        <v>0</v>
      </c>
      <c r="P1050" s="380">
        <v>0</v>
      </c>
      <c r="Q1050" s="380">
        <v>0</v>
      </c>
      <c r="R1050" s="279">
        <f t="shared" si="12"/>
        <v>0</v>
      </c>
    </row>
    <row r="1051" spans="1:18" s="146" customFormat="1" ht="13.5" customHeight="1">
      <c r="A1051" s="260"/>
      <c r="B1051" s="254" t="s">
        <v>1463</v>
      </c>
      <c r="C1051" s="254"/>
      <c r="D1051" s="254" t="s">
        <v>1464</v>
      </c>
      <c r="E1051" s="366"/>
      <c r="F1051" s="366" t="s">
        <v>533</v>
      </c>
      <c r="G1051" s="366">
        <v>0</v>
      </c>
      <c r="H1051" s="366">
        <v>2</v>
      </c>
      <c r="I1051" s="366" t="s">
        <v>392</v>
      </c>
      <c r="J1051" s="366">
        <v>2</v>
      </c>
      <c r="K1051" s="377" t="s">
        <v>487</v>
      </c>
      <c r="L1051" s="378" t="s">
        <v>1328</v>
      </c>
      <c r="M1051" s="18">
        <v>2</v>
      </c>
      <c r="N1051" s="18">
        <v>1</v>
      </c>
      <c r="O1051" s="18">
        <v>2</v>
      </c>
      <c r="P1051" s="18">
        <v>1</v>
      </c>
      <c r="Q1051" s="379">
        <v>0</v>
      </c>
      <c r="R1051" s="279">
        <f t="shared" si="12"/>
        <v>6</v>
      </c>
    </row>
    <row r="1052" spans="1:18" s="146" customFormat="1" ht="13.5" customHeight="1">
      <c r="A1052" s="260"/>
      <c r="B1052" s="254" t="s">
        <v>1465</v>
      </c>
      <c r="C1052" s="254"/>
      <c r="D1052" s="254" t="s">
        <v>1466</v>
      </c>
      <c r="E1052" s="366"/>
      <c r="F1052" s="366" t="s">
        <v>266</v>
      </c>
      <c r="G1052" s="366">
        <v>4</v>
      </c>
      <c r="H1052" s="366">
        <v>4</v>
      </c>
      <c r="I1052" s="366" t="s">
        <v>392</v>
      </c>
      <c r="J1052" s="366">
        <v>3</v>
      </c>
      <c r="K1052" s="377" t="s">
        <v>470</v>
      </c>
      <c r="L1052" s="378" t="s">
        <v>1328</v>
      </c>
      <c r="M1052" s="18">
        <v>2</v>
      </c>
      <c r="N1052" s="18">
        <v>2</v>
      </c>
      <c r="O1052" s="18">
        <v>1</v>
      </c>
      <c r="P1052" s="18">
        <v>2</v>
      </c>
      <c r="Q1052" s="192">
        <v>2</v>
      </c>
      <c r="R1052" s="279">
        <f t="shared" si="12"/>
        <v>9</v>
      </c>
    </row>
    <row r="1053" spans="1:18" s="146" customFormat="1" ht="13.5" customHeight="1">
      <c r="A1053" s="260"/>
      <c r="B1053" s="254" t="s">
        <v>4019</v>
      </c>
      <c r="C1053" s="254"/>
      <c r="D1053" s="254" t="s">
        <v>1467</v>
      </c>
      <c r="E1053" s="366"/>
      <c r="F1053" s="366" t="s">
        <v>247</v>
      </c>
      <c r="G1053" s="366"/>
      <c r="H1053" s="366"/>
      <c r="I1053" s="366" t="s">
        <v>392</v>
      </c>
      <c r="J1053" s="366">
        <v>3</v>
      </c>
      <c r="K1053" s="377" t="s">
        <v>487</v>
      </c>
      <c r="L1053" s="378" t="s">
        <v>1328</v>
      </c>
      <c r="M1053" s="379">
        <v>0</v>
      </c>
      <c r="N1053" s="18">
        <v>1</v>
      </c>
      <c r="O1053" s="18">
        <v>2</v>
      </c>
      <c r="P1053" s="18">
        <v>1</v>
      </c>
      <c r="Q1053" s="192">
        <v>2</v>
      </c>
      <c r="R1053" s="279">
        <f t="shared" si="12"/>
        <v>6</v>
      </c>
    </row>
    <row r="1054" spans="1:18" s="146" customFormat="1" ht="13.5" customHeight="1">
      <c r="A1054" s="260"/>
      <c r="B1054" s="254" t="s">
        <v>1468</v>
      </c>
      <c r="C1054" s="254"/>
      <c r="D1054" s="254" t="s">
        <v>1469</v>
      </c>
      <c r="E1054" s="366"/>
      <c r="F1054" s="366" t="s">
        <v>266</v>
      </c>
      <c r="G1054" s="366">
        <v>5</v>
      </c>
      <c r="H1054" s="366">
        <v>9</v>
      </c>
      <c r="I1054" s="366" t="s">
        <v>392</v>
      </c>
      <c r="J1054" s="366">
        <v>6</v>
      </c>
      <c r="K1054" s="377" t="s">
        <v>451</v>
      </c>
      <c r="L1054" s="378" t="s">
        <v>1328</v>
      </c>
      <c r="M1054" s="379">
        <v>0</v>
      </c>
      <c r="N1054" s="379">
        <v>0</v>
      </c>
      <c r="O1054" s="379">
        <v>0</v>
      </c>
      <c r="P1054" s="379">
        <v>0</v>
      </c>
      <c r="Q1054" s="379">
        <v>0</v>
      </c>
      <c r="R1054" s="279">
        <f t="shared" si="12"/>
        <v>0</v>
      </c>
    </row>
    <row r="1055" spans="1:18" s="146" customFormat="1" ht="13.5" customHeight="1">
      <c r="A1055" s="260"/>
      <c r="B1055" s="254" t="s">
        <v>1470</v>
      </c>
      <c r="C1055" s="254"/>
      <c r="D1055" s="254" t="s">
        <v>1471</v>
      </c>
      <c r="E1055" s="366"/>
      <c r="F1055" s="366" t="s">
        <v>247</v>
      </c>
      <c r="G1055" s="366"/>
      <c r="H1055" s="366"/>
      <c r="I1055" s="366" t="s">
        <v>392</v>
      </c>
      <c r="J1055" s="366">
        <v>6</v>
      </c>
      <c r="K1055" s="377" t="s">
        <v>470</v>
      </c>
      <c r="L1055" s="378" t="s">
        <v>1328</v>
      </c>
      <c r="M1055" s="18">
        <v>1</v>
      </c>
      <c r="N1055" s="379">
        <v>0</v>
      </c>
      <c r="O1055" s="379">
        <v>0</v>
      </c>
      <c r="P1055" s="379">
        <v>0</v>
      </c>
      <c r="Q1055" s="379">
        <v>0</v>
      </c>
      <c r="R1055" s="279">
        <f t="shared" si="12"/>
        <v>1</v>
      </c>
    </row>
    <row r="1056" spans="1:18" s="270" customFormat="1" ht="13.5" customHeight="1">
      <c r="A1056" s="368"/>
      <c r="B1056" s="369" t="s">
        <v>1472</v>
      </c>
      <c r="C1056" s="369"/>
      <c r="D1056" s="254" t="s">
        <v>1473</v>
      </c>
      <c r="E1056" s="370"/>
      <c r="F1056" s="370" t="s">
        <v>247</v>
      </c>
      <c r="G1056" s="370"/>
      <c r="H1056" s="370"/>
      <c r="I1056" s="370" t="s">
        <v>392</v>
      </c>
      <c r="J1056" s="370">
        <v>6</v>
      </c>
      <c r="K1056" s="370" t="s">
        <v>451</v>
      </c>
      <c r="L1056" s="382" t="s">
        <v>1328</v>
      </c>
      <c r="M1056" s="380">
        <v>0</v>
      </c>
      <c r="N1056" s="380">
        <v>0</v>
      </c>
      <c r="O1056" s="380">
        <v>0</v>
      </c>
      <c r="P1056" s="380">
        <v>0</v>
      </c>
      <c r="Q1056" s="380">
        <v>0</v>
      </c>
      <c r="R1056" s="279">
        <f t="shared" si="12"/>
        <v>0</v>
      </c>
    </row>
    <row r="1057" spans="1:18" s="146" customFormat="1" ht="13.5" customHeight="1">
      <c r="A1057" s="260"/>
      <c r="B1057" s="254" t="s">
        <v>1474</v>
      </c>
      <c r="C1057" s="254"/>
      <c r="D1057" s="254" t="s">
        <v>1475</v>
      </c>
      <c r="E1057" s="366"/>
      <c r="F1057" s="366" t="s">
        <v>247</v>
      </c>
      <c r="G1057" s="366"/>
      <c r="H1057" s="366"/>
      <c r="I1057" s="366" t="s">
        <v>392</v>
      </c>
      <c r="J1057" s="366">
        <v>7</v>
      </c>
      <c r="K1057" s="377" t="s">
        <v>470</v>
      </c>
      <c r="L1057" s="378" t="s">
        <v>1328</v>
      </c>
      <c r="M1057" s="379">
        <v>0</v>
      </c>
      <c r="N1057" s="379">
        <v>0</v>
      </c>
      <c r="O1057" s="379">
        <v>0</v>
      </c>
      <c r="P1057" s="379">
        <v>0</v>
      </c>
      <c r="Q1057" s="379">
        <v>0</v>
      </c>
      <c r="R1057" s="279">
        <f t="shared" si="12"/>
        <v>0</v>
      </c>
    </row>
    <row r="1058" spans="1:18" s="146" customFormat="1" ht="13.5" customHeight="1">
      <c r="A1058" s="260"/>
      <c r="B1058" s="254" t="s">
        <v>1476</v>
      </c>
      <c r="C1058" s="254"/>
      <c r="D1058" s="254" t="s">
        <v>1477</v>
      </c>
      <c r="E1058" s="366"/>
      <c r="F1058" s="366" t="s">
        <v>266</v>
      </c>
      <c r="G1058" s="366">
        <v>4</v>
      </c>
      <c r="H1058" s="366">
        <v>8</v>
      </c>
      <c r="I1058" s="366" t="s">
        <v>392</v>
      </c>
      <c r="J1058" s="366">
        <v>8</v>
      </c>
      <c r="K1058" s="377" t="s">
        <v>493</v>
      </c>
      <c r="L1058" s="378" t="s">
        <v>1328</v>
      </c>
      <c r="M1058" s="379">
        <v>0</v>
      </c>
      <c r="N1058" s="18">
        <v>1</v>
      </c>
      <c r="O1058" s="18">
        <v>1</v>
      </c>
      <c r="P1058" s="18">
        <v>1</v>
      </c>
      <c r="Q1058" s="379">
        <v>0</v>
      </c>
      <c r="R1058" s="279">
        <f t="shared" si="12"/>
        <v>3</v>
      </c>
    </row>
    <row r="1059" spans="1:18" s="146" customFormat="1" ht="13.5" customHeight="1">
      <c r="A1059" s="260"/>
      <c r="B1059" s="254" t="s">
        <v>1478</v>
      </c>
      <c r="C1059" s="254"/>
      <c r="D1059" s="254" t="s">
        <v>1479</v>
      </c>
      <c r="E1059" s="366"/>
      <c r="F1059" s="366" t="s">
        <v>533</v>
      </c>
      <c r="G1059" s="366">
        <v>3</v>
      </c>
      <c r="H1059" s="366">
        <v>3</v>
      </c>
      <c r="I1059" s="366" t="s">
        <v>392</v>
      </c>
      <c r="J1059" s="366">
        <v>8</v>
      </c>
      <c r="K1059" s="377" t="s">
        <v>493</v>
      </c>
      <c r="L1059" s="378" t="s">
        <v>1328</v>
      </c>
      <c r="M1059" s="18">
        <v>1</v>
      </c>
      <c r="N1059" s="379">
        <v>0</v>
      </c>
      <c r="O1059" s="18">
        <v>1</v>
      </c>
      <c r="P1059" s="18">
        <v>1</v>
      </c>
      <c r="Q1059" s="18">
        <v>1</v>
      </c>
      <c r="R1059" s="279">
        <f t="shared" si="12"/>
        <v>4</v>
      </c>
    </row>
    <row r="1060" spans="1:18" s="146" customFormat="1" ht="13.5" customHeight="1">
      <c r="A1060" s="260"/>
      <c r="B1060" s="254" t="s">
        <v>1480</v>
      </c>
      <c r="C1060" s="254"/>
      <c r="D1060" s="254" t="s">
        <v>1481</v>
      </c>
      <c r="E1060" s="366"/>
      <c r="F1060" s="366" t="s">
        <v>266</v>
      </c>
      <c r="G1060" s="366">
        <v>1</v>
      </c>
      <c r="H1060" s="366">
        <v>1</v>
      </c>
      <c r="I1060" s="366" t="s">
        <v>404</v>
      </c>
      <c r="J1060" s="366">
        <v>1</v>
      </c>
      <c r="K1060" s="377" t="s">
        <v>470</v>
      </c>
      <c r="L1060" s="378" t="s">
        <v>1328</v>
      </c>
      <c r="M1060" s="379">
        <v>0</v>
      </c>
      <c r="N1060" s="379">
        <v>0</v>
      </c>
      <c r="O1060" s="379">
        <v>0</v>
      </c>
      <c r="P1060" s="18">
        <v>1</v>
      </c>
      <c r="Q1060" s="379">
        <v>0</v>
      </c>
      <c r="R1060" s="279">
        <f t="shared" si="12"/>
        <v>1</v>
      </c>
    </row>
    <row r="1061" spans="1:18" s="270" customFormat="1" ht="13.5" customHeight="1">
      <c r="A1061" s="368"/>
      <c r="B1061" s="369" t="s">
        <v>32</v>
      </c>
      <c r="C1061" s="369"/>
      <c r="D1061" s="254"/>
      <c r="E1061" s="370" t="s">
        <v>865</v>
      </c>
      <c r="F1061" s="370" t="s">
        <v>266</v>
      </c>
      <c r="G1061" s="370">
        <v>1</v>
      </c>
      <c r="H1061" s="370">
        <v>3</v>
      </c>
      <c r="I1061" s="370" t="s">
        <v>404</v>
      </c>
      <c r="J1061" s="370">
        <v>1</v>
      </c>
      <c r="K1061" s="370" t="s">
        <v>451</v>
      </c>
      <c r="L1061" s="382" t="s">
        <v>1328</v>
      </c>
      <c r="M1061" s="380">
        <v>0</v>
      </c>
      <c r="N1061" s="380">
        <v>0</v>
      </c>
      <c r="O1061" s="380">
        <v>0</v>
      </c>
      <c r="P1061" s="380">
        <v>0</v>
      </c>
      <c r="Q1061" s="380">
        <v>0</v>
      </c>
      <c r="R1061" s="279">
        <f t="shared" si="12"/>
        <v>0</v>
      </c>
    </row>
    <row r="1062" spans="1:18" s="146" customFormat="1" ht="13.5" customHeight="1">
      <c r="A1062" s="260"/>
      <c r="B1062" s="254" t="s">
        <v>1482</v>
      </c>
      <c r="C1062" s="254"/>
      <c r="D1062" s="254" t="s">
        <v>1483</v>
      </c>
      <c r="E1062" s="366"/>
      <c r="F1062" s="366" t="s">
        <v>266</v>
      </c>
      <c r="G1062" s="366">
        <v>2</v>
      </c>
      <c r="H1062" s="366">
        <v>3</v>
      </c>
      <c r="I1062" s="366" t="s">
        <v>404</v>
      </c>
      <c r="J1062" s="366">
        <v>1</v>
      </c>
      <c r="K1062" s="377" t="s">
        <v>470</v>
      </c>
      <c r="L1062" s="378" t="s">
        <v>1328</v>
      </c>
      <c r="M1062" s="379">
        <v>0</v>
      </c>
      <c r="N1062" s="379">
        <v>0</v>
      </c>
      <c r="O1062" s="18">
        <v>1</v>
      </c>
      <c r="P1062" s="379">
        <v>0</v>
      </c>
      <c r="Q1062" s="379">
        <v>0</v>
      </c>
      <c r="R1062" s="279">
        <f t="shared" si="12"/>
        <v>1</v>
      </c>
    </row>
    <row r="1063" spans="1:18" s="271" customFormat="1" ht="13.5" customHeight="1">
      <c r="A1063" s="371"/>
      <c r="B1063" s="372" t="s">
        <v>1484</v>
      </c>
      <c r="C1063" s="372"/>
      <c r="D1063" s="254" t="s">
        <v>1485</v>
      </c>
      <c r="E1063" s="373" t="s">
        <v>900</v>
      </c>
      <c r="F1063" s="373" t="s">
        <v>266</v>
      </c>
      <c r="G1063" s="373">
        <v>0</v>
      </c>
      <c r="H1063" s="373">
        <v>2</v>
      </c>
      <c r="I1063" s="373" t="s">
        <v>404</v>
      </c>
      <c r="J1063" s="373">
        <v>1</v>
      </c>
      <c r="K1063" s="373" t="s">
        <v>451</v>
      </c>
      <c r="L1063" s="385" t="s">
        <v>1328</v>
      </c>
      <c r="M1063" s="386">
        <v>0</v>
      </c>
      <c r="N1063" s="386">
        <v>0</v>
      </c>
      <c r="O1063" s="386">
        <v>0</v>
      </c>
      <c r="P1063" s="386">
        <v>0</v>
      </c>
      <c r="Q1063" s="386">
        <v>0</v>
      </c>
      <c r="R1063" s="279">
        <f t="shared" si="12"/>
        <v>0</v>
      </c>
    </row>
    <row r="1064" spans="1:18" s="146" customFormat="1" ht="13.5" customHeight="1">
      <c r="A1064" s="260"/>
      <c r="B1064" s="254" t="s">
        <v>1486</v>
      </c>
      <c r="C1064" s="254"/>
      <c r="D1064" s="254" t="s">
        <v>1487</v>
      </c>
      <c r="E1064" s="366" t="s">
        <v>1291</v>
      </c>
      <c r="F1064" s="366" t="s">
        <v>266</v>
      </c>
      <c r="G1064" s="366">
        <v>1</v>
      </c>
      <c r="H1064" s="366">
        <v>2</v>
      </c>
      <c r="I1064" s="366" t="s">
        <v>404</v>
      </c>
      <c r="J1064" s="366">
        <v>2</v>
      </c>
      <c r="K1064" s="377" t="s">
        <v>470</v>
      </c>
      <c r="L1064" s="378" t="s">
        <v>1328</v>
      </c>
      <c r="M1064" s="18">
        <v>1</v>
      </c>
      <c r="N1064" s="379">
        <v>0</v>
      </c>
      <c r="O1064" s="379">
        <v>0</v>
      </c>
      <c r="P1064" s="379">
        <v>0</v>
      </c>
      <c r="Q1064" s="379">
        <v>0</v>
      </c>
      <c r="R1064" s="279">
        <f t="shared" si="12"/>
        <v>1</v>
      </c>
    </row>
    <row r="1065" spans="1:18" s="146" customFormat="1" ht="13.5" customHeight="1">
      <c r="A1065" s="260"/>
      <c r="B1065" s="254" t="s">
        <v>75</v>
      </c>
      <c r="C1065" s="254"/>
      <c r="D1065" s="254" t="s">
        <v>1488</v>
      </c>
      <c r="E1065" s="366" t="s">
        <v>865</v>
      </c>
      <c r="F1065" s="366" t="s">
        <v>266</v>
      </c>
      <c r="G1065" s="366">
        <v>2</v>
      </c>
      <c r="H1065" s="366">
        <v>3</v>
      </c>
      <c r="I1065" s="366" t="s">
        <v>404</v>
      </c>
      <c r="J1065" s="366">
        <v>2</v>
      </c>
      <c r="K1065" s="377" t="s">
        <v>451</v>
      </c>
      <c r="L1065" s="378" t="s">
        <v>1328</v>
      </c>
      <c r="M1065" s="379">
        <v>0</v>
      </c>
      <c r="N1065" s="379">
        <v>0</v>
      </c>
      <c r="O1065" s="379">
        <v>0</v>
      </c>
      <c r="P1065" s="379">
        <v>0</v>
      </c>
      <c r="Q1065" s="379">
        <v>0</v>
      </c>
      <c r="R1065" s="279">
        <f t="shared" si="12"/>
        <v>0</v>
      </c>
    </row>
    <row r="1066" spans="1:18" s="271" customFormat="1" ht="13.5" customHeight="1">
      <c r="A1066" s="371"/>
      <c r="B1066" s="372" t="s">
        <v>1489</v>
      </c>
      <c r="C1066" s="372"/>
      <c r="D1066" s="254" t="s">
        <v>1490</v>
      </c>
      <c r="E1066" s="373"/>
      <c r="F1066" s="373" t="s">
        <v>266</v>
      </c>
      <c r="G1066" s="373">
        <v>1</v>
      </c>
      <c r="H1066" s="373">
        <v>1</v>
      </c>
      <c r="I1066" s="373" t="s">
        <v>404</v>
      </c>
      <c r="J1066" s="373">
        <v>3</v>
      </c>
      <c r="K1066" s="373" t="s">
        <v>451</v>
      </c>
      <c r="L1066" s="385" t="s">
        <v>1328</v>
      </c>
      <c r="M1066" s="386">
        <v>0</v>
      </c>
      <c r="N1066" s="386">
        <v>0</v>
      </c>
      <c r="O1066" s="386">
        <v>0</v>
      </c>
      <c r="P1066" s="386">
        <v>0</v>
      </c>
      <c r="Q1066" s="386">
        <v>0</v>
      </c>
      <c r="R1066" s="279">
        <f t="shared" ref="R1066:R1097" si="13">SUM(M1066:Q1066)</f>
        <v>0</v>
      </c>
    </row>
    <row r="1067" spans="1:18" s="270" customFormat="1" ht="13.5" customHeight="1">
      <c r="A1067" s="368"/>
      <c r="B1067" s="369" t="s">
        <v>1491</v>
      </c>
      <c r="C1067" s="369"/>
      <c r="D1067" s="254" t="s">
        <v>1492</v>
      </c>
      <c r="E1067" s="370"/>
      <c r="F1067" s="370" t="s">
        <v>266</v>
      </c>
      <c r="G1067" s="370">
        <v>0</v>
      </c>
      <c r="H1067" s="370">
        <v>4</v>
      </c>
      <c r="I1067" s="370" t="s">
        <v>404</v>
      </c>
      <c r="J1067" s="370">
        <v>3</v>
      </c>
      <c r="K1067" s="370" t="s">
        <v>451</v>
      </c>
      <c r="L1067" s="382" t="s">
        <v>1328</v>
      </c>
      <c r="M1067" s="380">
        <v>0</v>
      </c>
      <c r="N1067" s="380">
        <v>0</v>
      </c>
      <c r="O1067" s="380">
        <v>0</v>
      </c>
      <c r="P1067" s="380">
        <v>0</v>
      </c>
      <c r="Q1067" s="380">
        <v>0</v>
      </c>
      <c r="R1067" s="279">
        <f t="shared" si="13"/>
        <v>0</v>
      </c>
    </row>
    <row r="1068" spans="1:18" s="146" customFormat="1" ht="13.5" customHeight="1">
      <c r="A1068" s="260"/>
      <c r="B1068" s="254" t="s">
        <v>1493</v>
      </c>
      <c r="C1068" s="254"/>
      <c r="D1068" s="254" t="s">
        <v>1494</v>
      </c>
      <c r="E1068" s="366"/>
      <c r="F1068" s="366" t="s">
        <v>266</v>
      </c>
      <c r="G1068" s="366">
        <v>3</v>
      </c>
      <c r="H1068" s="366">
        <v>2</v>
      </c>
      <c r="I1068" s="366" t="s">
        <v>404</v>
      </c>
      <c r="J1068" s="366">
        <v>3</v>
      </c>
      <c r="K1068" s="377" t="s">
        <v>451</v>
      </c>
      <c r="L1068" s="378" t="s">
        <v>1328</v>
      </c>
      <c r="M1068" s="379">
        <v>0</v>
      </c>
      <c r="N1068" s="379">
        <v>0</v>
      </c>
      <c r="O1068" s="379">
        <v>0</v>
      </c>
      <c r="P1068" s="379">
        <v>0</v>
      </c>
      <c r="Q1068" s="379">
        <v>0</v>
      </c>
      <c r="R1068" s="279">
        <f t="shared" si="13"/>
        <v>0</v>
      </c>
    </row>
    <row r="1069" spans="1:18" s="146" customFormat="1" ht="13.5" customHeight="1">
      <c r="A1069" s="260"/>
      <c r="B1069" s="254" t="s">
        <v>1495</v>
      </c>
      <c r="C1069" s="254"/>
      <c r="D1069" s="254" t="s">
        <v>1496</v>
      </c>
      <c r="E1069" s="366"/>
      <c r="F1069" s="366" t="s">
        <v>266</v>
      </c>
      <c r="G1069" s="366">
        <v>2</v>
      </c>
      <c r="H1069" s="366">
        <v>4</v>
      </c>
      <c r="I1069" s="366" t="s">
        <v>404</v>
      </c>
      <c r="J1069" s="366">
        <v>3</v>
      </c>
      <c r="K1069" s="377" t="s">
        <v>470</v>
      </c>
      <c r="L1069" s="378" t="s">
        <v>1328</v>
      </c>
      <c r="M1069" s="379">
        <v>0</v>
      </c>
      <c r="N1069" s="18">
        <v>1</v>
      </c>
      <c r="O1069" s="379">
        <v>0</v>
      </c>
      <c r="P1069" s="379">
        <v>0</v>
      </c>
      <c r="Q1069" s="192">
        <v>2</v>
      </c>
      <c r="R1069" s="279">
        <f t="shared" si="13"/>
        <v>3</v>
      </c>
    </row>
    <row r="1070" spans="1:18" s="272" customFormat="1" ht="13.5" customHeight="1">
      <c r="A1070" s="395"/>
      <c r="B1070" s="396" t="s">
        <v>1497</v>
      </c>
      <c r="C1070" s="396"/>
      <c r="D1070" s="254" t="s">
        <v>1498</v>
      </c>
      <c r="E1070" s="397"/>
      <c r="F1070" s="397" t="s">
        <v>266</v>
      </c>
      <c r="G1070" s="397">
        <v>4</v>
      </c>
      <c r="H1070" s="397">
        <v>3</v>
      </c>
      <c r="I1070" s="397" t="s">
        <v>404</v>
      </c>
      <c r="J1070" s="397">
        <v>3</v>
      </c>
      <c r="K1070" s="397" t="s">
        <v>451</v>
      </c>
      <c r="L1070" s="402" t="s">
        <v>1328</v>
      </c>
      <c r="M1070" s="403">
        <v>0</v>
      </c>
      <c r="N1070" s="403">
        <v>0</v>
      </c>
      <c r="O1070" s="403">
        <v>0</v>
      </c>
      <c r="P1070" s="403">
        <v>0</v>
      </c>
      <c r="Q1070" s="403">
        <v>0</v>
      </c>
      <c r="R1070" s="279">
        <f t="shared" si="13"/>
        <v>0</v>
      </c>
    </row>
    <row r="1071" spans="1:18" s="146" customFormat="1" ht="13.5" customHeight="1">
      <c r="A1071" s="260"/>
      <c r="B1071" s="254" t="s">
        <v>103</v>
      </c>
      <c r="C1071" s="254"/>
      <c r="D1071" s="254" t="s">
        <v>1499</v>
      </c>
      <c r="E1071" s="366"/>
      <c r="F1071" s="366" t="s">
        <v>266</v>
      </c>
      <c r="G1071" s="366">
        <v>2</v>
      </c>
      <c r="H1071" s="366">
        <v>1</v>
      </c>
      <c r="I1071" s="366" t="s">
        <v>404</v>
      </c>
      <c r="J1071" s="366">
        <v>3</v>
      </c>
      <c r="K1071" s="377" t="s">
        <v>451</v>
      </c>
      <c r="L1071" s="378" t="s">
        <v>1328</v>
      </c>
      <c r="M1071" s="379">
        <v>0</v>
      </c>
      <c r="N1071" s="379">
        <v>0</v>
      </c>
      <c r="O1071" s="379">
        <v>0</v>
      </c>
      <c r="P1071" s="379">
        <v>0</v>
      </c>
      <c r="Q1071" s="379">
        <v>0</v>
      </c>
      <c r="R1071" s="279">
        <f t="shared" si="13"/>
        <v>0</v>
      </c>
    </row>
    <row r="1072" spans="1:18" s="146" customFormat="1" ht="13.5" customHeight="1">
      <c r="A1072" s="260"/>
      <c r="B1072" s="254" t="s">
        <v>1500</v>
      </c>
      <c r="C1072" s="254"/>
      <c r="D1072" s="254" t="s">
        <v>1501</v>
      </c>
      <c r="E1072" s="366"/>
      <c r="F1072" s="366" t="s">
        <v>266</v>
      </c>
      <c r="G1072" s="366">
        <v>1</v>
      </c>
      <c r="H1072" s="366">
        <v>3</v>
      </c>
      <c r="I1072" s="366" t="s">
        <v>404</v>
      </c>
      <c r="J1072" s="366">
        <v>3</v>
      </c>
      <c r="K1072" s="377" t="s">
        <v>487</v>
      </c>
      <c r="L1072" s="378" t="s">
        <v>1328</v>
      </c>
      <c r="M1072" s="18">
        <v>2</v>
      </c>
      <c r="N1072" s="18">
        <v>1</v>
      </c>
      <c r="O1072" s="379">
        <v>0</v>
      </c>
      <c r="P1072" s="18">
        <v>1</v>
      </c>
      <c r="Q1072" s="192">
        <v>1</v>
      </c>
      <c r="R1072" s="279">
        <f t="shared" si="13"/>
        <v>5</v>
      </c>
    </row>
    <row r="1073" spans="1:18" s="146" customFormat="1" ht="13.5" customHeight="1">
      <c r="A1073" s="260"/>
      <c r="B1073" s="254" t="s">
        <v>1502</v>
      </c>
      <c r="C1073" s="254"/>
      <c r="D1073" s="254" t="s">
        <v>1503</v>
      </c>
      <c r="E1073" s="366" t="s">
        <v>865</v>
      </c>
      <c r="F1073" s="366" t="s">
        <v>266</v>
      </c>
      <c r="G1073" s="366">
        <v>1</v>
      </c>
      <c r="H1073" s="366">
        <v>1</v>
      </c>
      <c r="I1073" s="366" t="s">
        <v>404</v>
      </c>
      <c r="J1073" s="366">
        <v>3</v>
      </c>
      <c r="K1073" s="377" t="s">
        <v>451</v>
      </c>
      <c r="L1073" s="378" t="s">
        <v>1328</v>
      </c>
      <c r="M1073" s="379">
        <v>0</v>
      </c>
      <c r="N1073" s="379">
        <v>0</v>
      </c>
      <c r="O1073" s="379">
        <v>0</v>
      </c>
      <c r="P1073" s="379">
        <v>0</v>
      </c>
      <c r="Q1073" s="379">
        <v>0</v>
      </c>
      <c r="R1073" s="279">
        <f t="shared" si="13"/>
        <v>0</v>
      </c>
    </row>
    <row r="1074" spans="1:18" s="146" customFormat="1" ht="13.5" customHeight="1">
      <c r="A1074" s="260"/>
      <c r="B1074" s="254" t="s">
        <v>1504</v>
      </c>
      <c r="C1074" s="254"/>
      <c r="D1074" s="254" t="s">
        <v>448</v>
      </c>
      <c r="E1074" s="366"/>
      <c r="F1074" s="366" t="s">
        <v>266</v>
      </c>
      <c r="G1074" s="366">
        <v>3</v>
      </c>
      <c r="H1074" s="366">
        <v>3</v>
      </c>
      <c r="I1074" s="366" t="s">
        <v>404</v>
      </c>
      <c r="J1074" s="366">
        <v>3</v>
      </c>
      <c r="K1074" s="377" t="s">
        <v>451</v>
      </c>
      <c r="L1074" s="378" t="s">
        <v>1328</v>
      </c>
      <c r="M1074" s="379">
        <v>0</v>
      </c>
      <c r="N1074" s="379">
        <v>0</v>
      </c>
      <c r="O1074" s="379">
        <v>0</v>
      </c>
      <c r="P1074" s="379">
        <v>0</v>
      </c>
      <c r="Q1074" s="379">
        <v>0</v>
      </c>
      <c r="R1074" s="279">
        <f t="shared" si="13"/>
        <v>0</v>
      </c>
    </row>
    <row r="1075" spans="1:18" s="146" customFormat="1" ht="13.5" customHeight="1">
      <c r="A1075" s="260"/>
      <c r="B1075" s="367" t="s">
        <v>3217</v>
      </c>
      <c r="C1075" s="254"/>
      <c r="D1075" s="254" t="s">
        <v>1505</v>
      </c>
      <c r="E1075" s="366" t="s">
        <v>999</v>
      </c>
      <c r="F1075" s="366" t="s">
        <v>266</v>
      </c>
      <c r="G1075" s="366">
        <v>3</v>
      </c>
      <c r="H1075" s="366">
        <v>3</v>
      </c>
      <c r="I1075" s="366" t="s">
        <v>404</v>
      </c>
      <c r="J1075" s="366">
        <v>3</v>
      </c>
      <c r="K1075" s="377" t="s">
        <v>487</v>
      </c>
      <c r="L1075" s="378" t="s">
        <v>1328</v>
      </c>
      <c r="M1075" s="18">
        <v>1</v>
      </c>
      <c r="N1075" s="356">
        <v>1</v>
      </c>
      <c r="O1075" s="356">
        <v>1</v>
      </c>
      <c r="P1075" s="379">
        <v>0</v>
      </c>
      <c r="Q1075" s="356">
        <v>1</v>
      </c>
      <c r="R1075" s="279">
        <f t="shared" si="13"/>
        <v>4</v>
      </c>
    </row>
    <row r="1076" spans="1:18" s="146" customFormat="1" ht="13.5" customHeight="1">
      <c r="A1076" s="260"/>
      <c r="B1076" s="254" t="s">
        <v>3220</v>
      </c>
      <c r="C1076" s="254"/>
      <c r="D1076" s="254" t="s">
        <v>1506</v>
      </c>
      <c r="E1076" s="366"/>
      <c r="F1076" s="366" t="s">
        <v>266</v>
      </c>
      <c r="G1076" s="366">
        <v>2</v>
      </c>
      <c r="H1076" s="366">
        <v>2</v>
      </c>
      <c r="I1076" s="366" t="s">
        <v>404</v>
      </c>
      <c r="J1076" s="366">
        <v>3</v>
      </c>
      <c r="K1076" s="377" t="s">
        <v>493</v>
      </c>
      <c r="L1076" s="378" t="s">
        <v>1328</v>
      </c>
      <c r="M1076" s="18">
        <v>1</v>
      </c>
      <c r="N1076" s="18">
        <v>1</v>
      </c>
      <c r="O1076" s="18">
        <v>1</v>
      </c>
      <c r="P1076" s="18">
        <v>1</v>
      </c>
      <c r="Q1076" s="383">
        <v>0</v>
      </c>
      <c r="R1076" s="279">
        <f t="shared" si="13"/>
        <v>4</v>
      </c>
    </row>
    <row r="1077" spans="1:18" s="146" customFormat="1" ht="13.5" customHeight="1">
      <c r="A1077" s="260"/>
      <c r="B1077" s="254" t="s">
        <v>1507</v>
      </c>
      <c r="C1077" s="254"/>
      <c r="D1077" s="254" t="s">
        <v>1508</v>
      </c>
      <c r="E1077" s="366"/>
      <c r="F1077" s="366" t="s">
        <v>266</v>
      </c>
      <c r="G1077" s="366">
        <v>1</v>
      </c>
      <c r="H1077" s="366">
        <v>2</v>
      </c>
      <c r="I1077" s="366" t="s">
        <v>404</v>
      </c>
      <c r="J1077" s="366">
        <v>3</v>
      </c>
      <c r="K1077" s="377" t="s">
        <v>470</v>
      </c>
      <c r="L1077" s="378" t="s">
        <v>1328</v>
      </c>
      <c r="M1077" s="379">
        <v>0</v>
      </c>
      <c r="N1077" s="379">
        <v>0</v>
      </c>
      <c r="O1077" s="379">
        <v>0</v>
      </c>
      <c r="P1077" s="379">
        <v>0</v>
      </c>
      <c r="Q1077" s="379">
        <v>0</v>
      </c>
      <c r="R1077" s="279">
        <f t="shared" si="13"/>
        <v>0</v>
      </c>
    </row>
    <row r="1078" spans="1:18" s="146" customFormat="1" ht="13.5" customHeight="1">
      <c r="A1078" s="260"/>
      <c r="B1078" s="254" t="s">
        <v>1509</v>
      </c>
      <c r="C1078" s="254"/>
      <c r="D1078" s="254" t="s">
        <v>1510</v>
      </c>
      <c r="E1078" s="366"/>
      <c r="F1078" s="366" t="s">
        <v>266</v>
      </c>
      <c r="G1078" s="366">
        <v>3</v>
      </c>
      <c r="H1078" s="366">
        <v>6</v>
      </c>
      <c r="I1078" s="366" t="s">
        <v>404</v>
      </c>
      <c r="J1078" s="366">
        <v>4</v>
      </c>
      <c r="K1078" s="377" t="s">
        <v>470</v>
      </c>
      <c r="L1078" s="378" t="s">
        <v>1328</v>
      </c>
      <c r="M1078" s="18">
        <v>1</v>
      </c>
      <c r="N1078" s="379">
        <v>0</v>
      </c>
      <c r="O1078" s="379">
        <v>0</v>
      </c>
      <c r="P1078" s="379">
        <v>0</v>
      </c>
      <c r="Q1078" s="192">
        <v>1</v>
      </c>
      <c r="R1078" s="279">
        <f t="shared" si="13"/>
        <v>2</v>
      </c>
    </row>
    <row r="1079" spans="1:18" s="270" customFormat="1" ht="13.5" customHeight="1">
      <c r="A1079" s="368"/>
      <c r="B1079" s="369" t="s">
        <v>1511</v>
      </c>
      <c r="C1079" s="369"/>
      <c r="D1079" s="254" t="s">
        <v>1512</v>
      </c>
      <c r="E1079" s="370" t="s">
        <v>1085</v>
      </c>
      <c r="F1079" s="370" t="s">
        <v>266</v>
      </c>
      <c r="G1079" s="370">
        <v>5</v>
      </c>
      <c r="H1079" s="370">
        <v>6</v>
      </c>
      <c r="I1079" s="370" t="s">
        <v>404</v>
      </c>
      <c r="J1079" s="370">
        <v>4</v>
      </c>
      <c r="K1079" s="370" t="s">
        <v>451</v>
      </c>
      <c r="L1079" s="382" t="s">
        <v>1328</v>
      </c>
      <c r="M1079" s="380">
        <v>0</v>
      </c>
      <c r="N1079" s="380">
        <v>0</v>
      </c>
      <c r="O1079" s="380">
        <v>0</v>
      </c>
      <c r="P1079" s="380">
        <v>0</v>
      </c>
      <c r="Q1079" s="380">
        <v>0</v>
      </c>
      <c r="R1079" s="279">
        <f t="shared" si="13"/>
        <v>0</v>
      </c>
    </row>
    <row r="1080" spans="1:18" s="270" customFormat="1" ht="13.5" customHeight="1">
      <c r="A1080" s="368"/>
      <c r="B1080" s="369" t="s">
        <v>1513</v>
      </c>
      <c r="C1080" s="369"/>
      <c r="D1080" s="254" t="s">
        <v>1514</v>
      </c>
      <c r="E1080" s="370"/>
      <c r="F1080" s="370" t="s">
        <v>266</v>
      </c>
      <c r="G1080" s="370">
        <v>4</v>
      </c>
      <c r="H1080" s="370">
        <v>4</v>
      </c>
      <c r="I1080" s="370" t="s">
        <v>404</v>
      </c>
      <c r="J1080" s="370">
        <v>4</v>
      </c>
      <c r="K1080" s="370" t="s">
        <v>451</v>
      </c>
      <c r="L1080" s="382" t="s">
        <v>1328</v>
      </c>
      <c r="M1080" s="380">
        <v>0</v>
      </c>
      <c r="N1080" s="380">
        <v>0</v>
      </c>
      <c r="O1080" s="380">
        <v>0</v>
      </c>
      <c r="P1080" s="380">
        <v>0</v>
      </c>
      <c r="Q1080" s="380">
        <v>0</v>
      </c>
      <c r="R1080" s="279">
        <f t="shared" si="13"/>
        <v>0</v>
      </c>
    </row>
    <row r="1081" spans="1:18" s="270" customFormat="1" ht="13.5" customHeight="1">
      <c r="A1081" s="368"/>
      <c r="B1081" s="369" t="s">
        <v>1515</v>
      </c>
      <c r="C1081" s="369"/>
      <c r="D1081" s="254" t="s">
        <v>1516</v>
      </c>
      <c r="E1081" s="370"/>
      <c r="F1081" s="370" t="s">
        <v>266</v>
      </c>
      <c r="G1081" s="370">
        <v>5</v>
      </c>
      <c r="H1081" s="370">
        <v>1</v>
      </c>
      <c r="I1081" s="370" t="s">
        <v>404</v>
      </c>
      <c r="J1081" s="370">
        <v>4</v>
      </c>
      <c r="K1081" s="370" t="s">
        <v>451</v>
      </c>
      <c r="L1081" s="382" t="s">
        <v>1328</v>
      </c>
      <c r="M1081" s="380">
        <v>0</v>
      </c>
      <c r="N1081" s="380">
        <v>0</v>
      </c>
      <c r="O1081" s="380">
        <v>0</v>
      </c>
      <c r="P1081" s="380">
        <v>0</v>
      </c>
      <c r="Q1081" s="380">
        <v>0</v>
      </c>
      <c r="R1081" s="279">
        <f t="shared" si="13"/>
        <v>0</v>
      </c>
    </row>
    <row r="1082" spans="1:18" s="146" customFormat="1" ht="13.5" customHeight="1">
      <c r="A1082" s="260"/>
      <c r="B1082" s="254" t="s">
        <v>1517</v>
      </c>
      <c r="C1082" s="254"/>
      <c r="D1082" s="254" t="s">
        <v>1518</v>
      </c>
      <c r="E1082" s="366" t="s">
        <v>865</v>
      </c>
      <c r="F1082" s="366" t="s">
        <v>266</v>
      </c>
      <c r="G1082" s="366">
        <v>3</v>
      </c>
      <c r="H1082" s="366">
        <v>3</v>
      </c>
      <c r="I1082" s="366" t="s">
        <v>404</v>
      </c>
      <c r="J1082" s="366">
        <v>4</v>
      </c>
      <c r="K1082" s="377" t="s">
        <v>487</v>
      </c>
      <c r="L1082" s="378" t="s">
        <v>1328</v>
      </c>
      <c r="M1082" s="18">
        <v>2</v>
      </c>
      <c r="N1082" s="18">
        <v>1</v>
      </c>
      <c r="O1082" s="18">
        <v>1</v>
      </c>
      <c r="P1082" s="379">
        <v>0</v>
      </c>
      <c r="Q1082" s="192">
        <v>1</v>
      </c>
      <c r="R1082" s="279">
        <f t="shared" si="13"/>
        <v>5</v>
      </c>
    </row>
    <row r="1083" spans="1:18" s="273" customFormat="1" ht="13.5" customHeight="1">
      <c r="A1083" s="398"/>
      <c r="B1083" s="399" t="s">
        <v>1519</v>
      </c>
      <c r="C1083" s="399"/>
      <c r="D1083" s="254" t="s">
        <v>1520</v>
      </c>
      <c r="E1083" s="400" t="s">
        <v>999</v>
      </c>
      <c r="F1083" s="400" t="s">
        <v>266</v>
      </c>
      <c r="G1083" s="400">
        <v>2</v>
      </c>
      <c r="H1083" s="400">
        <v>2</v>
      </c>
      <c r="I1083" s="400" t="s">
        <v>404</v>
      </c>
      <c r="J1083" s="400">
        <v>4</v>
      </c>
      <c r="K1083" s="400" t="s">
        <v>451</v>
      </c>
      <c r="L1083" s="404" t="s">
        <v>1328</v>
      </c>
      <c r="M1083" s="394">
        <v>0</v>
      </c>
      <c r="N1083" s="394">
        <v>0</v>
      </c>
      <c r="O1083" s="394">
        <v>0</v>
      </c>
      <c r="P1083" s="394">
        <v>0</v>
      </c>
      <c r="Q1083" s="394">
        <v>0</v>
      </c>
      <c r="R1083" s="279">
        <f t="shared" si="13"/>
        <v>0</v>
      </c>
    </row>
    <row r="1084" spans="1:18" s="146" customFormat="1" ht="13.5" customHeight="1">
      <c r="A1084" s="260"/>
      <c r="B1084" s="254" t="s">
        <v>1521</v>
      </c>
      <c r="C1084" s="254"/>
      <c r="D1084" s="254" t="s">
        <v>1522</v>
      </c>
      <c r="E1084" s="366"/>
      <c r="F1084" s="366" t="s">
        <v>266</v>
      </c>
      <c r="G1084" s="366">
        <v>20</v>
      </c>
      <c r="H1084" s="366">
        <v>20</v>
      </c>
      <c r="I1084" s="366" t="s">
        <v>404</v>
      </c>
      <c r="J1084" s="366">
        <v>4</v>
      </c>
      <c r="K1084" s="377" t="s">
        <v>493</v>
      </c>
      <c r="L1084" s="378" t="s">
        <v>1328</v>
      </c>
      <c r="M1084" s="18">
        <v>1</v>
      </c>
      <c r="N1084" s="18">
        <v>1</v>
      </c>
      <c r="O1084" s="18">
        <v>1</v>
      </c>
      <c r="P1084" s="383">
        <v>0</v>
      </c>
      <c r="Q1084" s="383">
        <v>0</v>
      </c>
      <c r="R1084" s="279">
        <f t="shared" si="13"/>
        <v>3</v>
      </c>
    </row>
    <row r="1085" spans="1:18" s="146" customFormat="1" ht="13.5" customHeight="1">
      <c r="A1085" s="260"/>
      <c r="B1085" s="254" t="s">
        <v>1523</v>
      </c>
      <c r="C1085" s="254"/>
      <c r="D1085" s="254" t="s">
        <v>1524</v>
      </c>
      <c r="E1085" s="366" t="s">
        <v>1085</v>
      </c>
      <c r="F1085" s="366" t="s">
        <v>266</v>
      </c>
      <c r="G1085" s="366">
        <v>3</v>
      </c>
      <c r="H1085" s="366">
        <v>4</v>
      </c>
      <c r="I1085" s="366" t="s">
        <v>404</v>
      </c>
      <c r="J1085" s="366">
        <v>4</v>
      </c>
      <c r="K1085" s="377" t="s">
        <v>470</v>
      </c>
      <c r="L1085" s="378" t="s">
        <v>1328</v>
      </c>
      <c r="M1085" s="379">
        <v>0</v>
      </c>
      <c r="N1085" s="379">
        <v>0</v>
      </c>
      <c r="O1085" s="379">
        <v>0</v>
      </c>
      <c r="P1085" s="379">
        <v>0</v>
      </c>
      <c r="Q1085" s="192">
        <v>1</v>
      </c>
      <c r="R1085" s="279">
        <f t="shared" si="13"/>
        <v>1</v>
      </c>
    </row>
    <row r="1086" spans="1:18" s="146" customFormat="1" ht="13.5" customHeight="1">
      <c r="A1086" s="260"/>
      <c r="B1086" s="254" t="s">
        <v>1525</v>
      </c>
      <c r="C1086" s="254"/>
      <c r="D1086" s="254" t="s">
        <v>1526</v>
      </c>
      <c r="E1086" s="366"/>
      <c r="F1086" s="366" t="s">
        <v>266</v>
      </c>
      <c r="G1086" s="366">
        <v>2</v>
      </c>
      <c r="H1086" s="366">
        <v>4</v>
      </c>
      <c r="I1086" s="366" t="s">
        <v>404</v>
      </c>
      <c r="J1086" s="366">
        <v>5</v>
      </c>
      <c r="K1086" s="377" t="s">
        <v>451</v>
      </c>
      <c r="L1086" s="378" t="s">
        <v>1328</v>
      </c>
      <c r="M1086" s="379">
        <v>0</v>
      </c>
      <c r="N1086" s="379">
        <v>0</v>
      </c>
      <c r="O1086" s="379">
        <v>0</v>
      </c>
      <c r="P1086" s="379">
        <v>0</v>
      </c>
      <c r="Q1086" s="379">
        <v>0</v>
      </c>
      <c r="R1086" s="279">
        <f t="shared" si="13"/>
        <v>0</v>
      </c>
    </row>
    <row r="1087" spans="1:18" s="146" customFormat="1" ht="13.5" customHeight="1">
      <c r="A1087" s="260"/>
      <c r="B1087" s="367" t="s">
        <v>3224</v>
      </c>
      <c r="C1087" s="405"/>
      <c r="D1087" s="254" t="s">
        <v>1527</v>
      </c>
      <c r="E1087" s="366" t="s">
        <v>900</v>
      </c>
      <c r="F1087" s="366" t="s">
        <v>266</v>
      </c>
      <c r="G1087" s="366">
        <v>4</v>
      </c>
      <c r="H1087" s="366">
        <v>4</v>
      </c>
      <c r="I1087" s="366" t="s">
        <v>404</v>
      </c>
      <c r="J1087" s="366">
        <v>5</v>
      </c>
      <c r="K1087" s="377" t="s">
        <v>487</v>
      </c>
      <c r="L1087" s="378" t="s">
        <v>1328</v>
      </c>
      <c r="M1087" s="379">
        <v>0</v>
      </c>
      <c r="N1087" s="379">
        <v>0</v>
      </c>
      <c r="O1087" s="379">
        <v>0</v>
      </c>
      <c r="P1087" s="379">
        <v>0</v>
      </c>
      <c r="Q1087" s="379">
        <v>0</v>
      </c>
      <c r="R1087" s="279">
        <f t="shared" si="13"/>
        <v>0</v>
      </c>
    </row>
    <row r="1088" spans="1:18" s="270" customFormat="1" ht="13.5" customHeight="1">
      <c r="A1088" s="368"/>
      <c r="B1088" s="369" t="s">
        <v>1528</v>
      </c>
      <c r="C1088" s="369"/>
      <c r="D1088" s="254" t="s">
        <v>1033</v>
      </c>
      <c r="E1088" s="370"/>
      <c r="F1088" s="370" t="s">
        <v>266</v>
      </c>
      <c r="G1088" s="370">
        <v>1</v>
      </c>
      <c r="H1088" s="370">
        <v>5</v>
      </c>
      <c r="I1088" s="370" t="s">
        <v>404</v>
      </c>
      <c r="J1088" s="370">
        <v>5</v>
      </c>
      <c r="K1088" s="370" t="s">
        <v>451</v>
      </c>
      <c r="L1088" s="382" t="s">
        <v>1328</v>
      </c>
      <c r="M1088" s="380">
        <v>0</v>
      </c>
      <c r="N1088" s="380">
        <v>0</v>
      </c>
      <c r="O1088" s="380">
        <v>0</v>
      </c>
      <c r="P1088" s="380">
        <v>0</v>
      </c>
      <c r="Q1088" s="380">
        <v>0</v>
      </c>
      <c r="R1088" s="279">
        <f t="shared" si="13"/>
        <v>0</v>
      </c>
    </row>
    <row r="1089" spans="1:18" s="270" customFormat="1" ht="13.5" customHeight="1">
      <c r="A1089" s="368"/>
      <c r="B1089" s="369" t="s">
        <v>1529</v>
      </c>
      <c r="C1089" s="369"/>
      <c r="D1089" s="254" t="s">
        <v>1530</v>
      </c>
      <c r="E1089" s="370"/>
      <c r="F1089" s="370" t="s">
        <v>266</v>
      </c>
      <c r="G1089" s="370">
        <v>3</v>
      </c>
      <c r="H1089" s="370">
        <v>3</v>
      </c>
      <c r="I1089" s="370" t="s">
        <v>404</v>
      </c>
      <c r="J1089" s="370">
        <v>5</v>
      </c>
      <c r="K1089" s="370" t="s">
        <v>451</v>
      </c>
      <c r="L1089" s="382" t="s">
        <v>1328</v>
      </c>
      <c r="M1089" s="380">
        <v>0</v>
      </c>
      <c r="N1089" s="380">
        <v>0</v>
      </c>
      <c r="O1089" s="380">
        <v>0</v>
      </c>
      <c r="P1089" s="380">
        <v>0</v>
      </c>
      <c r="Q1089" s="380">
        <v>0</v>
      </c>
      <c r="R1089" s="279">
        <f t="shared" si="13"/>
        <v>0</v>
      </c>
    </row>
    <row r="1090" spans="1:18" s="146" customFormat="1" ht="13.5" customHeight="1">
      <c r="A1090" s="260"/>
      <c r="B1090" s="254" t="s">
        <v>1531</v>
      </c>
      <c r="C1090" s="254"/>
      <c r="D1090" s="254" t="s">
        <v>1532</v>
      </c>
      <c r="E1090" s="366"/>
      <c r="F1090" s="366" t="s">
        <v>266</v>
      </c>
      <c r="G1090" s="366">
        <v>1</v>
      </c>
      <c r="H1090" s="366">
        <v>1</v>
      </c>
      <c r="I1090" s="366" t="s">
        <v>404</v>
      </c>
      <c r="J1090" s="366">
        <v>5</v>
      </c>
      <c r="K1090" s="377" t="s">
        <v>470</v>
      </c>
      <c r="L1090" s="378" t="s">
        <v>1328</v>
      </c>
      <c r="M1090" s="379">
        <v>0</v>
      </c>
      <c r="N1090" s="18">
        <v>1</v>
      </c>
      <c r="O1090" s="379">
        <v>0</v>
      </c>
      <c r="P1090" s="379">
        <v>0</v>
      </c>
      <c r="Q1090" s="379">
        <v>0</v>
      </c>
      <c r="R1090" s="279">
        <f t="shared" si="13"/>
        <v>1</v>
      </c>
    </row>
    <row r="1091" spans="1:18" s="146" customFormat="1" ht="13.5" customHeight="1">
      <c r="A1091" s="260"/>
      <c r="B1091" s="254" t="s">
        <v>1533</v>
      </c>
      <c r="C1091" s="254"/>
      <c r="D1091" s="254" t="s">
        <v>1534</v>
      </c>
      <c r="E1091" s="366"/>
      <c r="F1091" s="366" t="s">
        <v>266</v>
      </c>
      <c r="G1091" s="366">
        <v>5</v>
      </c>
      <c r="H1091" s="366">
        <v>5</v>
      </c>
      <c r="I1091" s="366" t="s">
        <v>404</v>
      </c>
      <c r="J1091" s="366">
        <v>5</v>
      </c>
      <c r="K1091" s="377" t="s">
        <v>451</v>
      </c>
      <c r="L1091" s="378" t="s">
        <v>1328</v>
      </c>
      <c r="M1091" s="379">
        <v>0</v>
      </c>
      <c r="N1091" s="18">
        <v>2</v>
      </c>
      <c r="O1091" s="379">
        <v>0</v>
      </c>
      <c r="P1091" s="380">
        <v>0</v>
      </c>
      <c r="Q1091" s="379">
        <v>0</v>
      </c>
      <c r="R1091" s="279">
        <f t="shared" si="13"/>
        <v>2</v>
      </c>
    </row>
    <row r="1092" spans="1:18" s="270" customFormat="1" ht="13.5" customHeight="1">
      <c r="A1092" s="368"/>
      <c r="B1092" s="369" t="s">
        <v>43</v>
      </c>
      <c r="C1092" s="369"/>
      <c r="D1092" s="254" t="s">
        <v>1535</v>
      </c>
      <c r="E1092" s="370"/>
      <c r="F1092" s="370" t="s">
        <v>266</v>
      </c>
      <c r="G1092" s="370">
        <v>2</v>
      </c>
      <c r="H1092" s="370">
        <v>2</v>
      </c>
      <c r="I1092" s="370" t="s">
        <v>404</v>
      </c>
      <c r="J1092" s="370">
        <v>5</v>
      </c>
      <c r="K1092" s="370" t="s">
        <v>451</v>
      </c>
      <c r="L1092" s="382" t="s">
        <v>1328</v>
      </c>
      <c r="M1092" s="380">
        <v>0</v>
      </c>
      <c r="N1092" s="380">
        <v>0</v>
      </c>
      <c r="O1092" s="380">
        <v>0</v>
      </c>
      <c r="P1092" s="380">
        <v>0</v>
      </c>
      <c r="Q1092" s="380">
        <v>0</v>
      </c>
      <c r="R1092" s="279">
        <f t="shared" si="13"/>
        <v>0</v>
      </c>
    </row>
    <row r="1093" spans="1:18" s="146" customFormat="1" ht="13.5" customHeight="1">
      <c r="A1093" s="260"/>
      <c r="B1093" s="367" t="s">
        <v>16</v>
      </c>
      <c r="C1093" s="367"/>
      <c r="D1093" s="254" t="s">
        <v>1536</v>
      </c>
      <c r="E1093" s="366"/>
      <c r="F1093" s="366" t="s">
        <v>266</v>
      </c>
      <c r="G1093" s="366">
        <v>4</v>
      </c>
      <c r="H1093" s="366">
        <v>6</v>
      </c>
      <c r="I1093" s="366" t="s">
        <v>404</v>
      </c>
      <c r="J1093" s="366">
        <v>5</v>
      </c>
      <c r="K1093" s="377" t="s">
        <v>487</v>
      </c>
      <c r="L1093" s="378" t="s">
        <v>1328</v>
      </c>
      <c r="M1093" s="379">
        <v>0</v>
      </c>
      <c r="N1093" s="379">
        <v>0</v>
      </c>
      <c r="O1093" s="18">
        <v>2</v>
      </c>
      <c r="P1093" s="379">
        <v>0</v>
      </c>
      <c r="Q1093" s="192">
        <v>2</v>
      </c>
      <c r="R1093" s="279">
        <f t="shared" si="13"/>
        <v>4</v>
      </c>
    </row>
    <row r="1094" spans="1:18" s="146" customFormat="1" ht="13.5" customHeight="1">
      <c r="A1094" s="260"/>
      <c r="B1094" s="367" t="s">
        <v>44</v>
      </c>
      <c r="C1094" s="367"/>
      <c r="D1094" s="254" t="s">
        <v>1537</v>
      </c>
      <c r="E1094" s="366"/>
      <c r="F1094" s="366" t="s">
        <v>266</v>
      </c>
      <c r="G1094" s="366">
        <v>4</v>
      </c>
      <c r="H1094" s="366">
        <v>4</v>
      </c>
      <c r="I1094" s="366" t="s">
        <v>404</v>
      </c>
      <c r="J1094" s="366">
        <v>6</v>
      </c>
      <c r="K1094" s="377" t="s">
        <v>487</v>
      </c>
      <c r="L1094" s="378" t="s">
        <v>1328</v>
      </c>
      <c r="M1094" s="356">
        <v>2</v>
      </c>
      <c r="N1094" s="356">
        <v>0</v>
      </c>
      <c r="O1094" s="356">
        <v>0</v>
      </c>
      <c r="P1094" s="379">
        <v>0</v>
      </c>
      <c r="Q1094" s="356">
        <v>0</v>
      </c>
      <c r="R1094" s="279">
        <f t="shared" si="13"/>
        <v>2</v>
      </c>
    </row>
    <row r="1095" spans="1:18" s="270" customFormat="1" ht="13.5" customHeight="1">
      <c r="A1095" s="368"/>
      <c r="B1095" s="369" t="s">
        <v>1538</v>
      </c>
      <c r="C1095" s="369"/>
      <c r="D1095" s="254" t="s">
        <v>1539</v>
      </c>
      <c r="E1095" s="370"/>
      <c r="F1095" s="370" t="s">
        <v>266</v>
      </c>
      <c r="G1095" s="370">
        <v>4</v>
      </c>
      <c r="H1095" s="370">
        <v>10</v>
      </c>
      <c r="I1095" s="370" t="s">
        <v>404</v>
      </c>
      <c r="J1095" s="370">
        <v>6</v>
      </c>
      <c r="K1095" s="370" t="s">
        <v>470</v>
      </c>
      <c r="L1095" s="382" t="s">
        <v>1328</v>
      </c>
      <c r="M1095" s="380">
        <v>0</v>
      </c>
      <c r="N1095" s="380">
        <v>0</v>
      </c>
      <c r="O1095" s="380">
        <v>0</v>
      </c>
      <c r="P1095" s="380">
        <v>0</v>
      </c>
      <c r="Q1095" s="380">
        <v>0</v>
      </c>
      <c r="R1095" s="279">
        <f t="shared" si="13"/>
        <v>0</v>
      </c>
    </row>
    <row r="1096" spans="1:18" s="272" customFormat="1" ht="13.5" customHeight="1">
      <c r="A1096" s="395"/>
      <c r="B1096" s="396" t="s">
        <v>1540</v>
      </c>
      <c r="C1096" s="396"/>
      <c r="D1096" s="254" t="s">
        <v>1541</v>
      </c>
      <c r="E1096" s="397"/>
      <c r="F1096" s="397" t="s">
        <v>266</v>
      </c>
      <c r="G1096" s="397">
        <v>3</v>
      </c>
      <c r="H1096" s="397">
        <v>3</v>
      </c>
      <c r="I1096" s="397" t="s">
        <v>404</v>
      </c>
      <c r="J1096" s="397">
        <v>7</v>
      </c>
      <c r="K1096" s="397" t="s">
        <v>451</v>
      </c>
      <c r="L1096" s="402" t="s">
        <v>1328</v>
      </c>
      <c r="M1096" s="403">
        <v>0</v>
      </c>
      <c r="N1096" s="403">
        <v>0</v>
      </c>
      <c r="O1096" s="403">
        <v>0</v>
      </c>
      <c r="P1096" s="403">
        <v>0</v>
      </c>
      <c r="Q1096" s="403">
        <v>0</v>
      </c>
      <c r="R1096" s="279">
        <f t="shared" si="13"/>
        <v>0</v>
      </c>
    </row>
    <row r="1097" spans="1:18" s="78" customFormat="1" ht="13.5" customHeight="1">
      <c r="A1097" s="319"/>
      <c r="B1097" s="367" t="s">
        <v>113</v>
      </c>
      <c r="C1097" s="367"/>
      <c r="D1097" s="254" t="s">
        <v>1542</v>
      </c>
      <c r="E1097" s="377" t="s">
        <v>865</v>
      </c>
      <c r="F1097" s="377" t="s">
        <v>266</v>
      </c>
      <c r="G1097" s="377">
        <v>5</v>
      </c>
      <c r="H1097" s="377">
        <v>5</v>
      </c>
      <c r="I1097" s="377" t="s">
        <v>404</v>
      </c>
      <c r="J1097" s="377">
        <v>7</v>
      </c>
      <c r="K1097" s="377" t="s">
        <v>487</v>
      </c>
      <c r="L1097" s="406" t="s">
        <v>1328</v>
      </c>
      <c r="M1097" s="407">
        <v>0</v>
      </c>
      <c r="N1097" s="407">
        <v>0</v>
      </c>
      <c r="O1097" s="407">
        <v>0</v>
      </c>
      <c r="P1097" s="356">
        <v>0</v>
      </c>
      <c r="Q1097" s="356">
        <v>0</v>
      </c>
      <c r="R1097" s="279">
        <f t="shared" si="13"/>
        <v>0</v>
      </c>
    </row>
    <row r="1098" spans="1:18" s="477" customFormat="1" ht="13.5" customHeight="1">
      <c r="A1098" s="371"/>
      <c r="B1098" s="461" t="s">
        <v>1543</v>
      </c>
      <c r="C1098" s="461"/>
      <c r="D1098" s="461" t="s">
        <v>3677</v>
      </c>
      <c r="E1098" s="554"/>
      <c r="F1098" s="554" t="s">
        <v>266</v>
      </c>
      <c r="G1098" s="554">
        <v>6</v>
      </c>
      <c r="H1098" s="554">
        <v>6</v>
      </c>
      <c r="I1098" s="554" t="s">
        <v>404</v>
      </c>
      <c r="J1098" s="554">
        <v>8</v>
      </c>
      <c r="K1098" s="554" t="s">
        <v>493</v>
      </c>
      <c r="L1098" s="462" t="s">
        <v>1328</v>
      </c>
      <c r="M1098" s="555">
        <v>0</v>
      </c>
      <c r="N1098" s="555">
        <v>0</v>
      </c>
      <c r="O1098" s="555">
        <v>0</v>
      </c>
      <c r="P1098" s="555">
        <v>0</v>
      </c>
      <c r="Q1098" s="555">
        <v>0</v>
      </c>
      <c r="R1098" s="516">
        <f t="shared" ref="R1098:R1104" si="14">SUM(M1098:Q1098)</f>
        <v>0</v>
      </c>
    </row>
    <row r="1099" spans="1:18" s="146" customFormat="1" ht="13.5" customHeight="1">
      <c r="A1099" s="260"/>
      <c r="B1099" s="254" t="s">
        <v>1544</v>
      </c>
      <c r="C1099" s="254"/>
      <c r="D1099" s="254" t="s">
        <v>1545</v>
      </c>
      <c r="E1099" s="366"/>
      <c r="F1099" s="366" t="s">
        <v>266</v>
      </c>
      <c r="G1099" s="366">
        <v>5</v>
      </c>
      <c r="H1099" s="366">
        <v>5</v>
      </c>
      <c r="I1099" s="366" t="s">
        <v>404</v>
      </c>
      <c r="J1099" s="366">
        <v>8</v>
      </c>
      <c r="K1099" s="377" t="s">
        <v>493</v>
      </c>
      <c r="L1099" s="378" t="s">
        <v>1328</v>
      </c>
      <c r="M1099" s="18">
        <v>1</v>
      </c>
      <c r="N1099" s="18">
        <v>1</v>
      </c>
      <c r="O1099" s="18">
        <v>1</v>
      </c>
      <c r="P1099" s="383">
        <v>0</v>
      </c>
      <c r="Q1099" s="18">
        <v>1</v>
      </c>
      <c r="R1099" s="279">
        <f t="shared" si="14"/>
        <v>4</v>
      </c>
    </row>
    <row r="1100" spans="1:18" s="270" customFormat="1" ht="13.5" customHeight="1">
      <c r="A1100" s="368"/>
      <c r="B1100" s="369" t="s">
        <v>1546</v>
      </c>
      <c r="C1100" s="369"/>
      <c r="D1100" s="254" t="s">
        <v>1547</v>
      </c>
      <c r="E1100" s="370" t="s">
        <v>865</v>
      </c>
      <c r="F1100" s="370" t="s">
        <v>266</v>
      </c>
      <c r="G1100" s="370">
        <v>7</v>
      </c>
      <c r="H1100" s="370">
        <v>7</v>
      </c>
      <c r="I1100" s="370" t="s">
        <v>404</v>
      </c>
      <c r="J1100" s="370">
        <v>8</v>
      </c>
      <c r="K1100" s="370" t="s">
        <v>451</v>
      </c>
      <c r="L1100" s="382" t="s">
        <v>1328</v>
      </c>
      <c r="M1100" s="380">
        <v>0</v>
      </c>
      <c r="N1100" s="380">
        <v>0</v>
      </c>
      <c r="O1100" s="380">
        <v>0</v>
      </c>
      <c r="P1100" s="380">
        <v>0</v>
      </c>
      <c r="Q1100" s="380">
        <v>0</v>
      </c>
      <c r="R1100" s="279">
        <f t="shared" si="14"/>
        <v>0</v>
      </c>
    </row>
    <row r="1101" spans="1:18" s="146" customFormat="1" ht="13.5" customHeight="1">
      <c r="A1101" s="260"/>
      <c r="B1101" s="367" t="s">
        <v>46</v>
      </c>
      <c r="C1101" s="367"/>
      <c r="D1101" s="254" t="s">
        <v>1548</v>
      </c>
      <c r="E1101" s="366"/>
      <c r="F1101" s="366" t="s">
        <v>266</v>
      </c>
      <c r="G1101" s="366">
        <v>4</v>
      </c>
      <c r="H1101" s="366">
        <v>7</v>
      </c>
      <c r="I1101" s="366" t="s">
        <v>404</v>
      </c>
      <c r="J1101" s="366">
        <v>8</v>
      </c>
      <c r="K1101" s="377" t="s">
        <v>487</v>
      </c>
      <c r="L1101" s="378" t="s">
        <v>1328</v>
      </c>
      <c r="M1101" s="18">
        <v>1</v>
      </c>
      <c r="N1101" s="18">
        <v>1</v>
      </c>
      <c r="O1101" s="18">
        <v>1</v>
      </c>
      <c r="P1101" s="18">
        <v>1</v>
      </c>
      <c r="Q1101" s="18">
        <v>1</v>
      </c>
      <c r="R1101" s="279">
        <f t="shared" si="14"/>
        <v>5</v>
      </c>
    </row>
    <row r="1102" spans="1:18" s="146" customFormat="1" ht="13.5" customHeight="1">
      <c r="A1102" s="260"/>
      <c r="B1102" s="254" t="s">
        <v>1549</v>
      </c>
      <c r="C1102" s="254"/>
      <c r="D1102" s="254" t="s">
        <v>265</v>
      </c>
      <c r="E1102" s="366" t="s">
        <v>1085</v>
      </c>
      <c r="F1102" s="366" t="s">
        <v>266</v>
      </c>
      <c r="G1102" s="366">
        <v>4</v>
      </c>
      <c r="H1102" s="366">
        <v>12</v>
      </c>
      <c r="I1102" s="366" t="s">
        <v>404</v>
      </c>
      <c r="J1102" s="366">
        <v>9</v>
      </c>
      <c r="K1102" s="377" t="s">
        <v>451</v>
      </c>
      <c r="L1102" s="378" t="s">
        <v>1328</v>
      </c>
      <c r="M1102" s="379">
        <v>0</v>
      </c>
      <c r="N1102" s="379">
        <v>0</v>
      </c>
      <c r="O1102" s="379">
        <v>0</v>
      </c>
      <c r="P1102" s="379">
        <v>0</v>
      </c>
      <c r="Q1102" s="379">
        <v>0</v>
      </c>
      <c r="R1102" s="279">
        <f t="shared" si="14"/>
        <v>0</v>
      </c>
    </row>
    <row r="1103" spans="1:18" s="146" customFormat="1" ht="13.5" customHeight="1">
      <c r="A1103" s="260"/>
      <c r="B1103" s="254" t="s">
        <v>1550</v>
      </c>
      <c r="C1103" s="254"/>
      <c r="D1103" s="254" t="s">
        <v>1551</v>
      </c>
      <c r="E1103" s="366"/>
      <c r="F1103" s="366" t="s">
        <v>266</v>
      </c>
      <c r="G1103" s="366">
        <v>5</v>
      </c>
      <c r="H1103" s="366">
        <v>5</v>
      </c>
      <c r="I1103" s="366" t="s">
        <v>404</v>
      </c>
      <c r="J1103" s="366">
        <v>9</v>
      </c>
      <c r="K1103" s="377" t="s">
        <v>493</v>
      </c>
      <c r="L1103" s="378" t="s">
        <v>1328</v>
      </c>
      <c r="M1103" s="379">
        <v>0</v>
      </c>
      <c r="N1103" s="379">
        <v>0</v>
      </c>
      <c r="O1103" s="18">
        <v>1</v>
      </c>
      <c r="P1103" s="18">
        <v>1</v>
      </c>
      <c r="Q1103" s="18">
        <v>1</v>
      </c>
      <c r="R1103" s="279">
        <f t="shared" si="14"/>
        <v>3</v>
      </c>
    </row>
    <row r="1104" spans="1:18" s="146" customFormat="1" ht="13.5" customHeight="1">
      <c r="A1104" s="260"/>
      <c r="B1104" s="254" t="s">
        <v>2943</v>
      </c>
      <c r="C1104" s="254"/>
      <c r="D1104" s="254" t="s">
        <v>1552</v>
      </c>
      <c r="E1104" s="366"/>
      <c r="F1104" s="366" t="s">
        <v>266</v>
      </c>
      <c r="G1104" s="366">
        <v>2</v>
      </c>
      <c r="H1104" s="366">
        <v>4</v>
      </c>
      <c r="I1104" s="366" t="s">
        <v>404</v>
      </c>
      <c r="J1104" s="366">
        <v>9</v>
      </c>
      <c r="K1104" s="377" t="s">
        <v>487</v>
      </c>
      <c r="L1104" s="378" t="s">
        <v>1328</v>
      </c>
      <c r="M1104" s="18">
        <v>1</v>
      </c>
      <c r="N1104" s="379">
        <v>0</v>
      </c>
      <c r="O1104" s="18">
        <v>2</v>
      </c>
      <c r="P1104" s="18">
        <v>0</v>
      </c>
      <c r="Q1104" s="192">
        <v>2</v>
      </c>
      <c r="R1104" s="279">
        <f t="shared" si="14"/>
        <v>5</v>
      </c>
    </row>
    <row r="1105" spans="1:42" s="413" customFormat="1" ht="14.25" customHeight="1" thickBot="1">
      <c r="A1105"/>
      <c r="B1105" s="487" t="s">
        <v>3017</v>
      </c>
      <c r="C1105" s="487"/>
      <c r="D1105" s="647" t="s">
        <v>3121</v>
      </c>
      <c r="E1105" s="487"/>
      <c r="F1105" s="487" t="s">
        <v>3085</v>
      </c>
      <c r="G1105" s="487"/>
      <c r="H1105" s="487"/>
      <c r="I1105" s="487" t="s">
        <v>3120</v>
      </c>
      <c r="J1105" s="487">
        <v>2</v>
      </c>
      <c r="K1105" s="489" t="s">
        <v>3088</v>
      </c>
      <c r="L1105" s="378" t="s">
        <v>1555</v>
      </c>
      <c r="M1105" s="408">
        <v>0</v>
      </c>
      <c r="N1105" s="408">
        <v>0</v>
      </c>
      <c r="O1105" s="408">
        <v>0</v>
      </c>
      <c r="P1105" s="408">
        <v>0</v>
      </c>
      <c r="Q1105">
        <v>1</v>
      </c>
      <c r="R1105" s="279">
        <f t="shared" ref="R1105:R1136" si="15">SUM(M1105:Q1105)</f>
        <v>1</v>
      </c>
      <c r="S1105"/>
      <c r="T1105"/>
      <c r="U1105"/>
      <c r="V1105"/>
      <c r="W1105"/>
      <c r="X1105"/>
      <c r="Y1105"/>
      <c r="Z1105"/>
      <c r="AA1105"/>
      <c r="AB1105"/>
      <c r="AC1105"/>
      <c r="AD1105"/>
      <c r="AE1105"/>
      <c r="AF1105"/>
      <c r="AG1105"/>
      <c r="AH1105"/>
      <c r="AI1105"/>
      <c r="AJ1105"/>
      <c r="AK1105"/>
      <c r="AL1105"/>
      <c r="AM1105"/>
      <c r="AN1105"/>
      <c r="AO1105"/>
      <c r="AP1105"/>
    </row>
    <row r="1106" spans="1:42" s="413" customFormat="1" ht="14.25" customHeight="1" thickBot="1">
      <c r="A1106"/>
      <c r="B1106" s="487" t="s">
        <v>3020</v>
      </c>
      <c r="C1106" s="487"/>
      <c r="D1106" s="647" t="s">
        <v>3123</v>
      </c>
      <c r="E1106" s="487"/>
      <c r="F1106" s="487" t="s">
        <v>3077</v>
      </c>
      <c r="G1106" s="487">
        <v>2</v>
      </c>
      <c r="H1106" s="487">
        <v>2</v>
      </c>
      <c r="I1106" s="487" t="s">
        <v>3120</v>
      </c>
      <c r="J1106" s="487">
        <v>3</v>
      </c>
      <c r="K1106" s="488" t="s">
        <v>3078</v>
      </c>
      <c r="L1106" s="378" t="s">
        <v>1555</v>
      </c>
      <c r="M1106" s="408">
        <v>0</v>
      </c>
      <c r="N1106" s="408">
        <v>0</v>
      </c>
      <c r="O1106">
        <v>1</v>
      </c>
      <c r="P1106" s="408">
        <v>0</v>
      </c>
      <c r="Q1106">
        <v>1</v>
      </c>
      <c r="R1106" s="279">
        <f t="shared" si="15"/>
        <v>2</v>
      </c>
      <c r="S1106"/>
      <c r="T1106"/>
      <c r="U1106"/>
      <c r="V1106"/>
      <c r="W1106"/>
      <c r="X1106"/>
      <c r="Y1106"/>
      <c r="Z1106"/>
      <c r="AA1106"/>
      <c r="AB1106"/>
      <c r="AC1106"/>
      <c r="AD1106"/>
      <c r="AE1106"/>
      <c r="AF1106"/>
      <c r="AG1106"/>
      <c r="AH1106"/>
      <c r="AI1106"/>
      <c r="AJ1106"/>
      <c r="AK1106"/>
      <c r="AL1106"/>
      <c r="AM1106"/>
      <c r="AN1106"/>
      <c r="AO1106"/>
      <c r="AP1106"/>
    </row>
    <row r="1107" spans="1:42" s="413" customFormat="1" ht="14.25" customHeight="1" thickBot="1">
      <c r="A1107"/>
      <c r="B1107" s="487" t="s">
        <v>3021</v>
      </c>
      <c r="C1107" s="487"/>
      <c r="D1107" s="647" t="s">
        <v>3124</v>
      </c>
      <c r="E1107" s="487"/>
      <c r="F1107" s="487" t="s">
        <v>3077</v>
      </c>
      <c r="G1107" s="487">
        <v>3</v>
      </c>
      <c r="H1107" s="487">
        <v>5</v>
      </c>
      <c r="I1107" s="487" t="s">
        <v>3120</v>
      </c>
      <c r="J1107" s="487">
        <v>4</v>
      </c>
      <c r="K1107" s="489" t="s">
        <v>3088</v>
      </c>
      <c r="L1107" s="378" t="s">
        <v>1555</v>
      </c>
      <c r="M1107">
        <v>2</v>
      </c>
      <c r="N1107" s="408">
        <v>0</v>
      </c>
      <c r="O1107" s="408">
        <v>0</v>
      </c>
      <c r="P1107" s="408">
        <v>0</v>
      </c>
      <c r="Q1107" s="408">
        <v>0</v>
      </c>
      <c r="R1107" s="279">
        <f t="shared" si="15"/>
        <v>2</v>
      </c>
      <c r="S1107"/>
      <c r="T1107"/>
      <c r="U1107"/>
      <c r="V1107"/>
      <c r="W1107"/>
      <c r="X1107"/>
      <c r="Y1107"/>
      <c r="Z1107"/>
      <c r="AA1107"/>
      <c r="AB1107"/>
      <c r="AC1107"/>
      <c r="AD1107"/>
      <c r="AE1107"/>
      <c r="AF1107"/>
      <c r="AG1107"/>
      <c r="AH1107"/>
      <c r="AI1107"/>
      <c r="AJ1107"/>
      <c r="AK1107"/>
      <c r="AL1107"/>
      <c r="AM1107"/>
      <c r="AN1107"/>
      <c r="AO1107"/>
      <c r="AP1107"/>
    </row>
    <row r="1108" spans="1:42" s="413" customFormat="1" ht="14.25" customHeight="1" thickBot="1">
      <c r="A1108"/>
      <c r="B1108" s="487" t="s">
        <v>3022</v>
      </c>
      <c r="C1108" s="487"/>
      <c r="D1108" s="647" t="s">
        <v>3125</v>
      </c>
      <c r="E1108" s="487"/>
      <c r="F1108" s="487" t="s">
        <v>3085</v>
      </c>
      <c r="G1108" s="487"/>
      <c r="H1108" s="487"/>
      <c r="I1108" s="487" t="s">
        <v>3120</v>
      </c>
      <c r="J1108" s="487">
        <v>4</v>
      </c>
      <c r="K1108" s="490" t="s">
        <v>3086</v>
      </c>
      <c r="L1108" s="378" t="s">
        <v>1555</v>
      </c>
      <c r="M1108">
        <v>1</v>
      </c>
      <c r="N1108">
        <v>2</v>
      </c>
      <c r="O1108">
        <v>2</v>
      </c>
      <c r="P1108">
        <v>1</v>
      </c>
      <c r="Q1108">
        <v>1</v>
      </c>
      <c r="R1108" s="279">
        <f t="shared" si="15"/>
        <v>7</v>
      </c>
      <c r="S1108"/>
      <c r="T1108"/>
      <c r="U1108"/>
      <c r="V1108"/>
      <c r="W1108"/>
      <c r="X1108"/>
      <c r="Y1108"/>
      <c r="Z1108"/>
      <c r="AA1108"/>
      <c r="AB1108"/>
      <c r="AC1108"/>
      <c r="AD1108"/>
      <c r="AE1108"/>
      <c r="AF1108"/>
      <c r="AG1108"/>
      <c r="AH1108"/>
      <c r="AI1108"/>
      <c r="AJ1108"/>
      <c r="AK1108"/>
      <c r="AL1108"/>
      <c r="AM1108"/>
      <c r="AN1108"/>
      <c r="AO1108"/>
      <c r="AP1108"/>
    </row>
    <row r="1109" spans="1:42" s="413" customFormat="1" ht="14.25" customHeight="1" thickBot="1">
      <c r="A1109"/>
      <c r="B1109" s="651" t="s">
        <v>3023</v>
      </c>
      <c r="C1109" s="487"/>
      <c r="D1109" s="647" t="s">
        <v>4297</v>
      </c>
      <c r="E1109" s="487"/>
      <c r="F1109" s="487" t="s">
        <v>3111</v>
      </c>
      <c r="G1109" s="487">
        <v>2</v>
      </c>
      <c r="H1109" s="487">
        <v>2</v>
      </c>
      <c r="I1109" s="487" t="s">
        <v>3120</v>
      </c>
      <c r="J1109" s="487">
        <v>4</v>
      </c>
      <c r="K1109" s="490" t="s">
        <v>3086</v>
      </c>
      <c r="L1109" s="378" t="s">
        <v>1555</v>
      </c>
      <c r="M1109" s="408">
        <v>0</v>
      </c>
      <c r="N1109">
        <v>1</v>
      </c>
      <c r="O1109">
        <v>1</v>
      </c>
      <c r="P1109">
        <v>2</v>
      </c>
      <c r="Q1109">
        <v>1</v>
      </c>
      <c r="R1109" s="279">
        <f t="shared" si="15"/>
        <v>5</v>
      </c>
      <c r="S1109"/>
      <c r="T1109"/>
      <c r="U1109"/>
      <c r="V1109"/>
      <c r="W1109"/>
      <c r="X1109"/>
      <c r="Y1109"/>
      <c r="Z1109"/>
      <c r="AA1109"/>
      <c r="AB1109"/>
      <c r="AC1109"/>
      <c r="AD1109"/>
      <c r="AE1109"/>
      <c r="AF1109"/>
      <c r="AG1109"/>
      <c r="AH1109"/>
      <c r="AI1109"/>
      <c r="AJ1109"/>
      <c r="AK1109"/>
      <c r="AL1109"/>
      <c r="AM1109"/>
      <c r="AN1109"/>
      <c r="AO1109"/>
      <c r="AP1109"/>
    </row>
    <row r="1110" spans="1:42" s="413" customFormat="1" ht="14.25" customHeight="1" thickBot="1">
      <c r="A1110"/>
      <c r="B1110" s="487" t="s">
        <v>3024</v>
      </c>
      <c r="C1110" s="487"/>
      <c r="D1110" s="647" t="s">
        <v>3126</v>
      </c>
      <c r="E1110" s="487" t="s">
        <v>3127</v>
      </c>
      <c r="F1110" s="487" t="s">
        <v>3077</v>
      </c>
      <c r="G1110" s="487">
        <v>5</v>
      </c>
      <c r="H1110" s="487">
        <v>3</v>
      </c>
      <c r="I1110" s="487" t="s">
        <v>3120</v>
      </c>
      <c r="J1110" s="487">
        <v>6</v>
      </c>
      <c r="K1110" s="489" t="s">
        <v>3088</v>
      </c>
      <c r="L1110" s="378" t="s">
        <v>1555</v>
      </c>
      <c r="M1110" s="408">
        <v>0</v>
      </c>
      <c r="N1110" s="408">
        <v>0</v>
      </c>
      <c r="O1110" s="408">
        <v>0</v>
      </c>
      <c r="P1110">
        <v>1</v>
      </c>
      <c r="Q1110" s="408">
        <v>0</v>
      </c>
      <c r="R1110" s="279">
        <f t="shared" si="15"/>
        <v>1</v>
      </c>
      <c r="S1110"/>
      <c r="T1110"/>
      <c r="U1110"/>
      <c r="V1110"/>
      <c r="W1110"/>
      <c r="X1110"/>
      <c r="Y1110"/>
      <c r="Z1110"/>
      <c r="AA1110"/>
      <c r="AB1110"/>
      <c r="AC1110"/>
      <c r="AD1110"/>
      <c r="AE1110"/>
      <c r="AF1110"/>
      <c r="AG1110"/>
      <c r="AH1110"/>
      <c r="AI1110"/>
      <c r="AJ1110"/>
      <c r="AK1110"/>
      <c r="AL1110"/>
      <c r="AM1110"/>
      <c r="AN1110"/>
      <c r="AO1110"/>
      <c r="AP1110"/>
    </row>
    <row r="1111" spans="1:42" s="413" customFormat="1" ht="14.25" customHeight="1" thickBot="1">
      <c r="A1111"/>
      <c r="B1111" s="584" t="s">
        <v>2921</v>
      </c>
      <c r="C1111" s="584"/>
      <c r="D1111" s="647" t="s">
        <v>3128</v>
      </c>
      <c r="E1111" s="487"/>
      <c r="F1111" s="487" t="s">
        <v>3077</v>
      </c>
      <c r="G1111" s="487">
        <v>6</v>
      </c>
      <c r="H1111" s="487">
        <v>6</v>
      </c>
      <c r="I1111" s="595" t="s">
        <v>3120</v>
      </c>
      <c r="J1111" s="487">
        <v>8</v>
      </c>
      <c r="K1111" s="488" t="s">
        <v>3078</v>
      </c>
      <c r="L1111" s="378" t="s">
        <v>1555</v>
      </c>
      <c r="M1111">
        <v>1</v>
      </c>
      <c r="N1111">
        <v>1</v>
      </c>
      <c r="O1111" s="408">
        <v>0</v>
      </c>
      <c r="P1111">
        <v>1</v>
      </c>
      <c r="Q1111">
        <v>1</v>
      </c>
      <c r="R1111" s="279">
        <f t="shared" si="15"/>
        <v>4</v>
      </c>
      <c r="S1111"/>
      <c r="T1111"/>
      <c r="U1111"/>
      <c r="V1111"/>
      <c r="W1111"/>
      <c r="X1111"/>
      <c r="Y1111"/>
      <c r="Z1111"/>
      <c r="AA1111"/>
      <c r="AB1111"/>
      <c r="AC1111"/>
      <c r="AD1111"/>
      <c r="AE1111"/>
      <c r="AF1111"/>
      <c r="AG1111"/>
      <c r="AH1111"/>
      <c r="AI1111"/>
      <c r="AJ1111"/>
      <c r="AK1111"/>
      <c r="AL1111"/>
      <c r="AM1111"/>
      <c r="AN1111"/>
      <c r="AO1111"/>
      <c r="AP1111"/>
    </row>
    <row r="1112" spans="1:42" s="413" customFormat="1" ht="13.5" customHeight="1">
      <c r="A1112"/>
      <c r="B1112" s="584" t="s">
        <v>3174</v>
      </c>
      <c r="C1112" s="584"/>
      <c r="D1112" s="648" t="s">
        <v>3177</v>
      </c>
      <c r="E1112" s="584"/>
      <c r="F1112" s="584" t="s">
        <v>3077</v>
      </c>
      <c r="G1112" s="584">
        <v>1</v>
      </c>
      <c r="H1112" s="584">
        <v>6</v>
      </c>
      <c r="I1112" s="514" t="s">
        <v>3686</v>
      </c>
      <c r="J1112" s="584">
        <v>4</v>
      </c>
      <c r="K1112" s="596" t="s">
        <v>3088</v>
      </c>
      <c r="L1112" s="378" t="s">
        <v>1555</v>
      </c>
      <c r="M1112" s="408">
        <v>0</v>
      </c>
      <c r="N1112" s="408">
        <v>0</v>
      </c>
      <c r="O1112" s="408">
        <v>0</v>
      </c>
      <c r="P1112">
        <v>2</v>
      </c>
      <c r="Q1112" s="408">
        <v>0</v>
      </c>
      <c r="R1112" s="279">
        <f t="shared" si="15"/>
        <v>2</v>
      </c>
      <c r="S1112"/>
      <c r="T1112"/>
      <c r="U1112"/>
      <c r="V1112"/>
      <c r="W1112"/>
      <c r="X1112"/>
      <c r="Y1112"/>
      <c r="Z1112"/>
      <c r="AA1112"/>
      <c r="AB1112"/>
      <c r="AC1112"/>
      <c r="AD1112"/>
      <c r="AE1112"/>
      <c r="AF1112"/>
      <c r="AG1112"/>
      <c r="AH1112"/>
      <c r="AI1112"/>
      <c r="AJ1112"/>
      <c r="AK1112"/>
      <c r="AL1112"/>
      <c r="AM1112"/>
      <c r="AN1112"/>
      <c r="AO1112"/>
      <c r="AP1112"/>
    </row>
    <row r="1113" spans="1:42" s="413" customFormat="1" ht="13.5" customHeight="1">
      <c r="A1113"/>
      <c r="B1113" s="585" t="s">
        <v>3223</v>
      </c>
      <c r="C1113" s="584"/>
      <c r="D1113" s="648" t="s">
        <v>3178</v>
      </c>
      <c r="E1113" s="584"/>
      <c r="F1113" s="584" t="s">
        <v>3085</v>
      </c>
      <c r="G1113" s="584"/>
      <c r="H1113" s="584"/>
      <c r="I1113" s="514" t="s">
        <v>3686</v>
      </c>
      <c r="J1113" s="584">
        <v>4</v>
      </c>
      <c r="K1113" s="597" t="s">
        <v>3086</v>
      </c>
      <c r="L1113" s="378" t="s">
        <v>1555</v>
      </c>
      <c r="M1113" s="379">
        <v>0</v>
      </c>
      <c r="N1113" s="379">
        <v>0</v>
      </c>
      <c r="O1113" s="379">
        <v>0</v>
      </c>
      <c r="P1113" s="379">
        <v>0</v>
      </c>
      <c r="Q1113" s="379">
        <v>0</v>
      </c>
      <c r="R1113" s="279">
        <f t="shared" si="15"/>
        <v>0</v>
      </c>
      <c r="S1113"/>
      <c r="T1113"/>
      <c r="U1113"/>
      <c r="V1113"/>
      <c r="W1113"/>
      <c r="X1113"/>
      <c r="Y1113"/>
      <c r="Z1113"/>
      <c r="AA1113"/>
      <c r="AB1113"/>
      <c r="AC1113"/>
      <c r="AD1113"/>
      <c r="AE1113"/>
      <c r="AF1113"/>
      <c r="AG1113"/>
      <c r="AH1113"/>
      <c r="AI1113"/>
      <c r="AJ1113"/>
      <c r="AK1113"/>
      <c r="AL1113"/>
      <c r="AM1113"/>
      <c r="AN1113"/>
      <c r="AO1113"/>
      <c r="AP1113"/>
    </row>
    <row r="1114" spans="1:42" s="413" customFormat="1" ht="13.5" customHeight="1">
      <c r="A1114"/>
      <c r="B1114" s="584" t="s">
        <v>3175</v>
      </c>
      <c r="C1114" s="584"/>
      <c r="D1114" s="648" t="s">
        <v>3179</v>
      </c>
      <c r="E1114" s="584"/>
      <c r="F1114" s="584" t="s">
        <v>3077</v>
      </c>
      <c r="G1114" s="584">
        <v>4</v>
      </c>
      <c r="H1114" s="584">
        <v>1</v>
      </c>
      <c r="I1114" s="514" t="s">
        <v>3686</v>
      </c>
      <c r="J1114" s="584">
        <v>5</v>
      </c>
      <c r="K1114" s="596" t="s">
        <v>3088</v>
      </c>
      <c r="L1114" s="378" t="s">
        <v>1555</v>
      </c>
      <c r="M1114">
        <v>1</v>
      </c>
      <c r="N1114" s="408">
        <v>0</v>
      </c>
      <c r="O1114" s="408">
        <v>0</v>
      </c>
      <c r="P1114">
        <v>1</v>
      </c>
      <c r="Q1114" s="408">
        <v>0</v>
      </c>
      <c r="R1114" s="279">
        <f t="shared" si="15"/>
        <v>2</v>
      </c>
      <c r="S1114"/>
      <c r="T1114"/>
      <c r="U1114"/>
      <c r="V1114"/>
      <c r="W1114"/>
      <c r="X1114"/>
      <c r="Y1114"/>
      <c r="Z1114"/>
      <c r="AA1114"/>
      <c r="AB1114"/>
      <c r="AC1114"/>
      <c r="AD1114"/>
      <c r="AE1114"/>
      <c r="AF1114"/>
      <c r="AG1114"/>
      <c r="AH1114"/>
      <c r="AI1114"/>
      <c r="AJ1114"/>
      <c r="AK1114"/>
      <c r="AL1114"/>
      <c r="AM1114"/>
      <c r="AN1114"/>
      <c r="AO1114"/>
      <c r="AP1114"/>
    </row>
    <row r="1115" spans="1:42" s="413" customFormat="1" ht="13.5" customHeight="1">
      <c r="A1115"/>
      <c r="B1115" s="584" t="s">
        <v>3176</v>
      </c>
      <c r="C1115" s="584"/>
      <c r="D1115" s="648" t="s">
        <v>3180</v>
      </c>
      <c r="E1115" s="584" t="s">
        <v>3081</v>
      </c>
      <c r="F1115" s="584" t="s">
        <v>3077</v>
      </c>
      <c r="G1115" s="584">
        <v>2</v>
      </c>
      <c r="H1115" s="584">
        <v>6</v>
      </c>
      <c r="I1115" s="514" t="s">
        <v>3686</v>
      </c>
      <c r="J1115" s="584">
        <v>5</v>
      </c>
      <c r="K1115" s="597" t="s">
        <v>3086</v>
      </c>
      <c r="L1115" s="378" t="s">
        <v>1555</v>
      </c>
      <c r="M1115">
        <v>2</v>
      </c>
      <c r="N1115">
        <v>2</v>
      </c>
      <c r="O1115">
        <v>1</v>
      </c>
      <c r="P1115">
        <v>2</v>
      </c>
      <c r="Q1115">
        <v>2</v>
      </c>
      <c r="R1115" s="279">
        <f t="shared" si="15"/>
        <v>9</v>
      </c>
      <c r="S1115"/>
      <c r="T1115"/>
      <c r="U1115"/>
      <c r="V1115"/>
      <c r="W1115"/>
      <c r="X1115"/>
      <c r="Y1115"/>
      <c r="Z1115"/>
      <c r="AA1115"/>
      <c r="AB1115"/>
      <c r="AC1115"/>
      <c r="AD1115"/>
      <c r="AE1115"/>
      <c r="AF1115"/>
      <c r="AG1115"/>
      <c r="AH1115"/>
      <c r="AI1115"/>
      <c r="AJ1115"/>
      <c r="AK1115"/>
      <c r="AL1115"/>
      <c r="AM1115"/>
      <c r="AN1115"/>
      <c r="AO1115"/>
      <c r="AP1115"/>
    </row>
    <row r="1116" spans="1:42" s="413" customFormat="1" ht="13.5" customHeight="1">
      <c r="A1116"/>
      <c r="B1116" s="584" t="s">
        <v>2920</v>
      </c>
      <c r="C1116" s="584"/>
      <c r="D1116" s="648" t="s">
        <v>3076</v>
      </c>
      <c r="E1116" s="584"/>
      <c r="F1116" s="584" t="s">
        <v>3077</v>
      </c>
      <c r="G1116" s="584">
        <v>3</v>
      </c>
      <c r="H1116" s="584">
        <v>7</v>
      </c>
      <c r="I1116" s="514" t="s">
        <v>3686</v>
      </c>
      <c r="J1116" s="584">
        <v>5</v>
      </c>
      <c r="K1116" s="598" t="s">
        <v>3078</v>
      </c>
      <c r="L1116" s="378" t="s">
        <v>3173</v>
      </c>
      <c r="M1116">
        <v>1</v>
      </c>
      <c r="N1116" s="408">
        <v>0</v>
      </c>
      <c r="O1116">
        <v>1</v>
      </c>
      <c r="P1116">
        <v>1</v>
      </c>
      <c r="Q1116">
        <v>1</v>
      </c>
      <c r="R1116" s="279">
        <f t="shared" si="15"/>
        <v>4</v>
      </c>
      <c r="S1116"/>
      <c r="T1116"/>
      <c r="U1116"/>
      <c r="V1116"/>
      <c r="W1116"/>
      <c r="X1116"/>
      <c r="Y1116"/>
      <c r="Z1116"/>
      <c r="AA1116"/>
      <c r="AB1116"/>
      <c r="AC1116"/>
      <c r="AD1116"/>
      <c r="AE1116"/>
      <c r="AF1116"/>
      <c r="AG1116"/>
      <c r="AH1116"/>
      <c r="AI1116"/>
      <c r="AJ1116"/>
      <c r="AK1116"/>
      <c r="AL1116"/>
      <c r="AM1116"/>
      <c r="AN1116"/>
      <c r="AO1116"/>
      <c r="AP1116"/>
    </row>
    <row r="1117" spans="1:42" s="413" customFormat="1" ht="13.5" customHeight="1">
      <c r="A1117"/>
      <c r="B1117" s="584" t="s">
        <v>2976</v>
      </c>
      <c r="C1117" s="584"/>
      <c r="D1117" s="648" t="s">
        <v>3079</v>
      </c>
      <c r="E1117" s="584"/>
      <c r="F1117" s="584" t="s">
        <v>3077</v>
      </c>
      <c r="G1117" s="584">
        <v>8</v>
      </c>
      <c r="H1117" s="584">
        <v>8</v>
      </c>
      <c r="I1117" s="514" t="s">
        <v>3686</v>
      </c>
      <c r="J1117" s="584">
        <v>8</v>
      </c>
      <c r="K1117" s="598" t="s">
        <v>3078</v>
      </c>
      <c r="L1117" s="378" t="s">
        <v>1555</v>
      </c>
      <c r="M1117">
        <v>1</v>
      </c>
      <c r="N1117">
        <v>1</v>
      </c>
      <c r="O1117">
        <v>1</v>
      </c>
      <c r="P1117">
        <v>1</v>
      </c>
      <c r="Q1117" s="408">
        <v>0</v>
      </c>
      <c r="R1117" s="279">
        <f t="shared" si="15"/>
        <v>4</v>
      </c>
      <c r="S1117"/>
      <c r="T1117"/>
      <c r="U1117"/>
      <c r="V1117"/>
      <c r="W1117"/>
      <c r="X1117"/>
      <c r="Y1117"/>
      <c r="Z1117"/>
      <c r="AA1117"/>
      <c r="AB1117"/>
      <c r="AC1117"/>
      <c r="AD1117"/>
      <c r="AE1117"/>
      <c r="AF1117"/>
      <c r="AG1117"/>
      <c r="AH1117"/>
      <c r="AI1117"/>
      <c r="AJ1117"/>
      <c r="AK1117"/>
      <c r="AL1117"/>
      <c r="AM1117"/>
      <c r="AN1117"/>
      <c r="AO1117"/>
      <c r="AP1117"/>
    </row>
    <row r="1118" spans="1:42" s="413" customFormat="1" ht="13.5" customHeight="1">
      <c r="A1118"/>
      <c r="B1118" s="584" t="s">
        <v>2987</v>
      </c>
      <c r="C1118" s="584"/>
      <c r="D1118" s="648" t="s">
        <v>3097</v>
      </c>
      <c r="E1118" s="584"/>
      <c r="F1118" s="584" t="s">
        <v>3085</v>
      </c>
      <c r="G1118" s="584"/>
      <c r="H1118" s="584"/>
      <c r="I1118" s="584" t="s">
        <v>3096</v>
      </c>
      <c r="J1118" s="584">
        <v>2</v>
      </c>
      <c r="K1118" s="597" t="s">
        <v>3086</v>
      </c>
      <c r="L1118" s="378" t="s">
        <v>1555</v>
      </c>
      <c r="M1118">
        <v>2</v>
      </c>
      <c r="N1118">
        <v>2</v>
      </c>
      <c r="O1118">
        <v>2</v>
      </c>
      <c r="P1118">
        <v>2</v>
      </c>
      <c r="Q1118">
        <v>1</v>
      </c>
      <c r="R1118" s="279">
        <f t="shared" si="15"/>
        <v>9</v>
      </c>
      <c r="S1118"/>
      <c r="T1118"/>
      <c r="U1118"/>
      <c r="V1118"/>
      <c r="W1118"/>
      <c r="X1118"/>
      <c r="Y1118"/>
      <c r="Z1118"/>
      <c r="AA1118"/>
      <c r="AB1118"/>
      <c r="AC1118"/>
      <c r="AD1118"/>
      <c r="AE1118"/>
      <c r="AF1118"/>
      <c r="AG1118"/>
      <c r="AH1118"/>
      <c r="AI1118"/>
      <c r="AJ1118"/>
      <c r="AK1118"/>
      <c r="AL1118"/>
      <c r="AM1118"/>
      <c r="AN1118"/>
      <c r="AO1118"/>
      <c r="AP1118"/>
    </row>
    <row r="1119" spans="1:42" s="413" customFormat="1" ht="13.5" customHeight="1">
      <c r="A1119"/>
      <c r="B1119" s="584" t="s">
        <v>2988</v>
      </c>
      <c r="C1119" s="584"/>
      <c r="D1119" s="648" t="s">
        <v>3098</v>
      </c>
      <c r="E1119" s="590"/>
      <c r="F1119" s="584" t="s">
        <v>3077</v>
      </c>
      <c r="G1119" s="584">
        <v>2</v>
      </c>
      <c r="H1119" s="584">
        <v>2</v>
      </c>
      <c r="I1119" s="584" t="s">
        <v>3096</v>
      </c>
      <c r="J1119" s="584">
        <v>2</v>
      </c>
      <c r="K1119" s="598" t="s">
        <v>3078</v>
      </c>
      <c r="L1119" s="378" t="s">
        <v>1555</v>
      </c>
      <c r="M1119">
        <v>1</v>
      </c>
      <c r="N1119">
        <v>1</v>
      </c>
      <c r="O1119" s="408">
        <v>0</v>
      </c>
      <c r="P1119">
        <v>1</v>
      </c>
      <c r="Q1119" s="408">
        <v>0</v>
      </c>
      <c r="R1119" s="279">
        <f t="shared" si="15"/>
        <v>3</v>
      </c>
      <c r="S1119"/>
      <c r="T1119"/>
      <c r="U1119"/>
      <c r="V1119"/>
      <c r="W1119"/>
      <c r="X1119"/>
      <c r="Y1119"/>
      <c r="Z1119"/>
      <c r="AA1119"/>
      <c r="AB1119"/>
      <c r="AC1119"/>
      <c r="AD1119"/>
      <c r="AE1119"/>
      <c r="AF1119"/>
      <c r="AG1119"/>
      <c r="AH1119"/>
      <c r="AI1119"/>
      <c r="AJ1119"/>
      <c r="AK1119"/>
      <c r="AL1119"/>
      <c r="AM1119"/>
      <c r="AN1119"/>
      <c r="AO1119"/>
      <c r="AP1119"/>
    </row>
    <row r="1120" spans="1:42" s="413" customFormat="1" ht="13.5" customHeight="1">
      <c r="A1120"/>
      <c r="B1120" s="584" t="s">
        <v>2992</v>
      </c>
      <c r="C1120" s="584"/>
      <c r="D1120" s="648" t="s">
        <v>3101</v>
      </c>
      <c r="E1120" s="590"/>
      <c r="F1120" s="584" t="s">
        <v>3077</v>
      </c>
      <c r="G1120" s="584">
        <v>2</v>
      </c>
      <c r="H1120" s="584">
        <v>2</v>
      </c>
      <c r="I1120" s="584" t="s">
        <v>3096</v>
      </c>
      <c r="J1120" s="584">
        <v>4</v>
      </c>
      <c r="K1120" s="597" t="s">
        <v>3086</v>
      </c>
      <c r="L1120" s="378" t="s">
        <v>1555</v>
      </c>
      <c r="M1120">
        <v>1</v>
      </c>
      <c r="N1120">
        <v>1</v>
      </c>
      <c r="O1120">
        <v>2</v>
      </c>
      <c r="P1120">
        <v>2</v>
      </c>
      <c r="Q1120">
        <v>1</v>
      </c>
      <c r="R1120" s="279">
        <f t="shared" si="15"/>
        <v>7</v>
      </c>
      <c r="S1120"/>
      <c r="T1120"/>
      <c r="U1120"/>
      <c r="V1120"/>
      <c r="W1120"/>
      <c r="X1120"/>
      <c r="Y1120"/>
      <c r="Z1120"/>
      <c r="AA1120"/>
      <c r="AB1120"/>
      <c r="AC1120"/>
      <c r="AD1120"/>
      <c r="AE1120"/>
      <c r="AF1120"/>
      <c r="AG1120"/>
      <c r="AH1120"/>
      <c r="AI1120"/>
      <c r="AJ1120"/>
      <c r="AK1120"/>
      <c r="AL1120"/>
      <c r="AM1120"/>
      <c r="AN1120"/>
      <c r="AO1120"/>
      <c r="AP1120"/>
    </row>
    <row r="1121" spans="1:42" s="413" customFormat="1" ht="13.5" customHeight="1">
      <c r="A1121"/>
      <c r="B1121" s="584" t="s">
        <v>2995</v>
      </c>
      <c r="C1121" s="584"/>
      <c r="D1121" s="648" t="s">
        <v>3104</v>
      </c>
      <c r="E1121" s="584"/>
      <c r="F1121" s="584" t="s">
        <v>3077</v>
      </c>
      <c r="G1121" s="584">
        <v>5</v>
      </c>
      <c r="H1121" s="584">
        <v>5</v>
      </c>
      <c r="I1121" s="584" t="s">
        <v>3096</v>
      </c>
      <c r="J1121" s="584">
        <v>6</v>
      </c>
      <c r="K1121" s="598" t="s">
        <v>3078</v>
      </c>
      <c r="L1121" s="378" t="s">
        <v>1555</v>
      </c>
      <c r="M1121" s="408">
        <v>0</v>
      </c>
      <c r="N1121">
        <v>1</v>
      </c>
      <c r="O1121">
        <v>1</v>
      </c>
      <c r="P1121">
        <v>1</v>
      </c>
      <c r="Q1121">
        <v>1</v>
      </c>
      <c r="R1121" s="279">
        <f t="shared" si="15"/>
        <v>4</v>
      </c>
      <c r="S1121"/>
      <c r="T1121"/>
      <c r="U1121"/>
      <c r="V1121"/>
      <c r="W1121"/>
      <c r="X1121"/>
      <c r="Y1121"/>
      <c r="Z1121"/>
      <c r="AA1121"/>
      <c r="AB1121"/>
      <c r="AC1121"/>
      <c r="AD1121"/>
      <c r="AE1121"/>
      <c r="AF1121"/>
      <c r="AG1121"/>
      <c r="AH1121"/>
      <c r="AI1121"/>
      <c r="AJ1121"/>
      <c r="AK1121"/>
      <c r="AL1121"/>
      <c r="AM1121"/>
      <c r="AN1121"/>
      <c r="AO1121"/>
      <c r="AP1121"/>
    </row>
    <row r="1122" spans="1:42" s="413" customFormat="1" ht="13.5" customHeight="1">
      <c r="A1122"/>
      <c r="B1122" s="585" t="s">
        <v>2978</v>
      </c>
      <c r="C1122" s="584"/>
      <c r="D1122" s="648" t="s">
        <v>3084</v>
      </c>
      <c r="E1122" s="584"/>
      <c r="F1122" s="584" t="s">
        <v>3085</v>
      </c>
      <c r="G1122" s="584"/>
      <c r="H1122" s="584"/>
      <c r="I1122" s="584" t="s">
        <v>3082</v>
      </c>
      <c r="J1122" s="584">
        <v>2</v>
      </c>
      <c r="K1122" s="597" t="s">
        <v>3086</v>
      </c>
      <c r="L1122" s="378" t="s">
        <v>1555</v>
      </c>
      <c r="M1122" s="408">
        <v>0</v>
      </c>
      <c r="N1122" s="408">
        <v>0</v>
      </c>
      <c r="O1122">
        <v>1</v>
      </c>
      <c r="P1122" s="568">
        <v>1</v>
      </c>
      <c r="Q1122">
        <v>2</v>
      </c>
      <c r="R1122" s="279">
        <f t="shared" si="15"/>
        <v>4</v>
      </c>
      <c r="S1122"/>
      <c r="T1122"/>
      <c r="U1122"/>
      <c r="V1122"/>
      <c r="W1122"/>
      <c r="X1122"/>
      <c r="Y1122"/>
      <c r="Z1122"/>
      <c r="AA1122"/>
      <c r="AB1122"/>
      <c r="AC1122"/>
      <c r="AD1122"/>
      <c r="AE1122"/>
      <c r="AF1122"/>
      <c r="AG1122"/>
      <c r="AH1122"/>
      <c r="AI1122"/>
      <c r="AJ1122"/>
      <c r="AK1122"/>
      <c r="AL1122"/>
      <c r="AM1122"/>
      <c r="AN1122"/>
      <c r="AO1122"/>
      <c r="AP1122"/>
    </row>
    <row r="1123" spans="1:42" s="413" customFormat="1" ht="13.5" customHeight="1">
      <c r="A1123"/>
      <c r="B1123" s="584" t="s">
        <v>2979</v>
      </c>
      <c r="C1123" s="584"/>
      <c r="D1123" s="648" t="s">
        <v>3087</v>
      </c>
      <c r="E1123" s="584"/>
      <c r="F1123" s="584" t="s">
        <v>3077</v>
      </c>
      <c r="G1123" s="584">
        <v>2</v>
      </c>
      <c r="H1123" s="584">
        <v>5</v>
      </c>
      <c r="I1123" s="584" t="s">
        <v>3082</v>
      </c>
      <c r="J1123" s="584">
        <v>3</v>
      </c>
      <c r="K1123" s="596" t="s">
        <v>3088</v>
      </c>
      <c r="L1123" s="378" t="s">
        <v>4301</v>
      </c>
      <c r="M1123" s="408">
        <v>0</v>
      </c>
      <c r="N1123" s="408">
        <v>0</v>
      </c>
      <c r="O1123" s="408">
        <v>0</v>
      </c>
      <c r="P1123" s="408">
        <v>0</v>
      </c>
      <c r="Q1123" s="408">
        <v>0</v>
      </c>
      <c r="R1123" s="279">
        <f t="shared" si="15"/>
        <v>0</v>
      </c>
      <c r="S1123"/>
      <c r="T1123"/>
      <c r="U1123"/>
      <c r="V1123"/>
      <c r="W1123"/>
      <c r="X1123"/>
      <c r="Y1123"/>
      <c r="Z1123"/>
      <c r="AA1123"/>
      <c r="AB1123"/>
      <c r="AC1123"/>
      <c r="AD1123"/>
      <c r="AE1123"/>
      <c r="AF1123"/>
      <c r="AG1123"/>
      <c r="AH1123"/>
      <c r="AI1123"/>
      <c r="AJ1123"/>
      <c r="AK1123"/>
      <c r="AL1123"/>
      <c r="AM1123"/>
      <c r="AN1123"/>
      <c r="AO1123"/>
      <c r="AP1123"/>
    </row>
    <row r="1124" spans="1:42" s="413" customFormat="1" ht="13.5" customHeight="1">
      <c r="A1124"/>
      <c r="B1124" s="585" t="s">
        <v>3207</v>
      </c>
      <c r="C1124" s="584"/>
      <c r="D1124" s="648" t="s">
        <v>3089</v>
      </c>
      <c r="E1124" s="584"/>
      <c r="F1124" s="584" t="s">
        <v>3085</v>
      </c>
      <c r="G1124" s="584"/>
      <c r="H1124" s="584"/>
      <c r="I1124" s="584" t="s">
        <v>3082</v>
      </c>
      <c r="J1124" s="584">
        <v>4</v>
      </c>
      <c r="K1124" s="584" t="s">
        <v>3083</v>
      </c>
      <c r="L1124" s="378" t="s">
        <v>1555</v>
      </c>
      <c r="M1124" s="408">
        <v>0</v>
      </c>
      <c r="N1124" s="408">
        <v>0</v>
      </c>
      <c r="O1124" s="408">
        <v>0</v>
      </c>
      <c r="P1124" s="408">
        <v>0</v>
      </c>
      <c r="Q1124" s="408">
        <v>0</v>
      </c>
      <c r="R1124" s="279">
        <f t="shared" si="15"/>
        <v>0</v>
      </c>
      <c r="S1124"/>
      <c r="T1124"/>
      <c r="U1124"/>
      <c r="V1124"/>
      <c r="W1124"/>
      <c r="X1124"/>
      <c r="Y1124"/>
      <c r="Z1124"/>
      <c r="AA1124"/>
      <c r="AB1124"/>
      <c r="AC1124"/>
      <c r="AD1124"/>
      <c r="AE1124"/>
      <c r="AF1124"/>
      <c r="AG1124"/>
      <c r="AH1124"/>
      <c r="AI1124"/>
      <c r="AJ1124"/>
      <c r="AK1124"/>
      <c r="AL1124"/>
      <c r="AM1124"/>
      <c r="AN1124"/>
      <c r="AO1124"/>
      <c r="AP1124"/>
    </row>
    <row r="1125" spans="1:42" s="413" customFormat="1" ht="13.5" customHeight="1">
      <c r="A1125"/>
      <c r="B1125" s="585" t="s">
        <v>2980</v>
      </c>
      <c r="C1125" s="584"/>
      <c r="D1125" s="648" t="s">
        <v>3090</v>
      </c>
      <c r="E1125" s="584"/>
      <c r="F1125" s="584" t="s">
        <v>3085</v>
      </c>
      <c r="G1125" s="584"/>
      <c r="H1125" s="584"/>
      <c r="I1125" s="584" t="s">
        <v>3082</v>
      </c>
      <c r="J1125" s="584">
        <v>4</v>
      </c>
      <c r="K1125" s="596" t="s">
        <v>3088</v>
      </c>
      <c r="L1125" s="378" t="s">
        <v>1555</v>
      </c>
      <c r="M1125" s="408">
        <v>0</v>
      </c>
      <c r="N1125">
        <v>1</v>
      </c>
      <c r="O1125" s="408">
        <v>0</v>
      </c>
      <c r="P1125" s="408">
        <v>0</v>
      </c>
      <c r="Q1125">
        <v>1</v>
      </c>
      <c r="R1125" s="279">
        <f t="shared" si="15"/>
        <v>2</v>
      </c>
      <c r="S1125"/>
      <c r="T1125"/>
      <c r="U1125"/>
      <c r="V1125"/>
      <c r="W1125"/>
      <c r="X1125"/>
      <c r="Y1125"/>
      <c r="Z1125"/>
      <c r="AA1125"/>
      <c r="AB1125"/>
      <c r="AC1125"/>
      <c r="AD1125"/>
      <c r="AE1125"/>
      <c r="AF1125"/>
      <c r="AG1125"/>
      <c r="AH1125"/>
      <c r="AI1125"/>
      <c r="AJ1125"/>
      <c r="AK1125"/>
      <c r="AL1125"/>
      <c r="AM1125"/>
      <c r="AN1125"/>
      <c r="AO1125"/>
      <c r="AP1125"/>
    </row>
    <row r="1126" spans="1:42" s="413" customFormat="1" ht="13.5" customHeight="1">
      <c r="A1126"/>
      <c r="B1126" s="584" t="s">
        <v>2981</v>
      </c>
      <c r="C1126" s="584"/>
      <c r="D1126" s="648" t="s">
        <v>3091</v>
      </c>
      <c r="E1126" s="584"/>
      <c r="F1126" s="584" t="s">
        <v>3077</v>
      </c>
      <c r="G1126" s="584">
        <v>2</v>
      </c>
      <c r="H1126" s="584">
        <v>4</v>
      </c>
      <c r="I1126" s="584" t="s">
        <v>3082</v>
      </c>
      <c r="J1126" s="584">
        <v>4</v>
      </c>
      <c r="K1126" s="597" t="s">
        <v>3086</v>
      </c>
      <c r="L1126" s="378" t="s">
        <v>1555</v>
      </c>
      <c r="M1126">
        <v>1</v>
      </c>
      <c r="N1126">
        <v>2</v>
      </c>
      <c r="O1126">
        <v>2</v>
      </c>
      <c r="P1126">
        <v>1</v>
      </c>
      <c r="Q1126">
        <v>2</v>
      </c>
      <c r="R1126" s="279">
        <f t="shared" si="15"/>
        <v>8</v>
      </c>
      <c r="S1126"/>
      <c r="T1126"/>
      <c r="U1126"/>
      <c r="V1126"/>
      <c r="W1126"/>
      <c r="X1126"/>
      <c r="Y1126"/>
      <c r="Z1126"/>
      <c r="AA1126"/>
      <c r="AB1126"/>
      <c r="AC1126"/>
      <c r="AD1126"/>
      <c r="AE1126"/>
      <c r="AF1126"/>
      <c r="AG1126"/>
      <c r="AH1126"/>
      <c r="AI1126"/>
      <c r="AJ1126"/>
      <c r="AK1126"/>
      <c r="AL1126"/>
      <c r="AM1126"/>
      <c r="AN1126"/>
      <c r="AO1126"/>
      <c r="AP1126"/>
    </row>
    <row r="1127" spans="1:42" s="413" customFormat="1" ht="13.5" customHeight="1">
      <c r="A1127"/>
      <c r="B1127" s="584" t="s">
        <v>2982</v>
      </c>
      <c r="C1127" s="584"/>
      <c r="D1127" s="648" t="s">
        <v>3092</v>
      </c>
      <c r="E1127" s="584"/>
      <c r="F1127" s="584" t="s">
        <v>3077</v>
      </c>
      <c r="G1127" s="584">
        <v>3</v>
      </c>
      <c r="H1127" s="584">
        <v>6</v>
      </c>
      <c r="I1127" s="584" t="s">
        <v>3082</v>
      </c>
      <c r="J1127" s="584">
        <v>4</v>
      </c>
      <c r="K1127" s="598" t="s">
        <v>3078</v>
      </c>
      <c r="L1127" s="378" t="s">
        <v>1555</v>
      </c>
      <c r="M1127" s="408">
        <v>0</v>
      </c>
      <c r="N1127" s="408">
        <v>0</v>
      </c>
      <c r="O1127">
        <v>1</v>
      </c>
      <c r="P1127">
        <v>1</v>
      </c>
      <c r="Q1127">
        <v>1</v>
      </c>
      <c r="R1127" s="279">
        <f t="shared" si="15"/>
        <v>3</v>
      </c>
      <c r="S1127"/>
      <c r="T1127"/>
      <c r="U1127"/>
      <c r="V1127"/>
      <c r="W1127"/>
      <c r="X1127"/>
      <c r="Y1127"/>
      <c r="Z1127"/>
      <c r="AA1127"/>
      <c r="AB1127"/>
      <c r="AC1127"/>
      <c r="AD1127"/>
      <c r="AE1127"/>
      <c r="AF1127"/>
      <c r="AG1127"/>
      <c r="AH1127"/>
      <c r="AI1127"/>
      <c r="AJ1127"/>
      <c r="AK1127"/>
      <c r="AL1127"/>
      <c r="AM1127"/>
      <c r="AN1127"/>
      <c r="AO1127"/>
      <c r="AP1127"/>
    </row>
    <row r="1128" spans="1:42" s="413" customFormat="1" ht="13.5" customHeight="1">
      <c r="A1128"/>
      <c r="B1128" s="584" t="s">
        <v>2984</v>
      </c>
      <c r="C1128" s="590"/>
      <c r="D1128" s="648"/>
      <c r="E1128" s="584"/>
      <c r="F1128" s="584"/>
      <c r="G1128" s="584"/>
      <c r="H1128" s="584"/>
      <c r="I1128" s="584" t="s">
        <v>3082</v>
      </c>
      <c r="J1128" s="584">
        <v>5</v>
      </c>
      <c r="K1128" s="596" t="s">
        <v>3088</v>
      </c>
      <c r="L1128" s="378" t="s">
        <v>1555</v>
      </c>
      <c r="M1128" s="408">
        <v>0</v>
      </c>
      <c r="N1128" s="408">
        <v>0</v>
      </c>
      <c r="O1128" s="408">
        <v>0</v>
      </c>
      <c r="P1128" s="408">
        <v>0</v>
      </c>
      <c r="Q1128" s="408">
        <v>0</v>
      </c>
      <c r="R1128" s="279">
        <f t="shared" si="15"/>
        <v>0</v>
      </c>
      <c r="S1128"/>
      <c r="T1128"/>
      <c r="U1128"/>
      <c r="V1128"/>
      <c r="W1128"/>
      <c r="X1128"/>
      <c r="Y1128"/>
      <c r="Z1128"/>
      <c r="AA1128"/>
      <c r="AB1128"/>
      <c r="AC1128"/>
      <c r="AD1128"/>
      <c r="AE1128"/>
      <c r="AF1128"/>
      <c r="AG1128"/>
      <c r="AH1128"/>
      <c r="AI1128"/>
      <c r="AJ1128"/>
      <c r="AK1128"/>
      <c r="AL1128"/>
      <c r="AM1128"/>
      <c r="AN1128"/>
      <c r="AO1128"/>
      <c r="AP1128"/>
    </row>
    <row r="1129" spans="1:42" s="413" customFormat="1" ht="13.5" customHeight="1">
      <c r="A1129"/>
      <c r="B1129" s="584" t="s">
        <v>2985</v>
      </c>
      <c r="C1129" s="584"/>
      <c r="D1129" s="648" t="s">
        <v>3094</v>
      </c>
      <c r="E1129" s="584" t="s">
        <v>3095</v>
      </c>
      <c r="F1129" s="584" t="s">
        <v>3077</v>
      </c>
      <c r="G1129" s="584">
        <v>8</v>
      </c>
      <c r="H1129" s="584">
        <v>8</v>
      </c>
      <c r="I1129" s="584" t="s">
        <v>3082</v>
      </c>
      <c r="J1129" s="584">
        <v>10</v>
      </c>
      <c r="K1129" s="598" t="s">
        <v>3078</v>
      </c>
      <c r="L1129" s="378" t="s">
        <v>1555</v>
      </c>
      <c r="M1129" s="408">
        <v>0</v>
      </c>
      <c r="N1129">
        <v>1</v>
      </c>
      <c r="O1129" s="408">
        <v>0</v>
      </c>
      <c r="P1129">
        <v>1</v>
      </c>
      <c r="Q1129">
        <v>1</v>
      </c>
      <c r="R1129" s="279">
        <f t="shared" si="15"/>
        <v>3</v>
      </c>
      <c r="S1129"/>
      <c r="T1129"/>
      <c r="U1129"/>
      <c r="V1129"/>
      <c r="W1129"/>
      <c r="X1129"/>
      <c r="Y1129"/>
      <c r="Z1129"/>
      <c r="AA1129"/>
      <c r="AB1129"/>
      <c r="AC1129"/>
      <c r="AD1129"/>
      <c r="AE1129"/>
      <c r="AF1129"/>
      <c r="AG1129"/>
      <c r="AH1129"/>
      <c r="AI1129"/>
      <c r="AJ1129"/>
      <c r="AK1129"/>
      <c r="AL1129"/>
      <c r="AM1129"/>
      <c r="AN1129"/>
      <c r="AO1129"/>
      <c r="AP1129"/>
    </row>
    <row r="1130" spans="1:42" s="413" customFormat="1" ht="13.5" customHeight="1">
      <c r="A1130"/>
      <c r="B1130" s="584" t="s">
        <v>3006</v>
      </c>
      <c r="C1130" s="584"/>
      <c r="D1130" s="648" t="s">
        <v>3112</v>
      </c>
      <c r="E1130" s="584" t="s">
        <v>3081</v>
      </c>
      <c r="F1130" s="584" t="s">
        <v>3077</v>
      </c>
      <c r="G1130" s="584">
        <v>1</v>
      </c>
      <c r="H1130" s="584">
        <v>1</v>
      </c>
      <c r="I1130" s="584" t="s">
        <v>3113</v>
      </c>
      <c r="J1130" s="584">
        <v>1</v>
      </c>
      <c r="K1130" s="598" t="s">
        <v>3078</v>
      </c>
      <c r="L1130" s="378" t="s">
        <v>1555</v>
      </c>
      <c r="M1130">
        <v>1</v>
      </c>
      <c r="N1130">
        <v>1</v>
      </c>
      <c r="O1130">
        <v>1</v>
      </c>
      <c r="P1130">
        <v>1</v>
      </c>
      <c r="Q1130" s="408">
        <v>0</v>
      </c>
      <c r="R1130" s="279">
        <f t="shared" si="15"/>
        <v>4</v>
      </c>
      <c r="S1130"/>
      <c r="T1130"/>
      <c r="U1130"/>
      <c r="V1130"/>
      <c r="W1130"/>
      <c r="X1130"/>
      <c r="Y1130"/>
      <c r="Z1130"/>
      <c r="AA1130"/>
      <c r="AB1130"/>
      <c r="AC1130"/>
      <c r="AD1130"/>
      <c r="AE1130"/>
      <c r="AF1130"/>
      <c r="AG1130"/>
      <c r="AH1130"/>
      <c r="AI1130"/>
      <c r="AJ1130"/>
      <c r="AK1130"/>
      <c r="AL1130"/>
      <c r="AM1130"/>
      <c r="AN1130"/>
      <c r="AO1130"/>
      <c r="AP1130"/>
    </row>
    <row r="1131" spans="1:42" s="413" customFormat="1" ht="13.5" customHeight="1">
      <c r="A1131"/>
      <c r="B1131" s="584" t="s">
        <v>3009</v>
      </c>
      <c r="C1131" s="584"/>
      <c r="D1131" s="648" t="s">
        <v>3114</v>
      </c>
      <c r="E1131" s="590"/>
      <c r="F1131" s="584" t="s">
        <v>3085</v>
      </c>
      <c r="G1131" s="584"/>
      <c r="H1131" s="584"/>
      <c r="I1131" s="584" t="s">
        <v>3113</v>
      </c>
      <c r="J1131" s="584">
        <v>3</v>
      </c>
      <c r="K1131" s="597" t="s">
        <v>3086</v>
      </c>
      <c r="L1131" s="378" t="s">
        <v>1555</v>
      </c>
      <c r="M1131" s="408">
        <v>0</v>
      </c>
      <c r="N1131">
        <v>2</v>
      </c>
      <c r="O1131">
        <v>2</v>
      </c>
      <c r="P1131">
        <v>2</v>
      </c>
      <c r="Q1131">
        <v>2</v>
      </c>
      <c r="R1131" s="279">
        <f t="shared" si="15"/>
        <v>8</v>
      </c>
      <c r="S1131"/>
      <c r="T1131"/>
      <c r="U1131"/>
      <c r="V1131"/>
      <c r="W1131"/>
      <c r="X1131"/>
      <c r="Y1131"/>
      <c r="Z1131"/>
      <c r="AA1131"/>
      <c r="AB1131"/>
      <c r="AC1131"/>
      <c r="AD1131"/>
      <c r="AE1131"/>
      <c r="AF1131"/>
      <c r="AG1131"/>
      <c r="AH1131"/>
      <c r="AI1131"/>
      <c r="AJ1131"/>
      <c r="AK1131"/>
      <c r="AL1131"/>
      <c r="AM1131"/>
      <c r="AN1131"/>
      <c r="AO1131"/>
      <c r="AP1131"/>
    </row>
    <row r="1132" spans="1:42" s="413" customFormat="1" ht="13.5" customHeight="1">
      <c r="A1132"/>
      <c r="B1132" s="584" t="s">
        <v>3011</v>
      </c>
      <c r="C1132" s="584"/>
      <c r="D1132" s="648" t="s">
        <v>3115</v>
      </c>
      <c r="E1132" s="584"/>
      <c r="F1132" s="584" t="s">
        <v>3085</v>
      </c>
      <c r="G1132" s="584"/>
      <c r="H1132" s="584"/>
      <c r="I1132" s="584" t="s">
        <v>3113</v>
      </c>
      <c r="J1132" s="584">
        <v>5</v>
      </c>
      <c r="K1132" s="596" t="s">
        <v>3088</v>
      </c>
      <c r="L1132" s="378" t="s">
        <v>1555</v>
      </c>
      <c r="M1132" s="408">
        <v>0</v>
      </c>
      <c r="N1132" s="408">
        <v>0</v>
      </c>
      <c r="O1132" s="408">
        <v>0</v>
      </c>
      <c r="P1132">
        <v>1</v>
      </c>
      <c r="Q1132" s="408">
        <v>0</v>
      </c>
      <c r="R1132" s="279">
        <f t="shared" si="15"/>
        <v>1</v>
      </c>
      <c r="S1132"/>
      <c r="T1132"/>
      <c r="U1132"/>
      <c r="V1132"/>
      <c r="W1132"/>
      <c r="X1132"/>
      <c r="Y1132"/>
      <c r="Z1132"/>
      <c r="AA1132"/>
      <c r="AB1132"/>
      <c r="AC1132"/>
      <c r="AD1132"/>
      <c r="AE1132"/>
      <c r="AF1132"/>
      <c r="AG1132"/>
      <c r="AH1132"/>
      <c r="AI1132"/>
      <c r="AJ1132"/>
      <c r="AK1132"/>
      <c r="AL1132"/>
      <c r="AM1132"/>
      <c r="AN1132"/>
      <c r="AO1132"/>
      <c r="AP1132"/>
    </row>
    <row r="1133" spans="1:42" s="413" customFormat="1" ht="13.5" customHeight="1">
      <c r="A1133"/>
      <c r="B1133" s="584" t="s">
        <v>3012</v>
      </c>
      <c r="C1133" s="584"/>
      <c r="D1133" s="648" t="s">
        <v>3116</v>
      </c>
      <c r="E1133" s="584" t="s">
        <v>3081</v>
      </c>
      <c r="F1133" s="584" t="s">
        <v>3077</v>
      </c>
      <c r="G1133" s="584">
        <v>4</v>
      </c>
      <c r="H1133" s="584">
        <v>4</v>
      </c>
      <c r="I1133" s="584" t="s">
        <v>3113</v>
      </c>
      <c r="J1133" s="584">
        <v>5</v>
      </c>
      <c r="K1133" s="597" t="s">
        <v>3086</v>
      </c>
      <c r="L1133" s="378" t="s">
        <v>1555</v>
      </c>
      <c r="M1133">
        <v>2</v>
      </c>
      <c r="N1133">
        <v>2</v>
      </c>
      <c r="O1133">
        <v>1</v>
      </c>
      <c r="P1133">
        <v>2</v>
      </c>
      <c r="Q1133">
        <v>2</v>
      </c>
      <c r="R1133" s="279">
        <f t="shared" si="15"/>
        <v>9</v>
      </c>
      <c r="S1133"/>
      <c r="T1133"/>
      <c r="U1133"/>
      <c r="V1133"/>
      <c r="W1133"/>
      <c r="X1133"/>
      <c r="Y1133"/>
      <c r="Z1133"/>
      <c r="AA1133"/>
      <c r="AB1133"/>
      <c r="AC1133"/>
      <c r="AD1133"/>
      <c r="AE1133"/>
      <c r="AF1133"/>
      <c r="AG1133"/>
      <c r="AH1133"/>
      <c r="AI1133"/>
      <c r="AJ1133"/>
      <c r="AK1133"/>
      <c r="AL1133"/>
      <c r="AM1133"/>
      <c r="AN1133"/>
      <c r="AO1133"/>
      <c r="AP1133"/>
    </row>
    <row r="1134" spans="1:42" s="413" customFormat="1" ht="13.5" customHeight="1">
      <c r="A1134"/>
      <c r="B1134" s="584" t="s">
        <v>3013</v>
      </c>
      <c r="C1134" s="584"/>
      <c r="D1134" s="648" t="s">
        <v>3117</v>
      </c>
      <c r="E1134" s="584"/>
      <c r="F1134" s="584" t="s">
        <v>3077</v>
      </c>
      <c r="G1134" s="584">
        <v>6</v>
      </c>
      <c r="H1134" s="584">
        <v>5</v>
      </c>
      <c r="I1134" s="584" t="s">
        <v>3113</v>
      </c>
      <c r="J1134" s="584">
        <v>6</v>
      </c>
      <c r="K1134" s="596" t="s">
        <v>3088</v>
      </c>
      <c r="L1134" s="378" t="s">
        <v>1555</v>
      </c>
      <c r="M1134" s="408">
        <v>0</v>
      </c>
      <c r="N1134">
        <v>2</v>
      </c>
      <c r="O1134">
        <v>1</v>
      </c>
      <c r="P1134">
        <v>0</v>
      </c>
      <c r="Q1134" s="408">
        <v>0</v>
      </c>
      <c r="R1134" s="279">
        <f t="shared" si="15"/>
        <v>3</v>
      </c>
      <c r="S1134"/>
      <c r="T1134"/>
      <c r="U1134"/>
      <c r="V1134"/>
      <c r="W1134"/>
      <c r="X1134"/>
      <c r="Y1134"/>
      <c r="Z1134"/>
      <c r="AA1134"/>
      <c r="AB1134"/>
      <c r="AC1134"/>
      <c r="AD1134"/>
      <c r="AE1134"/>
      <c r="AF1134"/>
      <c r="AG1134"/>
      <c r="AH1134"/>
      <c r="AI1134"/>
      <c r="AJ1134"/>
      <c r="AK1134"/>
      <c r="AL1134"/>
      <c r="AM1134"/>
      <c r="AN1134"/>
      <c r="AO1134"/>
      <c r="AP1134"/>
    </row>
    <row r="1135" spans="1:42" s="413" customFormat="1" ht="13.5" customHeight="1">
      <c r="A1135"/>
      <c r="B1135" s="584" t="s">
        <v>3014</v>
      </c>
      <c r="C1135" s="584"/>
      <c r="D1135" s="648" t="s">
        <v>3118</v>
      </c>
      <c r="E1135" s="584"/>
      <c r="F1135" s="584" t="s">
        <v>3077</v>
      </c>
      <c r="G1135" s="584">
        <v>5</v>
      </c>
      <c r="H1135" s="584">
        <v>5</v>
      </c>
      <c r="I1135" s="584" t="s">
        <v>3113</v>
      </c>
      <c r="J1135" s="584">
        <v>6</v>
      </c>
      <c r="K1135" s="598" t="s">
        <v>3078</v>
      </c>
      <c r="L1135" s="378" t="s">
        <v>1555</v>
      </c>
      <c r="M1135">
        <v>1</v>
      </c>
      <c r="N1135">
        <v>1</v>
      </c>
      <c r="O1135">
        <v>1</v>
      </c>
      <c r="P1135">
        <v>1</v>
      </c>
      <c r="Q1135">
        <v>1</v>
      </c>
      <c r="R1135" s="279">
        <f t="shared" si="15"/>
        <v>5</v>
      </c>
      <c r="S1135"/>
      <c r="T1135"/>
      <c r="U1135"/>
      <c r="V1135"/>
      <c r="W1135"/>
      <c r="X1135"/>
      <c r="Y1135"/>
      <c r="Z1135"/>
      <c r="AA1135"/>
      <c r="AB1135"/>
      <c r="AC1135"/>
      <c r="AD1135"/>
      <c r="AE1135"/>
      <c r="AF1135"/>
      <c r="AG1135"/>
      <c r="AH1135"/>
      <c r="AI1135"/>
      <c r="AJ1135"/>
      <c r="AK1135"/>
      <c r="AL1135"/>
      <c r="AM1135"/>
      <c r="AN1135"/>
      <c r="AO1135"/>
      <c r="AP1135"/>
    </row>
    <row r="1136" spans="1:42" s="413" customFormat="1" ht="13.5" customHeight="1">
      <c r="A1136"/>
      <c r="B1136" s="584" t="s">
        <v>3015</v>
      </c>
      <c r="C1136" s="584"/>
      <c r="D1136" s="648"/>
      <c r="E1136" s="584"/>
      <c r="F1136" s="584"/>
      <c r="G1136" s="584"/>
      <c r="H1136" s="584"/>
      <c r="I1136" s="584" t="s">
        <v>3113</v>
      </c>
      <c r="J1136" s="584">
        <v>7</v>
      </c>
      <c r="K1136" s="596" t="s">
        <v>3088</v>
      </c>
      <c r="L1136" s="378" t="s">
        <v>1555</v>
      </c>
      <c r="M1136" s="408">
        <v>0</v>
      </c>
      <c r="N1136">
        <v>1</v>
      </c>
      <c r="O1136" s="408">
        <v>0</v>
      </c>
      <c r="P1136" s="408">
        <v>0</v>
      </c>
      <c r="Q1136" s="408">
        <v>0</v>
      </c>
      <c r="R1136" s="279">
        <f t="shared" si="15"/>
        <v>1</v>
      </c>
      <c r="S1136"/>
      <c r="T1136"/>
      <c r="U1136"/>
      <c r="V1136"/>
      <c r="W1136"/>
      <c r="X1136"/>
      <c r="Y1136"/>
      <c r="Z1136"/>
      <c r="AA1136"/>
      <c r="AB1136"/>
      <c r="AC1136"/>
      <c r="AD1136"/>
      <c r="AE1136"/>
      <c r="AF1136"/>
      <c r="AG1136"/>
      <c r="AH1136"/>
      <c r="AI1136"/>
      <c r="AJ1136"/>
      <c r="AK1136"/>
      <c r="AL1136"/>
      <c r="AM1136"/>
      <c r="AN1136"/>
      <c r="AO1136"/>
      <c r="AP1136"/>
    </row>
    <row r="1137" spans="1:42" s="413" customFormat="1" ht="13.5" customHeight="1">
      <c r="A1137"/>
      <c r="B1137" s="584" t="s">
        <v>3026</v>
      </c>
      <c r="C1137" s="584"/>
      <c r="D1137" s="648" t="s">
        <v>3130</v>
      </c>
      <c r="E1137" s="584" t="s">
        <v>3081</v>
      </c>
      <c r="F1137" s="584" t="s">
        <v>3077</v>
      </c>
      <c r="G1137" s="584">
        <v>0</v>
      </c>
      <c r="H1137" s="584">
        <v>1</v>
      </c>
      <c r="I1137" s="584" t="s">
        <v>3129</v>
      </c>
      <c r="J1137" s="584">
        <v>1</v>
      </c>
      <c r="K1137" s="584" t="s">
        <v>3083</v>
      </c>
      <c r="L1137" s="378" t="s">
        <v>1555</v>
      </c>
      <c r="M1137" s="408">
        <v>0</v>
      </c>
      <c r="N1137" s="408">
        <v>0</v>
      </c>
      <c r="O1137" s="408">
        <v>0</v>
      </c>
      <c r="P1137">
        <v>1</v>
      </c>
      <c r="Q1137" s="408">
        <v>0</v>
      </c>
      <c r="R1137" s="279">
        <f t="shared" ref="R1137:R1168" si="16">SUM(M1137:Q1137)</f>
        <v>1</v>
      </c>
      <c r="S1137"/>
      <c r="T1137"/>
      <c r="U1137"/>
      <c r="V1137"/>
      <c r="W1137"/>
      <c r="X1137"/>
      <c r="Y1137"/>
      <c r="Z1137"/>
      <c r="AA1137"/>
      <c r="AB1137"/>
      <c r="AC1137"/>
      <c r="AD1137"/>
      <c r="AE1137"/>
      <c r="AF1137"/>
      <c r="AG1137"/>
      <c r="AH1137"/>
      <c r="AI1137"/>
      <c r="AJ1137"/>
      <c r="AK1137"/>
      <c r="AL1137"/>
      <c r="AM1137"/>
      <c r="AN1137"/>
      <c r="AO1137"/>
      <c r="AP1137"/>
    </row>
    <row r="1138" spans="1:42" s="413" customFormat="1" ht="13.5" customHeight="1">
      <c r="A1138"/>
      <c r="B1138" s="584" t="s">
        <v>3027</v>
      </c>
      <c r="C1138" s="584"/>
      <c r="D1138" s="648"/>
      <c r="E1138" s="584"/>
      <c r="F1138" s="584"/>
      <c r="G1138" s="584"/>
      <c r="H1138" s="584"/>
      <c r="I1138" s="584" t="s">
        <v>3129</v>
      </c>
      <c r="J1138" s="584">
        <v>1</v>
      </c>
      <c r="K1138" s="596" t="s">
        <v>3088</v>
      </c>
      <c r="L1138" s="378" t="s">
        <v>1555</v>
      </c>
      <c r="M1138" s="408">
        <v>0</v>
      </c>
      <c r="N1138">
        <v>2</v>
      </c>
      <c r="O1138" s="408">
        <v>0</v>
      </c>
      <c r="P1138" s="408">
        <v>0</v>
      </c>
      <c r="Q1138">
        <v>1</v>
      </c>
      <c r="R1138" s="279">
        <f t="shared" si="16"/>
        <v>3</v>
      </c>
      <c r="S1138"/>
      <c r="T1138"/>
      <c r="U1138"/>
      <c r="V1138"/>
      <c r="W1138"/>
      <c r="X1138"/>
      <c r="Y1138"/>
      <c r="Z1138"/>
      <c r="AA1138"/>
      <c r="AB1138"/>
      <c r="AC1138"/>
      <c r="AD1138"/>
      <c r="AE1138"/>
      <c r="AF1138"/>
      <c r="AG1138"/>
      <c r="AH1138"/>
      <c r="AI1138"/>
      <c r="AJ1138"/>
      <c r="AK1138"/>
      <c r="AL1138"/>
      <c r="AM1138"/>
      <c r="AN1138"/>
      <c r="AO1138"/>
      <c r="AP1138"/>
    </row>
    <row r="1139" spans="1:42" s="413" customFormat="1" ht="13.5" customHeight="1">
      <c r="A1139"/>
      <c r="B1139" s="584" t="s">
        <v>3030</v>
      </c>
      <c r="C1139" s="584"/>
      <c r="D1139" s="648" t="s">
        <v>3132</v>
      </c>
      <c r="E1139" s="584" t="s">
        <v>3081</v>
      </c>
      <c r="F1139" s="584" t="s">
        <v>3077</v>
      </c>
      <c r="G1139" s="584">
        <v>2</v>
      </c>
      <c r="H1139" s="584">
        <v>3</v>
      </c>
      <c r="I1139" s="584" t="s">
        <v>3129</v>
      </c>
      <c r="J1139" s="584">
        <v>4</v>
      </c>
      <c r="K1139" s="597" t="s">
        <v>3086</v>
      </c>
      <c r="L1139" s="378" t="s">
        <v>1555</v>
      </c>
      <c r="M1139">
        <v>2</v>
      </c>
      <c r="N1139">
        <v>2</v>
      </c>
      <c r="O1139">
        <v>2</v>
      </c>
      <c r="P1139">
        <v>2</v>
      </c>
      <c r="Q1139">
        <v>2</v>
      </c>
      <c r="R1139" s="279">
        <f t="shared" si="16"/>
        <v>10</v>
      </c>
      <c r="S1139"/>
      <c r="T1139"/>
      <c r="U1139"/>
      <c r="V1139"/>
      <c r="W1139"/>
      <c r="X1139"/>
      <c r="Y1139"/>
      <c r="Z1139"/>
      <c r="AA1139"/>
      <c r="AB1139"/>
      <c r="AC1139"/>
      <c r="AD1139"/>
      <c r="AE1139"/>
      <c r="AF1139"/>
      <c r="AG1139"/>
      <c r="AH1139"/>
      <c r="AI1139"/>
      <c r="AJ1139"/>
      <c r="AK1139"/>
      <c r="AL1139"/>
      <c r="AM1139"/>
      <c r="AN1139"/>
      <c r="AO1139"/>
      <c r="AP1139"/>
    </row>
    <row r="1140" spans="1:42" s="413" customFormat="1" ht="13.5" customHeight="1">
      <c r="A1140"/>
      <c r="B1140" s="584" t="s">
        <v>3031</v>
      </c>
      <c r="C1140" s="584"/>
      <c r="D1140" s="648" t="s">
        <v>3133</v>
      </c>
      <c r="E1140" s="584" t="s">
        <v>3103</v>
      </c>
      <c r="F1140" s="584" t="s">
        <v>3077</v>
      </c>
      <c r="G1140" s="584">
        <v>4</v>
      </c>
      <c r="H1140" s="584">
        <v>8</v>
      </c>
      <c r="I1140" s="584" t="s">
        <v>3129</v>
      </c>
      <c r="J1140" s="584">
        <v>7</v>
      </c>
      <c r="K1140" s="597" t="s">
        <v>3086</v>
      </c>
      <c r="L1140" s="378" t="s">
        <v>1555</v>
      </c>
      <c r="M1140">
        <v>1</v>
      </c>
      <c r="N1140">
        <v>0</v>
      </c>
      <c r="O1140">
        <v>1</v>
      </c>
      <c r="P1140">
        <v>1</v>
      </c>
      <c r="Q1140" s="408">
        <v>0</v>
      </c>
      <c r="R1140" s="279">
        <f t="shared" si="16"/>
        <v>3</v>
      </c>
      <c r="S1140"/>
      <c r="T1140"/>
      <c r="U1140"/>
      <c r="V1140"/>
      <c r="W1140"/>
      <c r="X1140"/>
      <c r="Y1140"/>
      <c r="Z1140"/>
      <c r="AA1140"/>
      <c r="AB1140"/>
      <c r="AC1140"/>
      <c r="AD1140"/>
      <c r="AE1140"/>
      <c r="AF1140"/>
      <c r="AG1140"/>
      <c r="AH1140"/>
      <c r="AI1140"/>
      <c r="AJ1140"/>
      <c r="AK1140"/>
      <c r="AL1140"/>
      <c r="AM1140"/>
      <c r="AN1140"/>
      <c r="AO1140"/>
      <c r="AP1140"/>
    </row>
    <row r="1141" spans="1:42" s="413" customFormat="1" ht="13.5" customHeight="1">
      <c r="A1141"/>
      <c r="B1141" s="585" t="s">
        <v>3221</v>
      </c>
      <c r="C1141" s="585"/>
      <c r="D1141" s="648" t="s">
        <v>3667</v>
      </c>
      <c r="E1141" s="584"/>
      <c r="F1141" s="584" t="s">
        <v>3077</v>
      </c>
      <c r="G1141" s="584">
        <v>6</v>
      </c>
      <c r="H1141" s="584">
        <v>6</v>
      </c>
      <c r="I1141" s="584" t="s">
        <v>3129</v>
      </c>
      <c r="J1141" s="584">
        <v>9</v>
      </c>
      <c r="K1141" s="598" t="s">
        <v>3078</v>
      </c>
      <c r="L1141" s="378" t="s">
        <v>1555</v>
      </c>
      <c r="M1141" s="408">
        <v>0</v>
      </c>
      <c r="N1141" s="408">
        <v>0</v>
      </c>
      <c r="O1141" s="408">
        <v>0</v>
      </c>
      <c r="P1141" s="408">
        <v>0</v>
      </c>
      <c r="Q1141">
        <v>1</v>
      </c>
      <c r="R1141" s="279">
        <f t="shared" si="16"/>
        <v>1</v>
      </c>
      <c r="S1141"/>
      <c r="T1141"/>
      <c r="U1141"/>
      <c r="V1141"/>
      <c r="W1141"/>
      <c r="X1141"/>
      <c r="Y1141"/>
      <c r="Z1141"/>
      <c r="AA1141"/>
      <c r="AB1141"/>
      <c r="AC1141"/>
      <c r="AD1141"/>
      <c r="AE1141"/>
      <c r="AF1141"/>
      <c r="AG1141"/>
      <c r="AH1141"/>
      <c r="AI1141"/>
      <c r="AJ1141"/>
      <c r="AK1141"/>
      <c r="AL1141"/>
      <c r="AM1141"/>
      <c r="AN1141"/>
      <c r="AO1141"/>
      <c r="AP1141"/>
    </row>
    <row r="1142" spans="1:42" s="413" customFormat="1" ht="13.5" customHeight="1">
      <c r="A1142"/>
      <c r="B1142" s="585" t="s">
        <v>2996</v>
      </c>
      <c r="C1142" s="584"/>
      <c r="D1142" s="648"/>
      <c r="E1142" s="590"/>
      <c r="F1142" s="584"/>
      <c r="G1142" s="584"/>
      <c r="H1142" s="584"/>
      <c r="I1142" s="584" t="s">
        <v>3105</v>
      </c>
      <c r="J1142" s="584">
        <v>1</v>
      </c>
      <c r="K1142" s="597" t="s">
        <v>3086</v>
      </c>
      <c r="L1142" s="378" t="s">
        <v>1555</v>
      </c>
      <c r="M1142" s="414">
        <v>1</v>
      </c>
      <c r="N1142" s="414">
        <v>1</v>
      </c>
      <c r="O1142">
        <v>1</v>
      </c>
      <c r="P1142">
        <v>2</v>
      </c>
      <c r="Q1142">
        <v>2</v>
      </c>
      <c r="R1142" s="279">
        <f t="shared" si="16"/>
        <v>7</v>
      </c>
      <c r="S1142"/>
      <c r="T1142"/>
      <c r="U1142"/>
      <c r="V1142"/>
      <c r="W1142"/>
      <c r="X1142"/>
      <c r="Y1142"/>
      <c r="Z1142"/>
      <c r="AA1142"/>
      <c r="AB1142"/>
      <c r="AC1142"/>
      <c r="AD1142"/>
      <c r="AE1142"/>
      <c r="AF1142"/>
      <c r="AG1142"/>
      <c r="AH1142"/>
      <c r="AI1142"/>
      <c r="AJ1142"/>
      <c r="AK1142"/>
      <c r="AL1142"/>
      <c r="AM1142"/>
      <c r="AN1142"/>
      <c r="AO1142"/>
      <c r="AP1142"/>
    </row>
    <row r="1143" spans="1:42" s="413" customFormat="1" ht="13.5" customHeight="1">
      <c r="A1143"/>
      <c r="B1143" s="584" t="s">
        <v>2999</v>
      </c>
      <c r="C1143" s="584"/>
      <c r="D1143" s="648" t="s">
        <v>3108</v>
      </c>
      <c r="E1143" s="584"/>
      <c r="F1143" s="584" t="s">
        <v>3077</v>
      </c>
      <c r="G1143" s="584">
        <v>2</v>
      </c>
      <c r="H1143" s="584">
        <v>2</v>
      </c>
      <c r="I1143" s="584" t="s">
        <v>3105</v>
      </c>
      <c r="J1143" s="584">
        <v>2</v>
      </c>
      <c r="K1143" s="597" t="s">
        <v>3086</v>
      </c>
      <c r="L1143" s="378" t="s">
        <v>1555</v>
      </c>
      <c r="M1143">
        <v>1</v>
      </c>
      <c r="N1143">
        <v>1</v>
      </c>
      <c r="O1143">
        <v>1</v>
      </c>
      <c r="P1143" s="408">
        <v>0</v>
      </c>
      <c r="Q1143">
        <v>2</v>
      </c>
      <c r="R1143" s="279">
        <f t="shared" si="16"/>
        <v>5</v>
      </c>
      <c r="S1143"/>
      <c r="T1143"/>
      <c r="U1143"/>
      <c r="V1143"/>
      <c r="W1143"/>
      <c r="X1143"/>
      <c r="Y1143"/>
      <c r="Z1143"/>
      <c r="AA1143"/>
      <c r="AB1143"/>
      <c r="AC1143"/>
      <c r="AD1143"/>
      <c r="AE1143"/>
      <c r="AF1143"/>
      <c r="AG1143"/>
      <c r="AH1143"/>
      <c r="AI1143"/>
      <c r="AJ1143"/>
      <c r="AK1143"/>
      <c r="AL1143"/>
      <c r="AM1143"/>
      <c r="AN1143"/>
      <c r="AO1143"/>
      <c r="AP1143"/>
    </row>
    <row r="1144" spans="1:42" s="413" customFormat="1" ht="13.5" customHeight="1">
      <c r="A1144"/>
      <c r="B1144" s="584" t="s">
        <v>3000</v>
      </c>
      <c r="C1144" s="584"/>
      <c r="D1144" s="648"/>
      <c r="E1144" s="584"/>
      <c r="F1144" s="584"/>
      <c r="G1144" s="584"/>
      <c r="H1144" s="584"/>
      <c r="I1144" s="584" t="s">
        <v>3105</v>
      </c>
      <c r="J1144" s="584">
        <v>3</v>
      </c>
      <c r="K1144" s="596" t="s">
        <v>3088</v>
      </c>
      <c r="L1144" s="378" t="s">
        <v>1555</v>
      </c>
      <c r="M1144" s="408">
        <v>0</v>
      </c>
      <c r="N1144" s="408">
        <v>0</v>
      </c>
      <c r="O1144">
        <v>2</v>
      </c>
      <c r="P1144">
        <v>1</v>
      </c>
      <c r="Q1144" s="408">
        <v>0</v>
      </c>
      <c r="R1144" s="279">
        <f t="shared" si="16"/>
        <v>3</v>
      </c>
      <c r="S1144"/>
      <c r="T1144"/>
      <c r="U1144"/>
      <c r="V1144"/>
      <c r="W1144"/>
      <c r="X1144"/>
      <c r="Y1144"/>
      <c r="Z1144"/>
      <c r="AA1144"/>
      <c r="AB1144"/>
      <c r="AC1144"/>
      <c r="AD1144"/>
      <c r="AE1144"/>
      <c r="AF1144"/>
      <c r="AG1144"/>
      <c r="AH1144"/>
      <c r="AI1144"/>
      <c r="AJ1144"/>
      <c r="AK1144"/>
      <c r="AL1144"/>
      <c r="AM1144"/>
      <c r="AN1144"/>
      <c r="AO1144"/>
      <c r="AP1144"/>
    </row>
    <row r="1145" spans="1:42" s="413" customFormat="1" ht="13.5" customHeight="1">
      <c r="A1145"/>
      <c r="B1145" s="585" t="s">
        <v>3001</v>
      </c>
      <c r="C1145" s="584"/>
      <c r="D1145" s="648" t="s">
        <v>3109</v>
      </c>
      <c r="E1145" s="584"/>
      <c r="F1145" s="584" t="s">
        <v>3077</v>
      </c>
      <c r="G1145" s="584">
        <v>3</v>
      </c>
      <c r="H1145" s="584">
        <v>4</v>
      </c>
      <c r="I1145" s="584" t="s">
        <v>3105</v>
      </c>
      <c r="J1145" s="584">
        <v>4</v>
      </c>
      <c r="K1145" s="596" t="s">
        <v>3088</v>
      </c>
      <c r="L1145" s="378" t="s">
        <v>1555</v>
      </c>
      <c r="M1145" s="408">
        <v>0</v>
      </c>
      <c r="N1145" s="408">
        <v>0</v>
      </c>
      <c r="O1145" s="408">
        <v>0</v>
      </c>
      <c r="P1145">
        <v>1</v>
      </c>
      <c r="Q1145" s="408">
        <v>0</v>
      </c>
      <c r="R1145" s="279">
        <f t="shared" si="16"/>
        <v>1</v>
      </c>
      <c r="S1145"/>
      <c r="T1145"/>
      <c r="U1145"/>
      <c r="V1145"/>
      <c r="W1145"/>
      <c r="X1145"/>
      <c r="Y1145"/>
      <c r="Z1145"/>
      <c r="AA1145"/>
      <c r="AB1145"/>
      <c r="AC1145"/>
      <c r="AD1145"/>
      <c r="AE1145"/>
      <c r="AF1145"/>
      <c r="AG1145"/>
      <c r="AH1145"/>
      <c r="AI1145"/>
      <c r="AJ1145"/>
      <c r="AK1145"/>
      <c r="AL1145"/>
      <c r="AM1145"/>
      <c r="AN1145"/>
      <c r="AO1145"/>
      <c r="AP1145"/>
    </row>
    <row r="1146" spans="1:42" s="413" customFormat="1" ht="13.5" customHeight="1">
      <c r="A1146"/>
      <c r="B1146" s="584" t="s">
        <v>3002</v>
      </c>
      <c r="C1146" s="584"/>
      <c r="D1146" s="648" t="s">
        <v>3110</v>
      </c>
      <c r="E1146" s="584"/>
      <c r="F1146" s="584" t="s">
        <v>3077</v>
      </c>
      <c r="G1146" s="584">
        <v>4</v>
      </c>
      <c r="H1146" s="584">
        <v>3</v>
      </c>
      <c r="I1146" s="584" t="s">
        <v>3105</v>
      </c>
      <c r="J1146" s="584">
        <v>4</v>
      </c>
      <c r="K1146" s="598" t="s">
        <v>3078</v>
      </c>
      <c r="L1146" s="378" t="s">
        <v>1555</v>
      </c>
      <c r="M1146">
        <v>1</v>
      </c>
      <c r="N1146" s="408">
        <v>0</v>
      </c>
      <c r="O1146">
        <v>1</v>
      </c>
      <c r="P1146" s="408">
        <v>0</v>
      </c>
      <c r="Q1146">
        <v>1</v>
      </c>
      <c r="R1146" s="279">
        <f t="shared" si="16"/>
        <v>3</v>
      </c>
      <c r="S1146"/>
      <c r="T1146"/>
      <c r="U1146"/>
      <c r="V1146"/>
      <c r="W1146"/>
      <c r="X1146"/>
      <c r="Y1146"/>
      <c r="Z1146"/>
      <c r="AA1146"/>
      <c r="AB1146"/>
      <c r="AC1146"/>
      <c r="AD1146"/>
      <c r="AE1146"/>
      <c r="AF1146"/>
      <c r="AG1146"/>
      <c r="AH1146"/>
      <c r="AI1146"/>
      <c r="AJ1146"/>
      <c r="AK1146"/>
      <c r="AL1146"/>
      <c r="AM1146"/>
      <c r="AN1146"/>
      <c r="AO1146"/>
      <c r="AP1146"/>
    </row>
    <row r="1147" spans="1:42" s="413" customFormat="1" ht="13.5" customHeight="1">
      <c r="A1147"/>
      <c r="B1147" s="584" t="s">
        <v>3004</v>
      </c>
      <c r="C1147" s="584"/>
      <c r="D1147" s="648" t="s">
        <v>3668</v>
      </c>
      <c r="E1147" s="584"/>
      <c r="F1147" s="584" t="s">
        <v>3077</v>
      </c>
      <c r="G1147" s="584"/>
      <c r="H1147" s="584"/>
      <c r="I1147" s="584" t="s">
        <v>3105</v>
      </c>
      <c r="J1147" s="584">
        <v>5</v>
      </c>
      <c r="K1147" s="598" t="s">
        <v>3078</v>
      </c>
      <c r="L1147" s="378" t="s">
        <v>1555</v>
      </c>
      <c r="M1147">
        <v>1</v>
      </c>
      <c r="N1147">
        <v>1</v>
      </c>
      <c r="O1147" s="408">
        <v>0</v>
      </c>
      <c r="P1147">
        <v>1</v>
      </c>
      <c r="Q1147">
        <v>1</v>
      </c>
      <c r="R1147" s="279">
        <f t="shared" si="16"/>
        <v>4</v>
      </c>
      <c r="S1147"/>
      <c r="T1147"/>
      <c r="U1147"/>
      <c r="V1147"/>
      <c r="W1147"/>
      <c r="X1147"/>
      <c r="Y1147"/>
      <c r="Z1147"/>
      <c r="AA1147"/>
      <c r="AB1147"/>
      <c r="AC1147"/>
      <c r="AD1147"/>
      <c r="AE1147"/>
      <c r="AF1147"/>
      <c r="AG1147"/>
      <c r="AH1147"/>
      <c r="AI1147"/>
      <c r="AJ1147"/>
      <c r="AK1147"/>
      <c r="AL1147"/>
      <c r="AM1147"/>
      <c r="AN1147"/>
      <c r="AO1147"/>
      <c r="AP1147"/>
    </row>
    <row r="1148" spans="1:42" s="413" customFormat="1" ht="13.5" customHeight="1">
      <c r="A1148"/>
      <c r="B1148" s="584" t="s">
        <v>3005</v>
      </c>
      <c r="C1148" s="584"/>
      <c r="D1148" s="648" t="s">
        <v>3190</v>
      </c>
      <c r="E1148" s="584"/>
      <c r="F1148" s="584" t="s">
        <v>3111</v>
      </c>
      <c r="G1148" s="584"/>
      <c r="H1148" s="584"/>
      <c r="I1148" s="584" t="s">
        <v>3105</v>
      </c>
      <c r="J1148" s="584">
        <v>8</v>
      </c>
      <c r="K1148" s="596" t="s">
        <v>3088</v>
      </c>
      <c r="L1148" s="378" t="s">
        <v>1555</v>
      </c>
      <c r="M1148" s="408">
        <v>0</v>
      </c>
      <c r="N1148" s="408">
        <v>0</v>
      </c>
      <c r="O1148" s="408">
        <v>0</v>
      </c>
      <c r="P1148">
        <v>1</v>
      </c>
      <c r="Q1148">
        <v>2</v>
      </c>
      <c r="R1148" s="279">
        <f t="shared" si="16"/>
        <v>3</v>
      </c>
      <c r="S1148"/>
      <c r="T1148"/>
      <c r="U1148"/>
      <c r="V1148"/>
      <c r="W1148"/>
      <c r="X1148"/>
      <c r="Y1148"/>
      <c r="Z1148"/>
      <c r="AA1148"/>
      <c r="AB1148"/>
      <c r="AC1148"/>
      <c r="AD1148"/>
      <c r="AE1148"/>
      <c r="AF1148"/>
      <c r="AG1148"/>
      <c r="AH1148"/>
      <c r="AI1148"/>
      <c r="AJ1148"/>
      <c r="AK1148"/>
      <c r="AL1148"/>
      <c r="AM1148"/>
      <c r="AN1148"/>
      <c r="AO1148"/>
      <c r="AP1148"/>
    </row>
    <row r="1149" spans="1:42" s="413" customFormat="1" ht="13.5" customHeight="1">
      <c r="A1149"/>
      <c r="B1149" s="584" t="s">
        <v>3033</v>
      </c>
      <c r="C1149" s="584"/>
      <c r="D1149" s="648"/>
      <c r="E1149" s="584"/>
      <c r="F1149" s="584"/>
      <c r="G1149" s="584"/>
      <c r="H1149" s="584"/>
      <c r="I1149" s="584" t="s">
        <v>3134</v>
      </c>
      <c r="J1149" s="584">
        <v>1</v>
      </c>
      <c r="K1149" s="596" t="s">
        <v>3088</v>
      </c>
      <c r="L1149" s="378" t="s">
        <v>1555</v>
      </c>
      <c r="M1149" s="408">
        <v>0</v>
      </c>
      <c r="N1149">
        <v>1</v>
      </c>
      <c r="O1149" s="408">
        <v>0</v>
      </c>
      <c r="P1149">
        <v>1</v>
      </c>
      <c r="Q1149" s="408">
        <v>0</v>
      </c>
      <c r="R1149" s="279">
        <f t="shared" si="16"/>
        <v>2</v>
      </c>
      <c r="S1149"/>
      <c r="T1149"/>
      <c r="U1149"/>
      <c r="V1149"/>
      <c r="W1149"/>
      <c r="X1149"/>
      <c r="Y1149"/>
      <c r="Z1149"/>
      <c r="AA1149"/>
      <c r="AB1149"/>
      <c r="AC1149"/>
      <c r="AD1149"/>
      <c r="AE1149"/>
      <c r="AF1149"/>
      <c r="AG1149"/>
      <c r="AH1149"/>
      <c r="AI1149"/>
      <c r="AJ1149"/>
      <c r="AK1149"/>
      <c r="AL1149"/>
      <c r="AM1149"/>
      <c r="AN1149"/>
      <c r="AO1149"/>
      <c r="AP1149"/>
    </row>
    <row r="1150" spans="1:42" s="413" customFormat="1" ht="13.5" customHeight="1">
      <c r="A1150"/>
      <c r="B1150" s="584" t="s">
        <v>3034</v>
      </c>
      <c r="C1150" s="584"/>
      <c r="D1150" s="648"/>
      <c r="E1150" s="584"/>
      <c r="F1150" s="584"/>
      <c r="G1150" s="584"/>
      <c r="H1150" s="584"/>
      <c r="I1150" s="584" t="s">
        <v>3134</v>
      </c>
      <c r="J1150" s="584">
        <v>2</v>
      </c>
      <c r="K1150" s="596" t="s">
        <v>3088</v>
      </c>
      <c r="L1150" s="378" t="s">
        <v>1555</v>
      </c>
      <c r="M1150" s="408">
        <v>0</v>
      </c>
      <c r="N1150">
        <v>1</v>
      </c>
      <c r="O1150">
        <v>1</v>
      </c>
      <c r="P1150" s="408">
        <v>0</v>
      </c>
      <c r="Q1150" s="408">
        <v>0</v>
      </c>
      <c r="R1150" s="279">
        <f t="shared" si="16"/>
        <v>2</v>
      </c>
      <c r="S1150"/>
      <c r="T1150"/>
      <c r="U1150"/>
      <c r="V1150"/>
      <c r="W1150"/>
      <c r="X1150"/>
      <c r="Y1150"/>
      <c r="Z1150"/>
      <c r="AA1150"/>
      <c r="AB1150"/>
      <c r="AC1150"/>
      <c r="AD1150"/>
      <c r="AE1150"/>
      <c r="AF1150"/>
      <c r="AG1150"/>
      <c r="AH1150"/>
      <c r="AI1150"/>
      <c r="AJ1150"/>
      <c r="AK1150"/>
      <c r="AL1150"/>
      <c r="AM1150"/>
      <c r="AN1150"/>
      <c r="AO1150"/>
      <c r="AP1150"/>
    </row>
    <row r="1151" spans="1:42" s="413" customFormat="1" ht="13.5" customHeight="1">
      <c r="A1151"/>
      <c r="B1151" s="584" t="s">
        <v>3036</v>
      </c>
      <c r="C1151" s="584"/>
      <c r="D1151" s="648"/>
      <c r="E1151" s="584"/>
      <c r="F1151" s="584"/>
      <c r="G1151" s="584"/>
      <c r="H1151" s="584"/>
      <c r="I1151" s="584" t="s">
        <v>3134</v>
      </c>
      <c r="J1151" s="584">
        <v>3</v>
      </c>
      <c r="K1151" s="597" t="s">
        <v>3086</v>
      </c>
      <c r="L1151" s="378" t="s">
        <v>1555</v>
      </c>
      <c r="M1151">
        <v>2</v>
      </c>
      <c r="N1151">
        <v>2</v>
      </c>
      <c r="O1151">
        <v>1</v>
      </c>
      <c r="P1151">
        <v>2</v>
      </c>
      <c r="Q1151">
        <v>1</v>
      </c>
      <c r="R1151" s="279">
        <f t="shared" si="16"/>
        <v>8</v>
      </c>
      <c r="S1151"/>
      <c r="T1151"/>
      <c r="U1151"/>
      <c r="V1151"/>
      <c r="W1151"/>
      <c r="X1151"/>
      <c r="Y1151"/>
      <c r="Z1151"/>
      <c r="AA1151"/>
      <c r="AB1151"/>
      <c r="AC1151"/>
      <c r="AD1151"/>
      <c r="AE1151"/>
      <c r="AF1151"/>
      <c r="AG1151"/>
      <c r="AH1151"/>
      <c r="AI1151"/>
      <c r="AJ1151"/>
      <c r="AK1151"/>
      <c r="AL1151"/>
      <c r="AM1151"/>
      <c r="AN1151"/>
      <c r="AO1151"/>
      <c r="AP1151"/>
    </row>
    <row r="1152" spans="1:42" s="413" customFormat="1" ht="13.5" customHeight="1">
      <c r="A1152"/>
      <c r="B1152" s="584" t="s">
        <v>3038</v>
      </c>
      <c r="C1152" s="584"/>
      <c r="D1152" s="648" t="s">
        <v>3136</v>
      </c>
      <c r="E1152" s="584"/>
      <c r="F1152" s="584" t="s">
        <v>3077</v>
      </c>
      <c r="G1152" s="584">
        <v>3</v>
      </c>
      <c r="H1152" s="584">
        <v>6</v>
      </c>
      <c r="I1152" s="584" t="s">
        <v>3134</v>
      </c>
      <c r="J1152" s="584">
        <v>4</v>
      </c>
      <c r="K1152" s="596" t="s">
        <v>3088</v>
      </c>
      <c r="L1152" s="378" t="s">
        <v>1555</v>
      </c>
      <c r="M1152">
        <v>2</v>
      </c>
      <c r="N1152" s="408">
        <v>0</v>
      </c>
      <c r="O1152" s="408">
        <v>0</v>
      </c>
      <c r="P1152">
        <v>1</v>
      </c>
      <c r="Q1152" s="408">
        <v>0</v>
      </c>
      <c r="R1152" s="279">
        <f t="shared" si="16"/>
        <v>3</v>
      </c>
      <c r="S1152"/>
      <c r="T1152"/>
      <c r="U1152"/>
      <c r="V1152"/>
      <c r="W1152"/>
      <c r="X1152"/>
      <c r="Y1152"/>
      <c r="Z1152"/>
      <c r="AA1152"/>
      <c r="AB1152"/>
      <c r="AC1152"/>
      <c r="AD1152"/>
      <c r="AE1152"/>
      <c r="AF1152"/>
      <c r="AG1152"/>
      <c r="AH1152"/>
      <c r="AI1152"/>
      <c r="AJ1152"/>
      <c r="AK1152"/>
      <c r="AL1152"/>
      <c r="AM1152"/>
      <c r="AN1152"/>
      <c r="AO1152"/>
      <c r="AP1152"/>
    </row>
    <row r="1153" spans="1:54" s="413" customFormat="1" ht="13.5" customHeight="1">
      <c r="A1153"/>
      <c r="B1153" s="584" t="s">
        <v>3039</v>
      </c>
      <c r="C1153" s="584"/>
      <c r="D1153" s="648" t="s">
        <v>3137</v>
      </c>
      <c r="E1153" s="584" t="s">
        <v>3081</v>
      </c>
      <c r="F1153" s="584" t="s">
        <v>3077</v>
      </c>
      <c r="G1153" s="584">
        <v>4</v>
      </c>
      <c r="H1153" s="584">
        <v>6</v>
      </c>
      <c r="I1153" s="584" t="s">
        <v>3134</v>
      </c>
      <c r="J1153" s="584">
        <v>5</v>
      </c>
      <c r="K1153" s="597" t="s">
        <v>3086</v>
      </c>
      <c r="L1153" s="378" t="s">
        <v>1555</v>
      </c>
      <c r="M1153">
        <v>1</v>
      </c>
      <c r="N1153" s="408">
        <v>0</v>
      </c>
      <c r="O1153">
        <v>2</v>
      </c>
      <c r="P1153" s="408">
        <v>0</v>
      </c>
      <c r="Q1153">
        <v>2</v>
      </c>
      <c r="R1153" s="279">
        <f t="shared" si="16"/>
        <v>5</v>
      </c>
      <c r="S1153"/>
      <c r="T1153"/>
      <c r="U1153"/>
      <c r="V1153"/>
      <c r="W1153"/>
      <c r="X1153"/>
      <c r="Y1153"/>
      <c r="Z1153"/>
      <c r="AA1153"/>
      <c r="AB1153"/>
      <c r="AC1153"/>
      <c r="AD1153"/>
      <c r="AE1153"/>
      <c r="AF1153"/>
      <c r="AG1153"/>
      <c r="AH1153"/>
      <c r="AI1153"/>
      <c r="AJ1153"/>
      <c r="AK1153"/>
      <c r="AL1153"/>
      <c r="AM1153"/>
      <c r="AN1153"/>
      <c r="AO1153"/>
      <c r="AP1153"/>
    </row>
    <row r="1154" spans="1:54" s="413" customFormat="1" ht="13.5" customHeight="1">
      <c r="A1154"/>
      <c r="B1154" s="584" t="s">
        <v>3040</v>
      </c>
      <c r="C1154" s="584"/>
      <c r="D1154" s="648" t="s">
        <v>3138</v>
      </c>
      <c r="E1154" s="584"/>
      <c r="F1154" s="584" t="s">
        <v>3077</v>
      </c>
      <c r="G1154" s="584">
        <v>3</v>
      </c>
      <c r="H1154" s="584">
        <v>7</v>
      </c>
      <c r="I1154" s="584" t="s">
        <v>3134</v>
      </c>
      <c r="J1154" s="584">
        <v>6</v>
      </c>
      <c r="K1154" s="598" t="s">
        <v>3078</v>
      </c>
      <c r="L1154" s="378" t="s">
        <v>1555</v>
      </c>
      <c r="M1154" s="408">
        <v>0</v>
      </c>
      <c r="N1154">
        <v>1</v>
      </c>
      <c r="O1154">
        <v>1</v>
      </c>
      <c r="P1154">
        <v>1</v>
      </c>
      <c r="Q1154">
        <v>1</v>
      </c>
      <c r="R1154" s="279">
        <f t="shared" si="16"/>
        <v>4</v>
      </c>
      <c r="S1154"/>
      <c r="T1154"/>
      <c r="U1154"/>
      <c r="V1154"/>
      <c r="W1154"/>
      <c r="X1154"/>
      <c r="Y1154"/>
      <c r="Z1154"/>
      <c r="AA1154"/>
      <c r="AB1154"/>
      <c r="AC1154"/>
      <c r="AD1154"/>
      <c r="AE1154"/>
      <c r="AF1154"/>
      <c r="AG1154"/>
      <c r="AH1154"/>
      <c r="AI1154"/>
      <c r="AJ1154"/>
      <c r="AK1154"/>
      <c r="AL1154"/>
      <c r="AM1154"/>
      <c r="AN1154"/>
      <c r="AO1154"/>
      <c r="AP1154"/>
      <c r="BB1154" s="417"/>
    </row>
    <row r="1155" spans="1:54" s="413" customFormat="1" ht="13.5" customHeight="1">
      <c r="A1155"/>
      <c r="B1155" s="584" t="s">
        <v>2937</v>
      </c>
      <c r="C1155" s="585"/>
      <c r="D1155" s="648" t="s">
        <v>3139</v>
      </c>
      <c r="E1155" s="584"/>
      <c r="F1155" s="584" t="s">
        <v>3077</v>
      </c>
      <c r="G1155" s="584">
        <v>4</v>
      </c>
      <c r="H1155" s="584">
        <v>4</v>
      </c>
      <c r="I1155" s="584" t="s">
        <v>3134</v>
      </c>
      <c r="J1155" s="584">
        <v>7</v>
      </c>
      <c r="K1155" s="598" t="s">
        <v>3078</v>
      </c>
      <c r="L1155" s="378" t="s">
        <v>1555</v>
      </c>
      <c r="M1155" s="408">
        <v>0</v>
      </c>
      <c r="N1155" s="408">
        <v>0</v>
      </c>
      <c r="O1155">
        <v>1</v>
      </c>
      <c r="P1155" s="408">
        <v>0</v>
      </c>
      <c r="Q1155" s="408">
        <v>0</v>
      </c>
      <c r="R1155" s="279">
        <f t="shared" si="16"/>
        <v>1</v>
      </c>
      <c r="S1155"/>
      <c r="T1155"/>
      <c r="U1155"/>
      <c r="V1155"/>
      <c r="W1155"/>
      <c r="X1155"/>
      <c r="Y1155"/>
      <c r="Z1155"/>
      <c r="AA1155"/>
      <c r="AB1155"/>
      <c r="AC1155"/>
      <c r="AD1155"/>
      <c r="AE1155"/>
      <c r="AF1155"/>
      <c r="AG1155"/>
      <c r="AH1155"/>
      <c r="AI1155"/>
      <c r="AJ1155"/>
      <c r="AK1155"/>
      <c r="AL1155"/>
      <c r="AM1155"/>
      <c r="AN1155"/>
      <c r="AO1155"/>
      <c r="AP1155"/>
    </row>
    <row r="1156" spans="1:54" s="413" customFormat="1" ht="13.5" customHeight="1">
      <c r="A1156"/>
      <c r="B1156" s="585" t="s">
        <v>3041</v>
      </c>
      <c r="C1156" s="584"/>
      <c r="D1156" s="648" t="s">
        <v>3140</v>
      </c>
      <c r="E1156" s="584"/>
      <c r="F1156" s="584" t="s">
        <v>3077</v>
      </c>
      <c r="G1156" s="584">
        <v>1</v>
      </c>
      <c r="H1156" s="584">
        <v>2</v>
      </c>
      <c r="I1156" s="584" t="s">
        <v>3141</v>
      </c>
      <c r="J1156" s="584">
        <v>1</v>
      </c>
      <c r="K1156" s="597" t="s">
        <v>3086</v>
      </c>
      <c r="L1156" s="378" t="s">
        <v>1555</v>
      </c>
      <c r="M1156" s="408">
        <v>0</v>
      </c>
      <c r="N1156" s="408">
        <v>0</v>
      </c>
      <c r="O1156" s="408">
        <v>0</v>
      </c>
      <c r="P1156" s="408">
        <v>0</v>
      </c>
      <c r="Q1156" s="408">
        <v>0</v>
      </c>
      <c r="R1156" s="279">
        <f t="shared" si="16"/>
        <v>0</v>
      </c>
      <c r="S1156"/>
      <c r="T1156"/>
      <c r="U1156"/>
      <c r="V1156"/>
      <c r="W1156"/>
      <c r="X1156"/>
      <c r="Y1156"/>
      <c r="Z1156"/>
      <c r="AA1156"/>
      <c r="AB1156"/>
      <c r="AC1156"/>
      <c r="AD1156"/>
      <c r="AE1156"/>
      <c r="AF1156"/>
      <c r="AG1156"/>
      <c r="AH1156"/>
      <c r="AI1156"/>
      <c r="AJ1156"/>
      <c r="AK1156"/>
      <c r="AL1156"/>
      <c r="AM1156"/>
      <c r="AN1156"/>
      <c r="AO1156"/>
      <c r="AP1156"/>
    </row>
    <row r="1157" spans="1:54" s="413" customFormat="1" ht="13.5" customHeight="1">
      <c r="A1157"/>
      <c r="B1157" s="584" t="s">
        <v>3043</v>
      </c>
      <c r="C1157" s="590"/>
      <c r="D1157" s="648" t="s">
        <v>3144</v>
      </c>
      <c r="E1157" s="584" t="s">
        <v>3081</v>
      </c>
      <c r="F1157" s="584" t="s">
        <v>3077</v>
      </c>
      <c r="G1157" s="584">
        <v>1</v>
      </c>
      <c r="H1157" s="584">
        <v>3</v>
      </c>
      <c r="I1157" s="584" t="s">
        <v>3141</v>
      </c>
      <c r="J1157" s="584">
        <v>2</v>
      </c>
      <c r="K1157" s="596" t="s">
        <v>3088</v>
      </c>
      <c r="L1157" s="378" t="s">
        <v>1555</v>
      </c>
      <c r="M1157">
        <v>1</v>
      </c>
      <c r="N1157" s="408">
        <v>0</v>
      </c>
      <c r="O1157" s="408">
        <v>0</v>
      </c>
      <c r="P1157" s="408">
        <v>0</v>
      </c>
      <c r="Q1157">
        <v>2</v>
      </c>
      <c r="R1157" s="279">
        <f t="shared" si="16"/>
        <v>3</v>
      </c>
      <c r="S1157"/>
      <c r="T1157"/>
      <c r="U1157"/>
      <c r="V1157"/>
      <c r="W1157"/>
      <c r="X1157"/>
      <c r="Y1157"/>
      <c r="Z1157"/>
      <c r="AA1157"/>
      <c r="AB1157"/>
      <c r="AC1157"/>
      <c r="AD1157"/>
      <c r="AE1157"/>
      <c r="AF1157"/>
      <c r="AG1157"/>
      <c r="AH1157"/>
      <c r="AI1157"/>
      <c r="AJ1157"/>
      <c r="AK1157"/>
      <c r="AL1157"/>
      <c r="AM1157"/>
      <c r="AN1157"/>
      <c r="AO1157"/>
      <c r="AP1157"/>
    </row>
    <row r="1158" spans="1:54" s="413" customFormat="1" ht="13.5" customHeight="1">
      <c r="A1158"/>
      <c r="B1158" s="585" t="s">
        <v>3045</v>
      </c>
      <c r="C1158" s="584"/>
      <c r="D1158" s="648" t="s">
        <v>3145</v>
      </c>
      <c r="E1158" s="584"/>
      <c r="F1158" s="584" t="s">
        <v>3077</v>
      </c>
      <c r="G1158" s="584">
        <v>2</v>
      </c>
      <c r="H1158" s="584">
        <v>5</v>
      </c>
      <c r="I1158" s="584" t="s">
        <v>3141</v>
      </c>
      <c r="J1158" s="584">
        <v>4</v>
      </c>
      <c r="K1158" s="596" t="s">
        <v>3088</v>
      </c>
      <c r="L1158" s="378" t="s">
        <v>4580</v>
      </c>
      <c r="M1158" s="408">
        <v>0</v>
      </c>
      <c r="N1158" s="408">
        <v>0</v>
      </c>
      <c r="O1158" s="408">
        <v>0</v>
      </c>
      <c r="P1158">
        <v>0</v>
      </c>
      <c r="Q1158" s="408">
        <v>0</v>
      </c>
      <c r="R1158" s="279">
        <f t="shared" si="16"/>
        <v>0</v>
      </c>
      <c r="S1158"/>
      <c r="T1158"/>
      <c r="U1158"/>
      <c r="V1158"/>
      <c r="W1158"/>
      <c r="X1158"/>
      <c r="Y1158"/>
      <c r="Z1158"/>
      <c r="AA1158"/>
      <c r="AB1158"/>
      <c r="AC1158"/>
      <c r="AD1158"/>
      <c r="AE1158"/>
      <c r="AF1158"/>
      <c r="AG1158"/>
      <c r="AH1158"/>
      <c r="AI1158"/>
      <c r="AJ1158"/>
      <c r="AK1158"/>
      <c r="AL1158"/>
      <c r="AM1158"/>
      <c r="AN1158"/>
      <c r="AO1158"/>
      <c r="AP1158"/>
    </row>
    <row r="1159" spans="1:54" s="413" customFormat="1" ht="13.5" customHeight="1">
      <c r="A1159"/>
      <c r="B1159" s="584" t="s">
        <v>3046</v>
      </c>
      <c r="C1159" s="584"/>
      <c r="D1159" s="648" t="s">
        <v>3146</v>
      </c>
      <c r="E1159" s="584"/>
      <c r="F1159" s="584" t="s">
        <v>3077</v>
      </c>
      <c r="G1159" s="584">
        <v>2</v>
      </c>
      <c r="H1159" s="584">
        <v>7</v>
      </c>
      <c r="I1159" s="584" t="s">
        <v>3141</v>
      </c>
      <c r="J1159" s="584">
        <v>5</v>
      </c>
      <c r="K1159" s="596" t="s">
        <v>3088</v>
      </c>
      <c r="L1159" s="378" t="s">
        <v>1555</v>
      </c>
      <c r="M1159">
        <v>1</v>
      </c>
      <c r="N1159">
        <v>1</v>
      </c>
      <c r="O1159">
        <v>1</v>
      </c>
      <c r="P1159" s="408">
        <v>0</v>
      </c>
      <c r="Q1159" s="408">
        <v>0</v>
      </c>
      <c r="R1159" s="279">
        <f t="shared" si="16"/>
        <v>3</v>
      </c>
      <c r="S1159"/>
      <c r="T1159"/>
      <c r="U1159"/>
      <c r="V1159"/>
      <c r="W1159"/>
      <c r="X1159"/>
      <c r="Y1159"/>
      <c r="Z1159"/>
      <c r="AA1159"/>
      <c r="AB1159"/>
      <c r="AC1159"/>
      <c r="AD1159"/>
      <c r="AE1159"/>
      <c r="AF1159"/>
      <c r="AG1159"/>
      <c r="AH1159"/>
      <c r="AI1159"/>
      <c r="AJ1159"/>
      <c r="AK1159"/>
      <c r="AL1159"/>
      <c r="AM1159"/>
      <c r="AN1159"/>
      <c r="AO1159"/>
      <c r="AP1159"/>
    </row>
    <row r="1160" spans="1:54" s="413" customFormat="1" ht="24" customHeight="1">
      <c r="A1160"/>
      <c r="B1160" s="585" t="s">
        <v>3047</v>
      </c>
      <c r="C1160" s="584"/>
      <c r="D1160" s="648" t="s">
        <v>3147</v>
      </c>
      <c r="E1160" s="584"/>
      <c r="F1160" s="584" t="s">
        <v>3077</v>
      </c>
      <c r="G1160" s="584">
        <v>4</v>
      </c>
      <c r="H1160" s="584">
        <v>4</v>
      </c>
      <c r="I1160" s="584" t="s">
        <v>3141</v>
      </c>
      <c r="J1160" s="584">
        <v>5</v>
      </c>
      <c r="K1160" s="598" t="s">
        <v>3078</v>
      </c>
      <c r="L1160" s="378" t="s">
        <v>1555</v>
      </c>
      <c r="M1160" s="408">
        <v>0</v>
      </c>
      <c r="N1160">
        <v>1</v>
      </c>
      <c r="O1160" s="408">
        <v>0</v>
      </c>
      <c r="P1160">
        <v>1</v>
      </c>
      <c r="Q1160">
        <v>1</v>
      </c>
      <c r="R1160" s="279">
        <f t="shared" si="16"/>
        <v>3</v>
      </c>
      <c r="S1160"/>
      <c r="T1160"/>
      <c r="U1160"/>
      <c r="V1160"/>
      <c r="W1160"/>
      <c r="X1160"/>
      <c r="Y1160"/>
      <c r="Z1160"/>
      <c r="AA1160"/>
      <c r="AB1160"/>
      <c r="AC1160"/>
      <c r="AD1160"/>
      <c r="AE1160"/>
      <c r="AF1160"/>
      <c r="AG1160"/>
      <c r="AH1160"/>
      <c r="AI1160"/>
      <c r="AJ1160"/>
      <c r="AK1160"/>
      <c r="AL1160"/>
      <c r="AM1160"/>
      <c r="AN1160"/>
      <c r="AO1160"/>
      <c r="AP1160"/>
    </row>
    <row r="1161" spans="1:54" s="413" customFormat="1" ht="13.5" customHeight="1">
      <c r="A1161"/>
      <c r="B1161" s="584" t="s">
        <v>3048</v>
      </c>
      <c r="C1161" s="584"/>
      <c r="D1161" s="648" t="s">
        <v>3148</v>
      </c>
      <c r="E1161" s="584"/>
      <c r="F1161" s="584" t="s">
        <v>3085</v>
      </c>
      <c r="G1161" s="584"/>
      <c r="H1161" s="584"/>
      <c r="I1161" s="584" t="s">
        <v>3141</v>
      </c>
      <c r="J1161" s="584">
        <v>6</v>
      </c>
      <c r="K1161" s="597" t="s">
        <v>3086</v>
      </c>
      <c r="L1161" s="378" t="s">
        <v>1555</v>
      </c>
      <c r="M1161" s="408">
        <v>0</v>
      </c>
      <c r="N1161" s="408">
        <v>0</v>
      </c>
      <c r="O1161" s="408">
        <v>0</v>
      </c>
      <c r="P1161">
        <v>1</v>
      </c>
      <c r="Q1161">
        <v>1</v>
      </c>
      <c r="R1161" s="279">
        <f t="shared" si="16"/>
        <v>2</v>
      </c>
      <c r="S1161"/>
      <c r="T1161"/>
      <c r="U1161"/>
      <c r="V1161"/>
      <c r="W1161"/>
      <c r="X1161"/>
      <c r="Y1161"/>
      <c r="Z1161"/>
      <c r="AA1161"/>
      <c r="AB1161"/>
      <c r="AC1161"/>
      <c r="AD1161"/>
      <c r="AE1161"/>
      <c r="AF1161"/>
      <c r="AG1161"/>
      <c r="AH1161"/>
      <c r="AI1161"/>
      <c r="AJ1161"/>
      <c r="AK1161"/>
      <c r="AL1161"/>
      <c r="AM1161"/>
      <c r="AN1161"/>
      <c r="AO1161"/>
      <c r="AP1161"/>
    </row>
    <row r="1162" spans="1:54" s="413" customFormat="1" ht="13.5" customHeight="1">
      <c r="A1162"/>
      <c r="B1162" s="584" t="s">
        <v>3049</v>
      </c>
      <c r="C1162" s="584"/>
      <c r="D1162" s="648" t="s">
        <v>3149</v>
      </c>
      <c r="E1162" s="584"/>
      <c r="F1162" s="584" t="s">
        <v>3077</v>
      </c>
      <c r="G1162" s="584">
        <v>3</v>
      </c>
      <c r="H1162" s="584">
        <v>8</v>
      </c>
      <c r="I1162" s="584" t="s">
        <v>3141</v>
      </c>
      <c r="J1162" s="584">
        <v>7</v>
      </c>
      <c r="K1162" s="598" t="s">
        <v>3078</v>
      </c>
      <c r="L1162" s="378" t="s">
        <v>1555</v>
      </c>
      <c r="M1162">
        <v>1</v>
      </c>
      <c r="N1162">
        <v>1</v>
      </c>
      <c r="O1162">
        <v>1</v>
      </c>
      <c r="P1162">
        <v>1</v>
      </c>
      <c r="Q1162" s="408">
        <v>0</v>
      </c>
      <c r="R1162" s="279">
        <f t="shared" si="16"/>
        <v>4</v>
      </c>
      <c r="S1162"/>
      <c r="T1162"/>
      <c r="U1162"/>
      <c r="V1162"/>
      <c r="W1162"/>
      <c r="X1162"/>
      <c r="Y1162"/>
      <c r="Z1162"/>
      <c r="AA1162"/>
      <c r="AB1162"/>
      <c r="AC1162"/>
      <c r="AD1162"/>
      <c r="AE1162"/>
      <c r="AF1162"/>
      <c r="AG1162"/>
      <c r="AH1162"/>
      <c r="AI1162"/>
      <c r="AJ1162"/>
      <c r="AK1162"/>
      <c r="AL1162"/>
      <c r="AM1162"/>
      <c r="AN1162"/>
      <c r="AO1162"/>
      <c r="AP1162"/>
    </row>
    <row r="1163" spans="1:54" s="413" customFormat="1" ht="13.5" customHeight="1">
      <c r="A1163"/>
      <c r="B1163" s="584" t="s">
        <v>3051</v>
      </c>
      <c r="C1163" s="584"/>
      <c r="D1163" s="648"/>
      <c r="E1163" s="584"/>
      <c r="F1163" s="584" t="s">
        <v>3077</v>
      </c>
      <c r="G1163" s="584"/>
      <c r="H1163" s="584"/>
      <c r="I1163" s="584" t="s">
        <v>3150</v>
      </c>
      <c r="J1163" s="584">
        <v>1</v>
      </c>
      <c r="K1163" s="584" t="s">
        <v>3083</v>
      </c>
      <c r="L1163" s="378" t="s">
        <v>1555</v>
      </c>
      <c r="M1163" s="408">
        <v>0</v>
      </c>
      <c r="N1163" s="408">
        <v>0</v>
      </c>
      <c r="O1163" s="408">
        <v>0</v>
      </c>
      <c r="P1163">
        <v>1</v>
      </c>
      <c r="Q1163" s="408">
        <v>0</v>
      </c>
      <c r="R1163" s="279">
        <f t="shared" si="16"/>
        <v>1</v>
      </c>
      <c r="S1163"/>
      <c r="T1163"/>
      <c r="U1163"/>
      <c r="V1163"/>
      <c r="W1163"/>
      <c r="X1163"/>
      <c r="Y1163"/>
      <c r="Z1163"/>
      <c r="AA1163"/>
      <c r="AB1163"/>
      <c r="AC1163"/>
      <c r="AD1163"/>
      <c r="AE1163"/>
      <c r="AF1163"/>
      <c r="AG1163"/>
      <c r="AH1163"/>
      <c r="AI1163"/>
      <c r="AJ1163"/>
      <c r="AK1163"/>
      <c r="AL1163"/>
      <c r="AM1163"/>
      <c r="AN1163"/>
      <c r="AO1163"/>
      <c r="AP1163"/>
    </row>
    <row r="1164" spans="1:54" s="413" customFormat="1" ht="13.5" customHeight="1">
      <c r="A1164"/>
      <c r="B1164" s="584" t="s">
        <v>3053</v>
      </c>
      <c r="C1164" s="584"/>
      <c r="D1164" s="648"/>
      <c r="E1164" s="584"/>
      <c r="F1164" s="584" t="s">
        <v>3077</v>
      </c>
      <c r="G1164" s="584">
        <v>2</v>
      </c>
      <c r="H1164" s="584">
        <v>2</v>
      </c>
      <c r="I1164" s="584" t="s">
        <v>3150</v>
      </c>
      <c r="J1164" s="584">
        <v>2</v>
      </c>
      <c r="K1164" s="597" t="s">
        <v>3086</v>
      </c>
      <c r="L1164" s="378" t="s">
        <v>1555</v>
      </c>
      <c r="M1164" s="408">
        <v>0</v>
      </c>
      <c r="N1164">
        <v>2</v>
      </c>
      <c r="O1164">
        <v>1</v>
      </c>
      <c r="P1164">
        <v>1</v>
      </c>
      <c r="Q1164">
        <v>2</v>
      </c>
      <c r="R1164" s="279">
        <f t="shared" si="16"/>
        <v>6</v>
      </c>
      <c r="S1164"/>
      <c r="T1164"/>
      <c r="U1164"/>
      <c r="V1164"/>
      <c r="W1164"/>
      <c r="X1164"/>
      <c r="Y1164"/>
      <c r="Z1164"/>
      <c r="AA1164"/>
      <c r="AB1164"/>
      <c r="AC1164"/>
      <c r="AD1164"/>
      <c r="AE1164"/>
      <c r="AF1164"/>
      <c r="AG1164"/>
      <c r="AH1164"/>
      <c r="AI1164"/>
      <c r="AJ1164"/>
      <c r="AK1164"/>
      <c r="AL1164"/>
      <c r="AM1164"/>
      <c r="AN1164"/>
      <c r="AO1164"/>
      <c r="AP1164"/>
    </row>
    <row r="1165" spans="1:54" s="413" customFormat="1" ht="13.5" customHeight="1">
      <c r="A1165"/>
      <c r="B1165" s="585" t="s">
        <v>3055</v>
      </c>
      <c r="C1165" s="585"/>
      <c r="D1165" s="648" t="s">
        <v>3152</v>
      </c>
      <c r="E1165" s="584" t="s">
        <v>3153</v>
      </c>
      <c r="F1165" s="584" t="s">
        <v>3077</v>
      </c>
      <c r="G1165" s="584">
        <v>3</v>
      </c>
      <c r="H1165" s="584">
        <v>4</v>
      </c>
      <c r="I1165" s="584" t="s">
        <v>3150</v>
      </c>
      <c r="J1165" s="584">
        <v>3</v>
      </c>
      <c r="K1165" s="597" t="s">
        <v>3086</v>
      </c>
      <c r="L1165" s="378" t="s">
        <v>1555</v>
      </c>
      <c r="M1165" s="408">
        <v>0</v>
      </c>
      <c r="N1165" s="408">
        <v>0</v>
      </c>
      <c r="O1165" s="408">
        <v>0</v>
      </c>
      <c r="P1165" s="408">
        <v>0</v>
      </c>
      <c r="Q1165" s="408">
        <v>0</v>
      </c>
      <c r="R1165" s="279">
        <f t="shared" si="16"/>
        <v>0</v>
      </c>
      <c r="S1165"/>
      <c r="T1165"/>
      <c r="U1165"/>
      <c r="V1165"/>
      <c r="W1165"/>
      <c r="X1165"/>
      <c r="Y1165"/>
      <c r="Z1165"/>
      <c r="AA1165"/>
      <c r="AB1165"/>
      <c r="AC1165"/>
      <c r="AD1165"/>
      <c r="AE1165"/>
      <c r="AF1165"/>
      <c r="AG1165"/>
      <c r="AH1165"/>
      <c r="AI1165"/>
      <c r="AJ1165"/>
      <c r="AK1165"/>
      <c r="AL1165"/>
      <c r="AM1165"/>
      <c r="AN1165"/>
      <c r="AO1165"/>
      <c r="AP1165"/>
    </row>
    <row r="1166" spans="1:54" s="413" customFormat="1" ht="13.5" customHeight="1">
      <c r="A1166"/>
      <c r="B1166" s="584" t="s">
        <v>3056</v>
      </c>
      <c r="C1166" s="584"/>
      <c r="D1166" s="648" t="s">
        <v>3154</v>
      </c>
      <c r="E1166" s="584"/>
      <c r="F1166" s="584" t="s">
        <v>3077</v>
      </c>
      <c r="G1166" s="584">
        <v>0</v>
      </c>
      <c r="H1166" s="584">
        <v>4</v>
      </c>
      <c r="I1166" s="584" t="s">
        <v>3150</v>
      </c>
      <c r="J1166" s="584">
        <v>3</v>
      </c>
      <c r="K1166" s="597" t="s">
        <v>3086</v>
      </c>
      <c r="L1166" s="378" t="s">
        <v>1555</v>
      </c>
      <c r="M1166">
        <v>0</v>
      </c>
      <c r="N1166">
        <v>1</v>
      </c>
      <c r="O1166">
        <v>0</v>
      </c>
      <c r="P1166">
        <v>1</v>
      </c>
      <c r="Q1166">
        <v>0</v>
      </c>
      <c r="R1166" s="279">
        <f t="shared" si="16"/>
        <v>2</v>
      </c>
      <c r="S1166"/>
      <c r="T1166"/>
      <c r="U1166"/>
      <c r="V1166"/>
      <c r="W1166"/>
      <c r="X1166"/>
      <c r="Y1166"/>
      <c r="Z1166"/>
      <c r="AA1166"/>
      <c r="AB1166"/>
      <c r="AC1166"/>
      <c r="AD1166"/>
      <c r="AE1166"/>
      <c r="AF1166"/>
      <c r="AG1166"/>
      <c r="AH1166"/>
      <c r="AI1166"/>
      <c r="AJ1166"/>
      <c r="AK1166"/>
      <c r="AL1166"/>
      <c r="AM1166"/>
      <c r="AN1166"/>
      <c r="AO1166"/>
      <c r="AP1166"/>
    </row>
    <row r="1167" spans="1:54" s="413" customFormat="1" ht="13.5" customHeight="1">
      <c r="A1167"/>
      <c r="B1167" s="584" t="s">
        <v>2936</v>
      </c>
      <c r="C1167" s="584"/>
      <c r="D1167" s="648" t="s">
        <v>3155</v>
      </c>
      <c r="E1167" s="584"/>
      <c r="F1167" s="584" t="s">
        <v>3077</v>
      </c>
      <c r="G1167" s="584">
        <v>1</v>
      </c>
      <c r="H1167" s="584">
        <v>1</v>
      </c>
      <c r="I1167" s="584" t="s">
        <v>3150</v>
      </c>
      <c r="J1167" s="584">
        <v>3</v>
      </c>
      <c r="K1167" s="597" t="s">
        <v>3086</v>
      </c>
      <c r="L1167" s="378" t="s">
        <v>1555</v>
      </c>
      <c r="M1167">
        <v>1</v>
      </c>
      <c r="N1167">
        <v>1</v>
      </c>
      <c r="O1167">
        <v>1</v>
      </c>
      <c r="P1167">
        <v>1</v>
      </c>
      <c r="Q1167">
        <v>1</v>
      </c>
      <c r="R1167" s="279">
        <f t="shared" si="16"/>
        <v>5</v>
      </c>
      <c r="S1167"/>
      <c r="T1167"/>
      <c r="U1167"/>
      <c r="V1167"/>
      <c r="W1167"/>
      <c r="X1167"/>
      <c r="Y1167"/>
      <c r="Z1167"/>
      <c r="AA1167"/>
      <c r="AB1167"/>
      <c r="AC1167"/>
      <c r="AD1167"/>
      <c r="AE1167"/>
      <c r="AF1167"/>
      <c r="AG1167"/>
      <c r="AH1167"/>
      <c r="AI1167"/>
      <c r="AJ1167"/>
      <c r="AK1167"/>
      <c r="AL1167"/>
      <c r="AM1167"/>
      <c r="AN1167"/>
      <c r="AO1167"/>
      <c r="AP1167"/>
    </row>
    <row r="1168" spans="1:54" s="413" customFormat="1" ht="13.5" customHeight="1">
      <c r="A1168"/>
      <c r="B1168" s="584" t="s">
        <v>3058</v>
      </c>
      <c r="C1168" s="584"/>
      <c r="D1168" s="648" t="s">
        <v>3158</v>
      </c>
      <c r="E1168" s="584"/>
      <c r="F1168" s="584" t="s">
        <v>3077</v>
      </c>
      <c r="G1168" s="584">
        <v>2</v>
      </c>
      <c r="H1168" s="584">
        <v>1</v>
      </c>
      <c r="I1168" s="584" t="s">
        <v>3150</v>
      </c>
      <c r="J1168" s="584">
        <v>3</v>
      </c>
      <c r="K1168" s="584" t="s">
        <v>3083</v>
      </c>
      <c r="L1168" s="378" t="s">
        <v>4291</v>
      </c>
      <c r="M1168" s="408">
        <v>0</v>
      </c>
      <c r="N1168" s="408">
        <v>0</v>
      </c>
      <c r="O1168" s="408">
        <v>0</v>
      </c>
      <c r="P1168" s="408">
        <v>0</v>
      </c>
      <c r="Q1168">
        <v>0</v>
      </c>
      <c r="R1168" s="279">
        <f t="shared" si="16"/>
        <v>0</v>
      </c>
      <c r="S1168"/>
      <c r="T1168"/>
      <c r="U1168"/>
      <c r="V1168"/>
      <c r="W1168"/>
      <c r="X1168"/>
      <c r="Y1168"/>
      <c r="Z1168"/>
      <c r="AA1168"/>
      <c r="AB1168"/>
      <c r="AC1168"/>
      <c r="AD1168"/>
      <c r="AE1168"/>
      <c r="AF1168"/>
      <c r="AG1168"/>
      <c r="AH1168"/>
      <c r="AI1168"/>
      <c r="AJ1168"/>
      <c r="AK1168"/>
      <c r="AL1168"/>
      <c r="AM1168"/>
      <c r="AN1168"/>
      <c r="AO1168"/>
      <c r="AP1168"/>
    </row>
    <row r="1169" spans="1:42" s="413" customFormat="1" ht="13.5" customHeight="1">
      <c r="A1169"/>
      <c r="B1169" s="585" t="s">
        <v>4611</v>
      </c>
      <c r="C1169" s="584"/>
      <c r="D1169" s="648"/>
      <c r="E1169" s="584"/>
      <c r="F1169" s="584" t="s">
        <v>3077</v>
      </c>
      <c r="G1169" s="584"/>
      <c r="H1169" s="584"/>
      <c r="I1169" s="584" t="s">
        <v>3150</v>
      </c>
      <c r="J1169" s="584">
        <v>4</v>
      </c>
      <c r="K1169" s="597" t="s">
        <v>3086</v>
      </c>
      <c r="L1169" s="378" t="s">
        <v>1555</v>
      </c>
      <c r="M1169">
        <v>1</v>
      </c>
      <c r="N1169">
        <v>1</v>
      </c>
      <c r="O1169">
        <v>1</v>
      </c>
      <c r="P1169">
        <v>2</v>
      </c>
      <c r="Q1169" s="408">
        <v>0</v>
      </c>
      <c r="R1169" s="279">
        <f t="shared" ref="R1169:R1200" si="17">SUM(M1169:Q1169)</f>
        <v>5</v>
      </c>
      <c r="S1169"/>
      <c r="T1169"/>
      <c r="U1169"/>
      <c r="V1169"/>
      <c r="W1169"/>
      <c r="X1169"/>
      <c r="Y1169"/>
      <c r="Z1169"/>
      <c r="AA1169"/>
      <c r="AB1169"/>
      <c r="AC1169"/>
      <c r="AD1169"/>
      <c r="AE1169"/>
      <c r="AF1169"/>
      <c r="AG1169"/>
      <c r="AH1169"/>
      <c r="AI1169"/>
      <c r="AJ1169"/>
      <c r="AK1169"/>
      <c r="AL1169"/>
      <c r="AM1169"/>
      <c r="AN1169"/>
      <c r="AO1169"/>
      <c r="AP1169"/>
    </row>
    <row r="1170" spans="1:42" s="413" customFormat="1" ht="13.5" customHeight="1">
      <c r="A1170"/>
      <c r="B1170" s="584" t="s">
        <v>3064</v>
      </c>
      <c r="C1170" s="584"/>
      <c r="D1170" s="648" t="s">
        <v>3161</v>
      </c>
      <c r="E1170" s="584" t="s">
        <v>3081</v>
      </c>
      <c r="F1170" s="584" t="s">
        <v>3077</v>
      </c>
      <c r="G1170" s="584">
        <v>4</v>
      </c>
      <c r="H1170" s="584">
        <v>4</v>
      </c>
      <c r="I1170" s="584" t="s">
        <v>3150</v>
      </c>
      <c r="J1170" s="584">
        <v>4</v>
      </c>
      <c r="K1170" s="596" t="s">
        <v>3088</v>
      </c>
      <c r="L1170" s="378" t="s">
        <v>1555</v>
      </c>
      <c r="M1170" s="408">
        <v>0</v>
      </c>
      <c r="N1170">
        <v>2</v>
      </c>
      <c r="O1170" s="408">
        <v>0</v>
      </c>
      <c r="P1170" s="408">
        <v>0</v>
      </c>
      <c r="Q1170">
        <v>1</v>
      </c>
      <c r="R1170" s="279">
        <f t="shared" si="17"/>
        <v>3</v>
      </c>
      <c r="S1170"/>
      <c r="T1170"/>
      <c r="U1170"/>
      <c r="V1170"/>
      <c r="W1170"/>
      <c r="X1170"/>
      <c r="Y1170"/>
      <c r="Z1170"/>
      <c r="AA1170"/>
      <c r="AB1170"/>
      <c r="AC1170"/>
      <c r="AD1170"/>
      <c r="AE1170"/>
      <c r="AF1170"/>
      <c r="AG1170"/>
      <c r="AH1170"/>
      <c r="AI1170"/>
      <c r="AJ1170"/>
      <c r="AK1170"/>
      <c r="AL1170"/>
      <c r="AM1170"/>
      <c r="AN1170"/>
      <c r="AO1170"/>
      <c r="AP1170"/>
    </row>
    <row r="1171" spans="1:42" s="413" customFormat="1" ht="13.5" customHeight="1">
      <c r="A1171"/>
      <c r="B1171" s="584" t="s">
        <v>3065</v>
      </c>
      <c r="C1171" s="584"/>
      <c r="D1171" s="648" t="s">
        <v>3162</v>
      </c>
      <c r="E1171" s="584"/>
      <c r="F1171" s="584" t="s">
        <v>3077</v>
      </c>
      <c r="G1171" s="584">
        <v>3</v>
      </c>
      <c r="H1171" s="584">
        <v>3</v>
      </c>
      <c r="I1171" s="584" t="s">
        <v>3150</v>
      </c>
      <c r="J1171" s="584">
        <v>4</v>
      </c>
      <c r="K1171" s="596" t="s">
        <v>3088</v>
      </c>
      <c r="L1171" s="378" t="s">
        <v>1555</v>
      </c>
      <c r="M1171" s="408">
        <v>0</v>
      </c>
      <c r="N1171" s="408">
        <v>0</v>
      </c>
      <c r="O1171">
        <v>1</v>
      </c>
      <c r="P1171">
        <v>0</v>
      </c>
      <c r="Q1171" s="408">
        <v>0</v>
      </c>
      <c r="R1171" s="279">
        <f t="shared" si="17"/>
        <v>1</v>
      </c>
      <c r="S1171"/>
      <c r="T1171"/>
      <c r="U1171"/>
      <c r="V1171"/>
      <c r="W1171"/>
      <c r="X1171"/>
      <c r="Y1171"/>
      <c r="Z1171"/>
      <c r="AA1171"/>
      <c r="AB1171"/>
      <c r="AC1171"/>
      <c r="AD1171"/>
      <c r="AE1171"/>
      <c r="AF1171"/>
      <c r="AG1171"/>
      <c r="AH1171"/>
      <c r="AI1171"/>
      <c r="AJ1171"/>
      <c r="AK1171"/>
      <c r="AL1171"/>
      <c r="AM1171"/>
      <c r="AN1171"/>
      <c r="AO1171"/>
      <c r="AP1171"/>
    </row>
    <row r="1172" spans="1:42" s="413" customFormat="1" ht="13.5" customHeight="1">
      <c r="A1172"/>
      <c r="B1172" s="584" t="s">
        <v>3066</v>
      </c>
      <c r="C1172" s="584"/>
      <c r="D1172" s="648"/>
      <c r="E1172" s="584"/>
      <c r="F1172" s="584" t="s">
        <v>3077</v>
      </c>
      <c r="G1172" s="584"/>
      <c r="H1172" s="584"/>
      <c r="I1172" s="584" t="s">
        <v>3150</v>
      </c>
      <c r="J1172" s="584">
        <v>4</v>
      </c>
      <c r="K1172" s="596" t="s">
        <v>3088</v>
      </c>
      <c r="L1172" s="378" t="s">
        <v>1555</v>
      </c>
      <c r="M1172">
        <v>2</v>
      </c>
      <c r="N1172" s="408">
        <v>0</v>
      </c>
      <c r="O1172" s="408">
        <v>0</v>
      </c>
      <c r="P1172">
        <v>2</v>
      </c>
      <c r="Q1172" s="408">
        <v>0</v>
      </c>
      <c r="R1172" s="279">
        <f t="shared" si="17"/>
        <v>4</v>
      </c>
      <c r="S1172"/>
      <c r="T1172"/>
      <c r="U1172"/>
      <c r="V1172"/>
      <c r="W1172"/>
      <c r="X1172"/>
      <c r="Y1172"/>
      <c r="Z1172"/>
      <c r="AA1172"/>
      <c r="AB1172"/>
      <c r="AC1172"/>
      <c r="AD1172"/>
      <c r="AE1172"/>
      <c r="AF1172"/>
      <c r="AG1172"/>
      <c r="AH1172"/>
      <c r="AI1172"/>
      <c r="AJ1172"/>
      <c r="AK1172"/>
      <c r="AL1172"/>
      <c r="AM1172"/>
      <c r="AN1172"/>
      <c r="AO1172"/>
      <c r="AP1172"/>
    </row>
    <row r="1173" spans="1:42" s="413" customFormat="1" ht="13.5" customHeight="1">
      <c r="A1173"/>
      <c r="B1173" s="584" t="s">
        <v>3067</v>
      </c>
      <c r="C1173" s="584"/>
      <c r="D1173" s="648"/>
      <c r="E1173" s="584"/>
      <c r="F1173" s="584" t="s">
        <v>3077</v>
      </c>
      <c r="G1173" s="584"/>
      <c r="H1173" s="584"/>
      <c r="I1173" s="584" t="s">
        <v>3150</v>
      </c>
      <c r="J1173" s="584">
        <v>4</v>
      </c>
      <c r="K1173" s="596" t="s">
        <v>3088</v>
      </c>
      <c r="L1173" s="378" t="s">
        <v>1555</v>
      </c>
      <c r="M1173" s="408">
        <v>0</v>
      </c>
      <c r="N1173" s="408">
        <v>0</v>
      </c>
      <c r="O1173">
        <v>2</v>
      </c>
      <c r="P1173" s="408">
        <v>0</v>
      </c>
      <c r="Q1173">
        <v>2</v>
      </c>
      <c r="R1173" s="279">
        <f t="shared" si="17"/>
        <v>4</v>
      </c>
      <c r="S1173"/>
      <c r="T1173"/>
      <c r="U1173"/>
      <c r="V1173"/>
      <c r="W1173"/>
      <c r="X1173"/>
      <c r="Y1173"/>
      <c r="Z1173"/>
      <c r="AA1173"/>
      <c r="AB1173"/>
      <c r="AC1173"/>
      <c r="AD1173"/>
      <c r="AE1173"/>
      <c r="AF1173"/>
      <c r="AG1173"/>
      <c r="AH1173"/>
      <c r="AI1173"/>
      <c r="AJ1173"/>
      <c r="AK1173"/>
      <c r="AL1173"/>
      <c r="AM1173"/>
      <c r="AN1173"/>
      <c r="AO1173"/>
      <c r="AP1173"/>
    </row>
    <row r="1174" spans="1:42" s="556" customFormat="1" ht="13.5" customHeight="1">
      <c r="A1174"/>
      <c r="B1174" s="584" t="s">
        <v>2966</v>
      </c>
      <c r="C1174" s="584"/>
      <c r="D1174" s="648" t="s">
        <v>3164</v>
      </c>
      <c r="E1174" s="584"/>
      <c r="F1174" s="584" t="s">
        <v>3077</v>
      </c>
      <c r="G1174" s="584">
        <v>2</v>
      </c>
      <c r="H1174" s="584">
        <v>6</v>
      </c>
      <c r="I1174" s="584" t="s">
        <v>3150</v>
      </c>
      <c r="J1174" s="584">
        <v>5</v>
      </c>
      <c r="K1174" s="598" t="s">
        <v>3078</v>
      </c>
      <c r="L1174" s="378" t="s">
        <v>1555</v>
      </c>
      <c r="M1174">
        <v>1</v>
      </c>
      <c r="N1174" s="408">
        <v>0</v>
      </c>
      <c r="O1174">
        <v>1</v>
      </c>
      <c r="P1174">
        <v>1</v>
      </c>
      <c r="Q1174" s="408">
        <v>0</v>
      </c>
      <c r="R1174" s="279">
        <f t="shared" si="17"/>
        <v>3</v>
      </c>
      <c r="S1174"/>
      <c r="T1174"/>
      <c r="U1174"/>
      <c r="V1174"/>
      <c r="W1174"/>
      <c r="X1174"/>
      <c r="Y1174"/>
      <c r="Z1174"/>
      <c r="AA1174"/>
      <c r="AB1174"/>
      <c r="AC1174"/>
      <c r="AD1174"/>
      <c r="AE1174"/>
      <c r="AF1174"/>
      <c r="AG1174"/>
      <c r="AH1174"/>
      <c r="AI1174"/>
      <c r="AJ1174"/>
      <c r="AK1174"/>
      <c r="AL1174"/>
      <c r="AM1174"/>
      <c r="AN1174"/>
      <c r="AO1174"/>
      <c r="AP1174"/>
    </row>
    <row r="1175" spans="1:42" s="556" customFormat="1" ht="13.5" customHeight="1">
      <c r="A1175"/>
      <c r="B1175" s="584" t="s">
        <v>3071</v>
      </c>
      <c r="C1175" s="584"/>
      <c r="D1175" s="648" t="s">
        <v>3165</v>
      </c>
      <c r="E1175" s="584"/>
      <c r="F1175" s="584" t="s">
        <v>3077</v>
      </c>
      <c r="G1175" s="584">
        <v>5</v>
      </c>
      <c r="H1175" s="584">
        <v>8</v>
      </c>
      <c r="I1175" s="584" t="s">
        <v>3150</v>
      </c>
      <c r="J1175" s="584">
        <v>5</v>
      </c>
      <c r="K1175" s="597" t="s">
        <v>3086</v>
      </c>
      <c r="L1175" s="378" t="s">
        <v>1555</v>
      </c>
      <c r="M1175">
        <v>2</v>
      </c>
      <c r="N1175" s="408">
        <v>0</v>
      </c>
      <c r="O1175">
        <v>1</v>
      </c>
      <c r="P1175">
        <v>2</v>
      </c>
      <c r="Q1175">
        <v>1</v>
      </c>
      <c r="R1175" s="279">
        <f t="shared" si="17"/>
        <v>6</v>
      </c>
      <c r="S1175"/>
      <c r="T1175"/>
      <c r="U1175"/>
      <c r="V1175"/>
      <c r="W1175"/>
      <c r="X1175"/>
      <c r="Y1175"/>
      <c r="Z1175"/>
      <c r="AA1175"/>
      <c r="AB1175"/>
      <c r="AC1175"/>
      <c r="AD1175"/>
      <c r="AE1175"/>
      <c r="AF1175"/>
      <c r="AG1175"/>
      <c r="AH1175"/>
      <c r="AI1175"/>
      <c r="AJ1175"/>
      <c r="AK1175"/>
      <c r="AL1175"/>
      <c r="AM1175"/>
      <c r="AN1175"/>
      <c r="AO1175"/>
      <c r="AP1175"/>
    </row>
    <row r="1176" spans="1:42" s="413" customFormat="1" ht="13.5" customHeight="1">
      <c r="A1176"/>
      <c r="B1176" s="591" t="s">
        <v>2960</v>
      </c>
      <c r="C1176" s="591"/>
      <c r="D1176" s="648" t="s">
        <v>3166</v>
      </c>
      <c r="E1176" s="584" t="s">
        <v>3081</v>
      </c>
      <c r="F1176" s="584" t="s">
        <v>3077</v>
      </c>
      <c r="G1176" s="584">
        <v>3</v>
      </c>
      <c r="H1176" s="584">
        <v>12</v>
      </c>
      <c r="I1176" s="584" t="s">
        <v>3150</v>
      </c>
      <c r="J1176" s="584">
        <v>5</v>
      </c>
      <c r="K1176" s="596" t="s">
        <v>3088</v>
      </c>
      <c r="L1176" s="378" t="s">
        <v>4282</v>
      </c>
      <c r="M1176" s="408">
        <v>0</v>
      </c>
      <c r="N1176" s="408">
        <v>0</v>
      </c>
      <c r="O1176" s="408">
        <v>0</v>
      </c>
      <c r="P1176" s="408">
        <v>0</v>
      </c>
      <c r="Q1176" s="408">
        <v>0</v>
      </c>
      <c r="R1176" s="279">
        <f t="shared" si="17"/>
        <v>0</v>
      </c>
      <c r="S1176"/>
      <c r="T1176"/>
      <c r="U1176"/>
      <c r="V1176"/>
      <c r="W1176"/>
      <c r="X1176"/>
      <c r="Y1176"/>
      <c r="Z1176"/>
      <c r="AA1176"/>
      <c r="AB1176"/>
      <c r="AC1176"/>
      <c r="AD1176"/>
      <c r="AE1176"/>
      <c r="AF1176"/>
      <c r="AG1176"/>
      <c r="AH1176"/>
      <c r="AI1176"/>
      <c r="AJ1176"/>
      <c r="AK1176"/>
      <c r="AL1176"/>
      <c r="AM1176"/>
      <c r="AN1176"/>
      <c r="AO1176"/>
      <c r="AP1176"/>
    </row>
    <row r="1177" spans="1:42" s="556" customFormat="1" ht="13.5" customHeight="1">
      <c r="A1177"/>
      <c r="B1177" s="585" t="s">
        <v>3075</v>
      </c>
      <c r="C1177" s="584"/>
      <c r="D1177" s="648" t="s">
        <v>3171</v>
      </c>
      <c r="E1177" s="584"/>
      <c r="F1177" s="584" t="s">
        <v>3077</v>
      </c>
      <c r="G1177" s="584">
        <v>2</v>
      </c>
      <c r="H1177" s="584">
        <v>7</v>
      </c>
      <c r="I1177" s="584" t="s">
        <v>3150</v>
      </c>
      <c r="J1177" s="584">
        <v>6</v>
      </c>
      <c r="K1177" s="597" t="s">
        <v>3086</v>
      </c>
      <c r="L1177" s="378" t="s">
        <v>1555</v>
      </c>
      <c r="M1177">
        <v>1</v>
      </c>
      <c r="N1177">
        <v>1</v>
      </c>
      <c r="O1177">
        <v>1</v>
      </c>
      <c r="P1177">
        <v>1</v>
      </c>
      <c r="Q1177">
        <v>1</v>
      </c>
      <c r="R1177" s="279">
        <f t="shared" si="17"/>
        <v>5</v>
      </c>
      <c r="S1177"/>
      <c r="T1177"/>
      <c r="U1177"/>
      <c r="V1177"/>
      <c r="W1177"/>
      <c r="X1177"/>
      <c r="Y1177"/>
      <c r="Z1177"/>
      <c r="AA1177"/>
      <c r="AB1177"/>
      <c r="AC1177"/>
      <c r="AD1177"/>
      <c r="AE1177"/>
      <c r="AF1177"/>
      <c r="AG1177"/>
      <c r="AH1177"/>
      <c r="AI1177"/>
      <c r="AJ1177"/>
      <c r="AK1177"/>
      <c r="AL1177"/>
      <c r="AM1177"/>
      <c r="AN1177"/>
      <c r="AO1177"/>
      <c r="AP1177"/>
    </row>
    <row r="1178" spans="1:42" s="413" customFormat="1" ht="13.5" customHeight="1">
      <c r="A1178"/>
      <c r="B1178" s="584" t="s">
        <v>2938</v>
      </c>
      <c r="C1178" s="584"/>
      <c r="D1178" s="648" t="s">
        <v>3172</v>
      </c>
      <c r="E1178" s="584"/>
      <c r="F1178" s="584" t="s">
        <v>3077</v>
      </c>
      <c r="G1178" s="584">
        <v>6</v>
      </c>
      <c r="H1178" s="584">
        <v>6</v>
      </c>
      <c r="I1178" s="584" t="s">
        <v>3150</v>
      </c>
      <c r="J1178" s="584">
        <v>7</v>
      </c>
      <c r="K1178" s="598" t="s">
        <v>3078</v>
      </c>
      <c r="L1178" s="378" t="s">
        <v>1555</v>
      </c>
      <c r="M1178" s="408">
        <v>0</v>
      </c>
      <c r="N1178">
        <v>1</v>
      </c>
      <c r="O1178" s="408">
        <v>0</v>
      </c>
      <c r="P1178">
        <v>1</v>
      </c>
      <c r="Q1178">
        <v>1</v>
      </c>
      <c r="R1178" s="279">
        <f t="shared" si="17"/>
        <v>3</v>
      </c>
      <c r="S1178"/>
      <c r="T1178"/>
      <c r="U1178"/>
      <c r="V1178"/>
      <c r="W1178"/>
      <c r="X1178"/>
      <c r="Y1178"/>
      <c r="Z1178"/>
      <c r="AA1178"/>
      <c r="AB1178"/>
      <c r="AC1178"/>
      <c r="AD1178"/>
      <c r="AE1178"/>
      <c r="AF1178"/>
      <c r="AG1178"/>
      <c r="AH1178"/>
      <c r="AI1178"/>
      <c r="AJ1178"/>
      <c r="AK1178"/>
      <c r="AL1178"/>
      <c r="AM1178"/>
      <c r="AN1178"/>
      <c r="AO1178"/>
      <c r="AP1178"/>
    </row>
    <row r="1179" spans="1:42" s="556" customFormat="1" ht="13.5" customHeight="1">
      <c r="A1179"/>
      <c r="B1179" s="584" t="s">
        <v>3191</v>
      </c>
      <c r="C1179" s="584"/>
      <c r="D1179" s="648" t="s">
        <v>3192</v>
      </c>
      <c r="E1179" s="584"/>
      <c r="F1179" s="584" t="s">
        <v>3193</v>
      </c>
      <c r="G1179" s="584">
        <v>3</v>
      </c>
      <c r="H1179" s="584">
        <v>3</v>
      </c>
      <c r="I1179" s="584" t="s">
        <v>3194</v>
      </c>
      <c r="J1179" s="584">
        <v>7</v>
      </c>
      <c r="K1179" s="598" t="s">
        <v>3078</v>
      </c>
      <c r="L1179" s="378" t="s">
        <v>1555</v>
      </c>
      <c r="M1179" s="408">
        <v>0</v>
      </c>
      <c r="N1179">
        <v>1</v>
      </c>
      <c r="O1179">
        <v>1</v>
      </c>
      <c r="P1179">
        <v>1</v>
      </c>
      <c r="Q1179">
        <v>1</v>
      </c>
      <c r="R1179" s="279">
        <f t="shared" si="17"/>
        <v>4</v>
      </c>
      <c r="S1179"/>
      <c r="T1179"/>
      <c r="U1179"/>
      <c r="V1179"/>
      <c r="W1179"/>
      <c r="X1179"/>
      <c r="Y1179"/>
      <c r="Z1179"/>
      <c r="AA1179"/>
      <c r="AB1179"/>
      <c r="AC1179"/>
      <c r="AD1179"/>
      <c r="AE1179"/>
      <c r="AF1179"/>
      <c r="AG1179"/>
      <c r="AH1179"/>
      <c r="AI1179"/>
      <c r="AJ1179"/>
      <c r="AK1179"/>
      <c r="AL1179"/>
      <c r="AM1179"/>
      <c r="AN1179"/>
      <c r="AO1179"/>
      <c r="AP1179"/>
    </row>
    <row r="1180" spans="1:42" s="413" customFormat="1" ht="13.5" customHeight="1">
      <c r="A1180"/>
      <c r="B1180" s="584" t="s">
        <v>3195</v>
      </c>
      <c r="C1180" s="584"/>
      <c r="D1180" s="648" t="s">
        <v>3196</v>
      </c>
      <c r="E1180" s="584"/>
      <c r="F1180" s="584" t="s">
        <v>3077</v>
      </c>
      <c r="G1180" s="584">
        <v>6</v>
      </c>
      <c r="H1180" s="584">
        <v>6</v>
      </c>
      <c r="I1180" s="584" t="s">
        <v>3150</v>
      </c>
      <c r="J1180" s="584">
        <v>7</v>
      </c>
      <c r="K1180" s="597" t="s">
        <v>3086</v>
      </c>
      <c r="L1180" s="378" t="s">
        <v>1555</v>
      </c>
      <c r="M1180">
        <v>2</v>
      </c>
      <c r="N1180">
        <v>2</v>
      </c>
      <c r="O1180">
        <v>1</v>
      </c>
      <c r="P1180" s="408">
        <v>0</v>
      </c>
      <c r="Q1180">
        <v>2</v>
      </c>
      <c r="R1180" s="279">
        <f t="shared" si="17"/>
        <v>7</v>
      </c>
      <c r="S1180"/>
      <c r="T1180"/>
      <c r="U1180"/>
      <c r="V1180"/>
      <c r="W1180"/>
      <c r="X1180"/>
      <c r="Y1180"/>
      <c r="Z1180"/>
      <c r="AA1180"/>
      <c r="AB1180"/>
      <c r="AC1180"/>
      <c r="AD1180"/>
      <c r="AE1180"/>
      <c r="AF1180"/>
      <c r="AG1180"/>
      <c r="AH1180"/>
      <c r="AI1180"/>
      <c r="AJ1180"/>
      <c r="AK1180"/>
      <c r="AL1180"/>
      <c r="AM1180"/>
      <c r="AN1180"/>
      <c r="AO1180"/>
      <c r="AP1180"/>
    </row>
    <row r="1181" spans="1:42" s="413" customFormat="1" ht="24" customHeight="1">
      <c r="A1181"/>
      <c r="B1181" s="584" t="s">
        <v>3200</v>
      </c>
      <c r="C1181" s="584"/>
      <c r="D1181" s="648" t="s">
        <v>3201</v>
      </c>
      <c r="E1181" s="584"/>
      <c r="F1181" s="584" t="s">
        <v>3077</v>
      </c>
      <c r="G1181" s="584">
        <v>3</v>
      </c>
      <c r="H1181" s="584">
        <v>8</v>
      </c>
      <c r="I1181" s="584" t="s">
        <v>3150</v>
      </c>
      <c r="J1181" s="584">
        <v>8</v>
      </c>
      <c r="K1181" s="596" t="s">
        <v>3088</v>
      </c>
      <c r="L1181" s="378" t="s">
        <v>1555</v>
      </c>
      <c r="M1181" s="408">
        <v>0</v>
      </c>
      <c r="N1181" s="408">
        <v>0</v>
      </c>
      <c r="O1181" s="408">
        <v>0</v>
      </c>
      <c r="P1181" s="408">
        <v>0</v>
      </c>
      <c r="Q1181">
        <v>1</v>
      </c>
      <c r="R1181" s="279">
        <f t="shared" si="17"/>
        <v>1</v>
      </c>
      <c r="S1181"/>
      <c r="T1181"/>
      <c r="U1181"/>
      <c r="V1181"/>
      <c r="W1181"/>
      <c r="X1181"/>
      <c r="Y1181"/>
      <c r="Z1181"/>
      <c r="AA1181"/>
      <c r="AB1181"/>
      <c r="AC1181"/>
      <c r="AD1181"/>
      <c r="AE1181"/>
      <c r="AF1181"/>
      <c r="AG1181"/>
      <c r="AH1181"/>
      <c r="AI1181"/>
      <c r="AJ1181"/>
      <c r="AK1181"/>
      <c r="AL1181"/>
      <c r="AM1181"/>
      <c r="AN1181"/>
      <c r="AO1181"/>
      <c r="AP1181"/>
    </row>
    <row r="1182" spans="1:42" s="413" customFormat="1" ht="13.5" customHeight="1">
      <c r="A1182"/>
      <c r="B1182" s="584" t="s">
        <v>3204</v>
      </c>
      <c r="C1182" s="584"/>
      <c r="D1182" s="648" t="s">
        <v>3205</v>
      </c>
      <c r="E1182" s="584"/>
      <c r="F1182" s="584" t="s">
        <v>3077</v>
      </c>
      <c r="G1182" s="584">
        <v>4</v>
      </c>
      <c r="H1182" s="584">
        <v>4</v>
      </c>
      <c r="I1182" s="584" t="s">
        <v>3150</v>
      </c>
      <c r="J1182" s="584">
        <v>8</v>
      </c>
      <c r="K1182" s="597" t="s">
        <v>3086</v>
      </c>
      <c r="L1182" s="378" t="s">
        <v>1555</v>
      </c>
      <c r="M1182" s="408">
        <v>0</v>
      </c>
      <c r="N1182">
        <v>1</v>
      </c>
      <c r="O1182">
        <v>2</v>
      </c>
      <c r="P1182">
        <v>2</v>
      </c>
      <c r="Q1182">
        <v>1</v>
      </c>
      <c r="R1182" s="279">
        <f t="shared" si="17"/>
        <v>6</v>
      </c>
      <c r="S1182"/>
      <c r="T1182"/>
      <c r="U1182"/>
      <c r="V1182"/>
      <c r="W1182"/>
      <c r="X1182"/>
      <c r="Y1182"/>
      <c r="Z1182"/>
      <c r="AA1182"/>
      <c r="AB1182"/>
      <c r="AC1182"/>
      <c r="AD1182"/>
      <c r="AE1182"/>
      <c r="AF1182"/>
      <c r="AG1182"/>
      <c r="AH1182"/>
      <c r="AI1182"/>
      <c r="AJ1182"/>
      <c r="AK1182"/>
      <c r="AL1182"/>
      <c r="AM1182"/>
      <c r="AN1182"/>
      <c r="AO1182"/>
      <c r="AP1182"/>
    </row>
    <row r="1183" spans="1:42" s="413" customFormat="1" ht="24" customHeight="1">
      <c r="A1183"/>
      <c r="B1183" s="584" t="s">
        <v>3016</v>
      </c>
      <c r="C1183" s="584"/>
      <c r="D1183" s="584" t="s">
        <v>3119</v>
      </c>
      <c r="E1183" s="584"/>
      <c r="F1183" s="584" t="s">
        <v>3085</v>
      </c>
      <c r="G1183" s="584"/>
      <c r="H1183" s="584"/>
      <c r="I1183" s="584" t="s">
        <v>3120</v>
      </c>
      <c r="J1183" s="584">
        <v>2</v>
      </c>
      <c r="K1183" s="584" t="s">
        <v>3083</v>
      </c>
      <c r="L1183" s="378" t="s">
        <v>2923</v>
      </c>
      <c r="M1183" s="408">
        <v>0</v>
      </c>
      <c r="N1183" s="408">
        <v>0</v>
      </c>
      <c r="O1183" s="408">
        <v>0</v>
      </c>
      <c r="P1183" s="408">
        <v>0</v>
      </c>
      <c r="Q1183" s="408">
        <v>0</v>
      </c>
      <c r="R1183" s="279">
        <f t="shared" si="17"/>
        <v>0</v>
      </c>
      <c r="S1183"/>
      <c r="T1183"/>
      <c r="U1183"/>
      <c r="V1183"/>
      <c r="W1183"/>
      <c r="X1183"/>
      <c r="Y1183"/>
      <c r="Z1183"/>
      <c r="AA1183"/>
      <c r="AB1183"/>
      <c r="AC1183"/>
      <c r="AD1183"/>
      <c r="AE1183"/>
      <c r="AF1183"/>
      <c r="AG1183"/>
      <c r="AH1183"/>
      <c r="AI1183"/>
      <c r="AJ1183"/>
      <c r="AK1183"/>
      <c r="AL1183"/>
      <c r="AM1183"/>
      <c r="AN1183"/>
      <c r="AO1183"/>
      <c r="AP1183"/>
    </row>
    <row r="1184" spans="1:42" s="413" customFormat="1" ht="36" customHeight="1">
      <c r="A1184"/>
      <c r="B1184" s="584" t="s">
        <v>3018</v>
      </c>
      <c r="C1184" s="584"/>
      <c r="D1184" s="584" t="s">
        <v>3122</v>
      </c>
      <c r="E1184" s="584" t="s">
        <v>3081</v>
      </c>
      <c r="F1184" s="584" t="s">
        <v>3077</v>
      </c>
      <c r="G1184" s="584">
        <v>3</v>
      </c>
      <c r="H1184" s="584">
        <v>3</v>
      </c>
      <c r="I1184" s="584" t="s">
        <v>3120</v>
      </c>
      <c r="J1184" s="584">
        <v>3</v>
      </c>
      <c r="K1184" s="584" t="s">
        <v>3083</v>
      </c>
      <c r="L1184" s="378" t="s">
        <v>3213</v>
      </c>
      <c r="M1184" s="408">
        <v>0</v>
      </c>
      <c r="N1184" s="408">
        <v>0</v>
      </c>
      <c r="O1184" s="408">
        <v>0</v>
      </c>
      <c r="P1184" s="408">
        <v>0</v>
      </c>
      <c r="Q1184" s="408">
        <v>0</v>
      </c>
      <c r="R1184" s="279">
        <f t="shared" si="17"/>
        <v>0</v>
      </c>
      <c r="S1184"/>
      <c r="T1184"/>
      <c r="U1184"/>
      <c r="V1184"/>
      <c r="W1184"/>
      <c r="X1184"/>
      <c r="Y1184"/>
      <c r="Z1184"/>
      <c r="AA1184"/>
      <c r="AB1184"/>
      <c r="AC1184"/>
      <c r="AD1184"/>
      <c r="AE1184"/>
      <c r="AF1184"/>
      <c r="AG1184"/>
      <c r="AH1184"/>
      <c r="AI1184"/>
      <c r="AJ1184"/>
      <c r="AK1184"/>
      <c r="AL1184"/>
      <c r="AM1184"/>
      <c r="AN1184"/>
      <c r="AO1184"/>
      <c r="AP1184"/>
    </row>
    <row r="1185" spans="1:42" s="413" customFormat="1" ht="13.5" customHeight="1">
      <c r="A1185" s="464"/>
      <c r="B1185" s="584" t="s">
        <v>3019</v>
      </c>
      <c r="C1185" s="584"/>
      <c r="D1185" s="584"/>
      <c r="E1185" s="584"/>
      <c r="F1185" s="584"/>
      <c r="G1185" s="584"/>
      <c r="H1185" s="584"/>
      <c r="I1185" s="584" t="s">
        <v>3120</v>
      </c>
      <c r="J1185" s="584">
        <v>3</v>
      </c>
      <c r="K1185" s="584" t="s">
        <v>3083</v>
      </c>
      <c r="L1185" s="462" t="s">
        <v>2923</v>
      </c>
      <c r="M1185" s="464">
        <v>0</v>
      </c>
      <c r="N1185" s="464">
        <v>0</v>
      </c>
      <c r="O1185" s="464">
        <v>0</v>
      </c>
      <c r="P1185" s="464">
        <v>0</v>
      </c>
      <c r="Q1185" s="464">
        <v>0</v>
      </c>
      <c r="R1185" s="279">
        <f t="shared" si="17"/>
        <v>0</v>
      </c>
      <c r="S1185" s="464"/>
      <c r="T1185" s="464"/>
      <c r="U1185" s="464"/>
      <c r="V1185" s="464"/>
      <c r="W1185" s="464"/>
      <c r="X1185" s="464"/>
      <c r="Y1185" s="464"/>
      <c r="Z1185" s="464"/>
      <c r="AA1185" s="464"/>
      <c r="AB1185" s="464"/>
      <c r="AC1185" s="464"/>
      <c r="AD1185" s="464"/>
      <c r="AE1185" s="464"/>
      <c r="AF1185" s="464"/>
      <c r="AG1185" s="464"/>
      <c r="AH1185" s="464"/>
      <c r="AI1185" s="464"/>
      <c r="AJ1185" s="464"/>
      <c r="AK1185" s="464"/>
      <c r="AL1185" s="464"/>
      <c r="AM1185" s="464"/>
      <c r="AN1185" s="464"/>
      <c r="AO1185" s="464"/>
      <c r="AP1185" s="464"/>
    </row>
    <row r="1186" spans="1:42" s="413" customFormat="1" ht="16.5" customHeight="1">
      <c r="A1186" s="460"/>
      <c r="B1186" s="511" t="s">
        <v>1553</v>
      </c>
      <c r="C1186" s="511"/>
      <c r="D1186" s="461" t="s">
        <v>1554</v>
      </c>
      <c r="E1186" s="511"/>
      <c r="F1186" s="511" t="s">
        <v>247</v>
      </c>
      <c r="G1186" s="511"/>
      <c r="H1186" s="511"/>
      <c r="I1186" s="511" t="s">
        <v>248</v>
      </c>
      <c r="J1186" s="511">
        <v>2</v>
      </c>
      <c r="K1186" s="511" t="s">
        <v>451</v>
      </c>
      <c r="L1186" s="462" t="s">
        <v>2923</v>
      </c>
      <c r="M1186" s="460">
        <v>0</v>
      </c>
      <c r="N1186" s="460">
        <v>0</v>
      </c>
      <c r="O1186" s="460">
        <v>0</v>
      </c>
      <c r="P1186" s="460">
        <v>0</v>
      </c>
      <c r="Q1186" s="460">
        <v>0</v>
      </c>
      <c r="R1186" s="279">
        <f t="shared" si="17"/>
        <v>0</v>
      </c>
      <c r="S1186" s="460"/>
      <c r="T1186" s="460"/>
      <c r="U1186" s="460"/>
      <c r="V1186" s="460"/>
      <c r="W1186" s="460"/>
      <c r="X1186" s="460"/>
      <c r="Y1186" s="460"/>
      <c r="Z1186" s="460"/>
      <c r="AA1186" s="460"/>
      <c r="AB1186" s="460"/>
      <c r="AC1186" s="460"/>
      <c r="AD1186" s="460"/>
      <c r="AE1186" s="460"/>
      <c r="AF1186" s="460"/>
      <c r="AG1186" s="460"/>
      <c r="AH1186" s="460"/>
      <c r="AI1186" s="460"/>
      <c r="AJ1186" s="460"/>
      <c r="AK1186" s="460"/>
      <c r="AL1186" s="460"/>
      <c r="AM1186" s="460"/>
      <c r="AN1186" s="460"/>
      <c r="AO1186" s="460"/>
      <c r="AP1186" s="460"/>
    </row>
    <row r="1187" spans="1:42" s="413" customFormat="1" ht="16.5" customHeight="1">
      <c r="A1187" s="460"/>
      <c r="B1187" s="511" t="s">
        <v>1556</v>
      </c>
      <c r="C1187" s="511"/>
      <c r="D1187" s="461" t="s">
        <v>1557</v>
      </c>
      <c r="E1187" s="511"/>
      <c r="F1187" s="511" t="s">
        <v>247</v>
      </c>
      <c r="G1187" s="511"/>
      <c r="H1187" s="511"/>
      <c r="I1187" s="511" t="s">
        <v>248</v>
      </c>
      <c r="J1187" s="511">
        <v>3</v>
      </c>
      <c r="K1187" s="511" t="s">
        <v>451</v>
      </c>
      <c r="L1187" s="462" t="s">
        <v>2923</v>
      </c>
      <c r="M1187" s="460">
        <v>0</v>
      </c>
      <c r="N1187" s="460">
        <v>0</v>
      </c>
      <c r="O1187" s="460">
        <v>0</v>
      </c>
      <c r="P1187" s="460">
        <v>0</v>
      </c>
      <c r="Q1187" s="460">
        <v>0</v>
      </c>
      <c r="R1187" s="279">
        <f t="shared" si="17"/>
        <v>0</v>
      </c>
      <c r="S1187" s="460"/>
      <c r="T1187" s="460"/>
      <c r="U1187" s="460"/>
      <c r="V1187" s="460"/>
      <c r="W1187" s="460"/>
      <c r="X1187" s="460"/>
      <c r="Y1187" s="460"/>
      <c r="Z1187" s="460"/>
      <c r="AA1187" s="460"/>
      <c r="AB1187" s="460"/>
      <c r="AC1187" s="460"/>
      <c r="AD1187" s="460"/>
      <c r="AE1187" s="460"/>
      <c r="AF1187" s="460"/>
      <c r="AG1187" s="460"/>
      <c r="AH1187" s="460"/>
      <c r="AI1187" s="460"/>
      <c r="AJ1187" s="460"/>
      <c r="AK1187" s="460"/>
      <c r="AL1187" s="460"/>
      <c r="AM1187" s="460"/>
      <c r="AN1187" s="460"/>
      <c r="AO1187" s="460"/>
      <c r="AP1187" s="460"/>
    </row>
    <row r="1188" spans="1:42" s="413" customFormat="1" ht="16.5" customHeight="1">
      <c r="A1188" s="460"/>
      <c r="B1188" s="511" t="s">
        <v>39</v>
      </c>
      <c r="C1188" s="511"/>
      <c r="D1188" s="461" t="s">
        <v>1558</v>
      </c>
      <c r="E1188" s="511"/>
      <c r="F1188" s="511" t="s">
        <v>266</v>
      </c>
      <c r="G1188" s="511">
        <v>2</v>
      </c>
      <c r="H1188" s="511">
        <v>2</v>
      </c>
      <c r="I1188" s="511" t="s">
        <v>248</v>
      </c>
      <c r="J1188" s="511">
        <v>3</v>
      </c>
      <c r="K1188" s="511" t="s">
        <v>451</v>
      </c>
      <c r="L1188" s="462" t="s">
        <v>2923</v>
      </c>
      <c r="M1188" s="460">
        <v>0</v>
      </c>
      <c r="N1188" s="460">
        <v>0</v>
      </c>
      <c r="O1188" s="460">
        <v>0</v>
      </c>
      <c r="P1188" s="460">
        <v>0</v>
      </c>
      <c r="Q1188" s="460">
        <v>0</v>
      </c>
      <c r="R1188" s="279">
        <f t="shared" si="17"/>
        <v>0</v>
      </c>
      <c r="S1188" s="460"/>
      <c r="T1188" s="460"/>
      <c r="U1188" s="460"/>
      <c r="V1188" s="460"/>
      <c r="W1188" s="460"/>
      <c r="X1188" s="460"/>
      <c r="Y1188" s="460"/>
      <c r="Z1188" s="460"/>
      <c r="AA1188" s="460"/>
      <c r="AB1188" s="460"/>
      <c r="AC1188" s="460"/>
      <c r="AD1188" s="460"/>
      <c r="AE1188" s="460"/>
      <c r="AF1188" s="460"/>
      <c r="AG1188" s="460"/>
      <c r="AH1188" s="460"/>
      <c r="AI1188" s="460"/>
      <c r="AJ1188" s="460"/>
      <c r="AK1188" s="460"/>
      <c r="AL1188" s="460"/>
      <c r="AM1188" s="460"/>
      <c r="AN1188" s="460"/>
      <c r="AO1188" s="460"/>
      <c r="AP1188" s="460"/>
    </row>
    <row r="1189" spans="1:42" s="413" customFormat="1" ht="16.5" customHeight="1">
      <c r="A1189"/>
      <c r="B1189" s="512" t="s">
        <v>2968</v>
      </c>
      <c r="C1189" s="512"/>
      <c r="D1189" s="254" t="s">
        <v>1559</v>
      </c>
      <c r="E1189" s="512"/>
      <c r="F1189" s="512" t="s">
        <v>247</v>
      </c>
      <c r="G1189" s="512"/>
      <c r="H1189" s="512"/>
      <c r="I1189" s="512" t="s">
        <v>248</v>
      </c>
      <c r="J1189" s="512">
        <v>3</v>
      </c>
      <c r="K1189" s="596" t="s">
        <v>3088</v>
      </c>
      <c r="L1189" s="378" t="s">
        <v>2975</v>
      </c>
      <c r="M1189" s="408">
        <v>0</v>
      </c>
      <c r="N1189" s="408">
        <v>0</v>
      </c>
      <c r="O1189" s="408">
        <v>0</v>
      </c>
      <c r="P1189" s="460">
        <v>0</v>
      </c>
      <c r="Q1189" s="408">
        <v>0</v>
      </c>
      <c r="R1189" s="279">
        <f t="shared" si="17"/>
        <v>0</v>
      </c>
      <c r="S1189"/>
      <c r="T1189"/>
      <c r="U1189"/>
      <c r="V1189"/>
      <c r="W1189"/>
      <c r="X1189"/>
      <c r="Y1189"/>
      <c r="Z1189"/>
      <c r="AA1189"/>
      <c r="AB1189"/>
      <c r="AC1189"/>
      <c r="AD1189"/>
      <c r="AE1189"/>
      <c r="AF1189"/>
      <c r="AG1189"/>
      <c r="AH1189"/>
      <c r="AI1189"/>
      <c r="AJ1189"/>
      <c r="AK1189"/>
      <c r="AL1189"/>
      <c r="AM1189"/>
      <c r="AN1189"/>
      <c r="AO1189"/>
      <c r="AP1189"/>
    </row>
    <row r="1190" spans="1:42" s="413" customFormat="1" ht="13.5" customHeight="1">
      <c r="A1190" s="460"/>
      <c r="B1190" s="584" t="s">
        <v>2986</v>
      </c>
      <c r="C1190" s="584"/>
      <c r="D1190" s="584"/>
      <c r="E1190" s="584"/>
      <c r="F1190" s="584"/>
      <c r="G1190" s="584"/>
      <c r="H1190" s="584"/>
      <c r="I1190" s="584" t="s">
        <v>3096</v>
      </c>
      <c r="J1190" s="584">
        <v>2</v>
      </c>
      <c r="K1190" s="584" t="s">
        <v>3083</v>
      </c>
      <c r="L1190" s="462" t="s">
        <v>2923</v>
      </c>
      <c r="M1190" s="460">
        <v>0</v>
      </c>
      <c r="N1190" s="460">
        <v>0</v>
      </c>
      <c r="O1190" s="460">
        <v>0</v>
      </c>
      <c r="P1190" s="460">
        <v>0</v>
      </c>
      <c r="Q1190" s="460">
        <v>0</v>
      </c>
      <c r="R1190" s="279">
        <f t="shared" si="17"/>
        <v>0</v>
      </c>
      <c r="S1190" s="460"/>
      <c r="T1190" s="460"/>
      <c r="U1190" s="460"/>
      <c r="V1190" s="460"/>
      <c r="W1190" s="460"/>
      <c r="X1190" s="460"/>
      <c r="Y1190" s="460"/>
      <c r="Z1190" s="460"/>
      <c r="AA1190" s="460"/>
      <c r="AB1190" s="460"/>
      <c r="AC1190" s="460"/>
      <c r="AD1190" s="460"/>
      <c r="AE1190" s="460"/>
      <c r="AF1190" s="460"/>
      <c r="AG1190" s="460"/>
      <c r="AH1190" s="460"/>
      <c r="AI1190" s="460"/>
      <c r="AJ1190" s="460"/>
      <c r="AK1190" s="460"/>
      <c r="AL1190" s="460"/>
      <c r="AM1190" s="460"/>
      <c r="AN1190" s="460"/>
      <c r="AO1190" s="460"/>
      <c r="AP1190" s="460"/>
    </row>
    <row r="1191" spans="1:42" s="413" customFormat="1" ht="48" customHeight="1">
      <c r="A1191"/>
      <c r="B1191" s="584" t="s">
        <v>2989</v>
      </c>
      <c r="C1191" s="584"/>
      <c r="D1191" s="584" t="s">
        <v>3099</v>
      </c>
      <c r="E1191" s="584" t="s">
        <v>3081</v>
      </c>
      <c r="F1191" s="584" t="s">
        <v>3077</v>
      </c>
      <c r="G1191" s="584">
        <v>3</v>
      </c>
      <c r="H1191" s="584">
        <v>3</v>
      </c>
      <c r="I1191" s="584" t="s">
        <v>3096</v>
      </c>
      <c r="J1191" s="584">
        <v>3</v>
      </c>
      <c r="K1191" s="584" t="s">
        <v>3083</v>
      </c>
      <c r="L1191" s="378" t="s">
        <v>2951</v>
      </c>
      <c r="M1191" s="408">
        <v>0</v>
      </c>
      <c r="N1191" s="408">
        <v>0</v>
      </c>
      <c r="O1191" s="408">
        <v>0</v>
      </c>
      <c r="P1191" s="408">
        <v>0</v>
      </c>
      <c r="Q1191" s="472">
        <v>0</v>
      </c>
      <c r="R1191" s="279">
        <f t="shared" si="17"/>
        <v>0</v>
      </c>
      <c r="S1191"/>
      <c r="T1191"/>
      <c r="U1191"/>
      <c r="V1191"/>
      <c r="W1191"/>
      <c r="X1191"/>
      <c r="Y1191"/>
      <c r="Z1191"/>
      <c r="AA1191"/>
      <c r="AB1191"/>
      <c r="AC1191"/>
      <c r="AD1191"/>
      <c r="AE1191"/>
      <c r="AF1191"/>
      <c r="AG1191"/>
      <c r="AH1191"/>
      <c r="AI1191"/>
      <c r="AJ1191"/>
      <c r="AK1191"/>
      <c r="AL1191"/>
      <c r="AM1191"/>
      <c r="AN1191"/>
      <c r="AO1191"/>
      <c r="AP1191"/>
    </row>
    <row r="1192" spans="1:42" s="413" customFormat="1" ht="13.5" customHeight="1">
      <c r="A1192" s="471"/>
      <c r="B1192" s="584" t="s">
        <v>2990</v>
      </c>
      <c r="C1192" s="584"/>
      <c r="D1192" s="584"/>
      <c r="E1192" s="584"/>
      <c r="F1192" s="584"/>
      <c r="G1192" s="584"/>
      <c r="H1192" s="584"/>
      <c r="I1192" s="584" t="s">
        <v>3096</v>
      </c>
      <c r="J1192" s="584">
        <v>3</v>
      </c>
      <c r="K1192" s="596" t="s">
        <v>3088</v>
      </c>
      <c r="L1192" s="470" t="s">
        <v>2945</v>
      </c>
      <c r="M1192" s="471">
        <v>0</v>
      </c>
      <c r="N1192" s="471">
        <v>0</v>
      </c>
      <c r="O1192" s="471">
        <v>0</v>
      </c>
      <c r="P1192" s="471">
        <v>0</v>
      </c>
      <c r="Q1192" s="471">
        <v>0</v>
      </c>
      <c r="R1192" s="279">
        <f t="shared" si="17"/>
        <v>0</v>
      </c>
      <c r="S1192" s="471"/>
      <c r="T1192" s="471"/>
      <c r="U1192" s="471"/>
      <c r="V1192" s="471"/>
      <c r="W1192" s="471"/>
      <c r="X1192" s="471"/>
      <c r="Y1192" s="471"/>
      <c r="Z1192" s="471"/>
      <c r="AA1192" s="471"/>
      <c r="AB1192" s="471"/>
      <c r="AC1192" s="471"/>
      <c r="AD1192" s="471"/>
      <c r="AE1192" s="471"/>
      <c r="AF1192" s="471"/>
      <c r="AG1192" s="471"/>
      <c r="AH1192" s="471"/>
      <c r="AI1192" s="471"/>
      <c r="AJ1192" s="471"/>
      <c r="AK1192" s="471"/>
      <c r="AL1192" s="471"/>
      <c r="AM1192" s="471"/>
      <c r="AN1192" s="471"/>
      <c r="AO1192" s="471"/>
      <c r="AP1192" s="471"/>
    </row>
    <row r="1193" spans="1:42" s="556" customFormat="1" ht="36" customHeight="1">
      <c r="A1193"/>
      <c r="B1193" s="584" t="s">
        <v>2991</v>
      </c>
      <c r="C1193" s="584"/>
      <c r="D1193" s="584" t="s">
        <v>3100</v>
      </c>
      <c r="E1193" s="584" t="s">
        <v>3081</v>
      </c>
      <c r="F1193" s="584" t="s">
        <v>3077</v>
      </c>
      <c r="G1193" s="584">
        <v>3</v>
      </c>
      <c r="H1193" s="584">
        <v>3</v>
      </c>
      <c r="I1193" s="584" t="s">
        <v>3096</v>
      </c>
      <c r="J1193" s="584">
        <v>4</v>
      </c>
      <c r="K1193" s="584" t="s">
        <v>3083</v>
      </c>
      <c r="L1193" s="378" t="s">
        <v>2961</v>
      </c>
      <c r="M1193" s="408">
        <v>0</v>
      </c>
      <c r="N1193" s="408">
        <v>0</v>
      </c>
      <c r="O1193" s="408">
        <v>0</v>
      </c>
      <c r="P1193" s="408">
        <v>0</v>
      </c>
      <c r="Q1193" s="408">
        <v>0</v>
      </c>
      <c r="R1193" s="279">
        <f t="shared" si="17"/>
        <v>0</v>
      </c>
      <c r="S1193"/>
      <c r="T1193"/>
      <c r="U1193"/>
      <c r="V1193"/>
      <c r="W1193"/>
      <c r="X1193"/>
      <c r="Y1193"/>
      <c r="Z1193"/>
      <c r="AA1193"/>
      <c r="AB1193"/>
      <c r="AC1193"/>
      <c r="AD1193"/>
      <c r="AE1193"/>
      <c r="AF1193"/>
      <c r="AG1193"/>
      <c r="AH1193"/>
      <c r="AI1193"/>
      <c r="AJ1193"/>
      <c r="AK1193"/>
      <c r="AL1193"/>
      <c r="AM1193"/>
      <c r="AN1193"/>
      <c r="AO1193"/>
      <c r="AP1193"/>
    </row>
    <row r="1194" spans="1:42" s="413" customFormat="1" ht="36" customHeight="1">
      <c r="A1194"/>
      <c r="B1194" s="584" t="s">
        <v>2993</v>
      </c>
      <c r="C1194" s="584"/>
      <c r="D1194" s="584" t="s">
        <v>3102</v>
      </c>
      <c r="E1194" s="584" t="s">
        <v>3103</v>
      </c>
      <c r="F1194" s="584" t="s">
        <v>3077</v>
      </c>
      <c r="G1194" s="584">
        <v>5</v>
      </c>
      <c r="H1194" s="584">
        <v>5</v>
      </c>
      <c r="I1194" s="584" t="s">
        <v>3096</v>
      </c>
      <c r="J1194" s="584">
        <v>5</v>
      </c>
      <c r="K1194" s="596" t="s">
        <v>3088</v>
      </c>
      <c r="L1194" s="378" t="s">
        <v>3210</v>
      </c>
      <c r="M1194" s="408">
        <v>0</v>
      </c>
      <c r="N1194" s="408">
        <v>0</v>
      </c>
      <c r="O1194" s="408">
        <v>0</v>
      </c>
      <c r="P1194" s="408">
        <v>0</v>
      </c>
      <c r="Q1194" s="408">
        <v>0</v>
      </c>
      <c r="R1194" s="279">
        <f t="shared" si="17"/>
        <v>0</v>
      </c>
      <c r="S1194"/>
      <c r="T1194"/>
      <c r="U1194"/>
      <c r="V1194"/>
      <c r="W1194"/>
      <c r="X1194"/>
      <c r="Y1194"/>
      <c r="Z1194"/>
      <c r="AA1194"/>
      <c r="AB1194"/>
      <c r="AC1194"/>
      <c r="AD1194"/>
      <c r="AE1194"/>
      <c r="AF1194"/>
      <c r="AG1194"/>
      <c r="AH1194"/>
      <c r="AI1194"/>
      <c r="AJ1194"/>
      <c r="AK1194"/>
      <c r="AL1194"/>
      <c r="AM1194"/>
      <c r="AN1194"/>
      <c r="AO1194"/>
      <c r="AP1194"/>
    </row>
    <row r="1195" spans="1:42" s="413" customFormat="1" ht="13.5" customHeight="1">
      <c r="A1195"/>
      <c r="B1195" s="584" t="s">
        <v>2994</v>
      </c>
      <c r="C1195" s="584"/>
      <c r="D1195" s="584"/>
      <c r="E1195" s="584"/>
      <c r="F1195" s="584"/>
      <c r="G1195" s="584"/>
      <c r="H1195" s="584"/>
      <c r="I1195" s="584" t="s">
        <v>3096</v>
      </c>
      <c r="J1195" s="584">
        <v>5</v>
      </c>
      <c r="K1195" s="596" t="s">
        <v>3088</v>
      </c>
      <c r="L1195" s="378" t="s">
        <v>2973</v>
      </c>
      <c r="M1195" s="408">
        <v>0</v>
      </c>
      <c r="N1195" s="408">
        <v>0</v>
      </c>
      <c r="O1195" s="408">
        <v>0</v>
      </c>
      <c r="P1195" s="408">
        <v>0</v>
      </c>
      <c r="Q1195" s="408">
        <v>0</v>
      </c>
      <c r="R1195" s="279">
        <f t="shared" si="17"/>
        <v>0</v>
      </c>
      <c r="S1195"/>
      <c r="T1195"/>
      <c r="U1195"/>
      <c r="V1195"/>
      <c r="W1195"/>
      <c r="X1195"/>
      <c r="Y1195"/>
      <c r="Z1195"/>
      <c r="AA1195"/>
      <c r="AB1195"/>
      <c r="AC1195"/>
      <c r="AD1195"/>
      <c r="AE1195"/>
      <c r="AF1195"/>
      <c r="AG1195"/>
      <c r="AH1195"/>
      <c r="AI1195"/>
      <c r="AJ1195"/>
      <c r="AK1195"/>
      <c r="AL1195"/>
      <c r="AM1195"/>
      <c r="AN1195"/>
      <c r="AO1195"/>
      <c r="AP1195"/>
    </row>
    <row r="1196" spans="1:42" s="556" customFormat="1" ht="13.5" customHeight="1">
      <c r="A1196" s="460"/>
      <c r="B1196" s="584" t="s">
        <v>2977</v>
      </c>
      <c r="C1196" s="584"/>
      <c r="D1196" s="584" t="s">
        <v>3080</v>
      </c>
      <c r="E1196" s="584" t="s">
        <v>3081</v>
      </c>
      <c r="F1196" s="584" t="s">
        <v>3077</v>
      </c>
      <c r="G1196" s="584">
        <v>2</v>
      </c>
      <c r="H1196" s="584">
        <v>1</v>
      </c>
      <c r="I1196" s="584" t="s">
        <v>3082</v>
      </c>
      <c r="J1196" s="584">
        <v>2</v>
      </c>
      <c r="K1196" s="584" t="s">
        <v>3083</v>
      </c>
      <c r="L1196" s="462" t="s">
        <v>2924</v>
      </c>
      <c r="M1196" s="460">
        <v>0</v>
      </c>
      <c r="N1196" s="460">
        <v>0</v>
      </c>
      <c r="O1196" s="460">
        <v>0</v>
      </c>
      <c r="P1196" s="460">
        <v>0</v>
      </c>
      <c r="Q1196" s="460">
        <v>0</v>
      </c>
      <c r="R1196" s="279">
        <f t="shared" si="17"/>
        <v>0</v>
      </c>
      <c r="S1196" s="460"/>
      <c r="T1196" s="460"/>
      <c r="U1196" s="460"/>
      <c r="V1196" s="460"/>
      <c r="W1196" s="460"/>
      <c r="X1196" s="460"/>
      <c r="Y1196" s="460"/>
      <c r="Z1196" s="460"/>
      <c r="AA1196" s="460"/>
      <c r="AB1196" s="460"/>
      <c r="AC1196" s="460"/>
      <c r="AD1196" s="460"/>
      <c r="AE1196" s="460"/>
      <c r="AF1196" s="460"/>
      <c r="AG1196" s="460"/>
      <c r="AH1196" s="460"/>
      <c r="AI1196" s="460"/>
      <c r="AJ1196" s="460"/>
      <c r="AK1196" s="460"/>
      <c r="AL1196" s="460"/>
      <c r="AM1196" s="460"/>
      <c r="AN1196" s="460"/>
      <c r="AO1196" s="460"/>
      <c r="AP1196" s="460"/>
    </row>
    <row r="1197" spans="1:42" s="413" customFormat="1" ht="13.5" customHeight="1">
      <c r="A1197" s="460"/>
      <c r="B1197" s="584" t="s">
        <v>2983</v>
      </c>
      <c r="C1197" s="584"/>
      <c r="D1197" s="584" t="s">
        <v>3093</v>
      </c>
      <c r="E1197" s="584"/>
      <c r="F1197" s="584" t="s">
        <v>3077</v>
      </c>
      <c r="G1197" s="584">
        <v>1</v>
      </c>
      <c r="H1197" s="584">
        <v>3</v>
      </c>
      <c r="I1197" s="584" t="s">
        <v>3082</v>
      </c>
      <c r="J1197" s="584">
        <v>5</v>
      </c>
      <c r="K1197" s="584" t="s">
        <v>3083</v>
      </c>
      <c r="L1197" s="462" t="s">
        <v>2923</v>
      </c>
      <c r="M1197" s="460">
        <v>0</v>
      </c>
      <c r="N1197" s="460">
        <v>0</v>
      </c>
      <c r="O1197" s="460">
        <v>0</v>
      </c>
      <c r="P1197" s="460">
        <v>0</v>
      </c>
      <c r="Q1197" s="460">
        <v>0</v>
      </c>
      <c r="R1197" s="279">
        <f t="shared" si="17"/>
        <v>0</v>
      </c>
      <c r="S1197" s="460"/>
      <c r="T1197" s="460"/>
      <c r="U1197" s="460"/>
      <c r="V1197" s="460"/>
      <c r="W1197" s="460"/>
      <c r="X1197" s="460"/>
      <c r="Y1197" s="460"/>
      <c r="Z1197" s="460"/>
      <c r="AA1197" s="460"/>
      <c r="AB1197" s="460"/>
      <c r="AC1197" s="460"/>
      <c r="AD1197" s="460"/>
      <c r="AE1197" s="460"/>
      <c r="AF1197" s="460"/>
      <c r="AG1197" s="460"/>
      <c r="AH1197" s="460"/>
      <c r="AI1197" s="460"/>
      <c r="AJ1197" s="460"/>
      <c r="AK1197" s="460"/>
      <c r="AL1197" s="460"/>
      <c r="AM1197" s="460"/>
      <c r="AN1197" s="460"/>
      <c r="AO1197" s="460"/>
      <c r="AP1197" s="460"/>
    </row>
    <row r="1198" spans="1:42" s="413" customFormat="1" ht="13.5" customHeight="1">
      <c r="A1198"/>
      <c r="B1198" s="584" t="s">
        <v>3007</v>
      </c>
      <c r="C1198" s="584"/>
      <c r="D1198" s="584"/>
      <c r="E1198" s="584"/>
      <c r="F1198" s="584"/>
      <c r="G1198" s="584"/>
      <c r="H1198" s="584"/>
      <c r="I1198" s="584" t="s">
        <v>3113</v>
      </c>
      <c r="J1198" s="584">
        <v>2</v>
      </c>
      <c r="K1198" s="584" t="s">
        <v>3083</v>
      </c>
      <c r="L1198" s="378" t="s">
        <v>3211</v>
      </c>
      <c r="M1198" s="408">
        <v>0</v>
      </c>
      <c r="N1198" s="408">
        <v>0</v>
      </c>
      <c r="O1198" s="408">
        <v>0</v>
      </c>
      <c r="P1198" s="408">
        <v>0</v>
      </c>
      <c r="Q1198" s="408">
        <v>0</v>
      </c>
      <c r="R1198" s="279">
        <f t="shared" si="17"/>
        <v>0</v>
      </c>
      <c r="S1198"/>
      <c r="T1198"/>
      <c r="U1198"/>
      <c r="V1198"/>
      <c r="W1198"/>
      <c r="X1198"/>
      <c r="Y1198"/>
      <c r="Z1198"/>
      <c r="AA1198"/>
      <c r="AB1198"/>
      <c r="AC1198"/>
      <c r="AD1198"/>
      <c r="AE1198"/>
      <c r="AF1198"/>
      <c r="AG1198"/>
      <c r="AH1198"/>
      <c r="AI1198"/>
      <c r="AJ1198"/>
      <c r="AK1198"/>
      <c r="AL1198"/>
      <c r="AM1198"/>
      <c r="AN1198"/>
      <c r="AO1198"/>
      <c r="AP1198"/>
    </row>
    <row r="1199" spans="1:42" s="556" customFormat="1" ht="13.5" customHeight="1">
      <c r="A1199" s="274"/>
      <c r="B1199" s="584" t="s">
        <v>3008</v>
      </c>
      <c r="C1199" s="584"/>
      <c r="D1199" s="584"/>
      <c r="E1199" s="584"/>
      <c r="F1199" s="584"/>
      <c r="G1199" s="584"/>
      <c r="H1199" s="584"/>
      <c r="I1199" s="584" t="s">
        <v>3113</v>
      </c>
      <c r="J1199" s="584">
        <v>2</v>
      </c>
      <c r="K1199" s="584" t="s">
        <v>3083</v>
      </c>
      <c r="L1199" s="462" t="s">
        <v>2923</v>
      </c>
      <c r="M1199" s="274">
        <v>0</v>
      </c>
      <c r="N1199" s="274">
        <v>0</v>
      </c>
      <c r="O1199" s="274">
        <v>0</v>
      </c>
      <c r="P1199" s="274">
        <v>0</v>
      </c>
      <c r="Q1199" s="274">
        <v>0</v>
      </c>
      <c r="R1199" s="279">
        <f t="shared" si="17"/>
        <v>0</v>
      </c>
      <c r="S1199" s="274"/>
      <c r="T1199" s="274"/>
      <c r="U1199" s="274"/>
      <c r="V1199" s="274"/>
      <c r="W1199" s="274"/>
      <c r="X1199" s="274"/>
      <c r="Y1199" s="274"/>
      <c r="Z1199" s="274"/>
      <c r="AA1199" s="274"/>
      <c r="AB1199" s="274"/>
      <c r="AC1199" s="274"/>
      <c r="AD1199" s="274"/>
      <c r="AE1199" s="274"/>
      <c r="AF1199" s="274"/>
      <c r="AG1199" s="274"/>
      <c r="AH1199" s="274"/>
      <c r="AI1199" s="274"/>
      <c r="AJ1199" s="274"/>
      <c r="AK1199" s="274"/>
      <c r="AL1199" s="274"/>
      <c r="AM1199" s="274"/>
      <c r="AN1199" s="274"/>
      <c r="AO1199" s="274"/>
      <c r="AP1199" s="274"/>
    </row>
    <row r="1200" spans="1:42" s="413" customFormat="1" ht="13.5" customHeight="1">
      <c r="A1200" s="460"/>
      <c r="B1200" s="584" t="s">
        <v>3010</v>
      </c>
      <c r="C1200" s="584"/>
      <c r="D1200" s="584"/>
      <c r="E1200" s="584"/>
      <c r="F1200" s="584"/>
      <c r="G1200" s="584"/>
      <c r="H1200" s="584"/>
      <c r="I1200" s="584" t="s">
        <v>3113</v>
      </c>
      <c r="J1200" s="584">
        <v>5</v>
      </c>
      <c r="K1200" s="584" t="s">
        <v>3083</v>
      </c>
      <c r="L1200" s="462" t="s">
        <v>2931</v>
      </c>
      <c r="M1200" s="460">
        <v>0</v>
      </c>
      <c r="N1200" s="460">
        <v>0</v>
      </c>
      <c r="O1200" s="460">
        <v>0</v>
      </c>
      <c r="P1200" s="460">
        <v>0</v>
      </c>
      <c r="Q1200" s="460">
        <v>0</v>
      </c>
      <c r="R1200" s="279">
        <f t="shared" si="17"/>
        <v>0</v>
      </c>
      <c r="S1200" s="460"/>
      <c r="T1200" s="460"/>
      <c r="U1200" s="460"/>
      <c r="V1200" s="460"/>
      <c r="W1200" s="460"/>
      <c r="X1200" s="460"/>
      <c r="Y1200" s="460"/>
      <c r="Z1200" s="460"/>
      <c r="AA1200" s="460"/>
      <c r="AB1200" s="460"/>
      <c r="AC1200" s="460"/>
      <c r="AD1200" s="460"/>
      <c r="AE1200" s="460"/>
      <c r="AF1200" s="460"/>
      <c r="AG1200" s="460"/>
      <c r="AH1200" s="460"/>
      <c r="AI1200" s="460"/>
      <c r="AJ1200" s="460"/>
      <c r="AK1200" s="460"/>
      <c r="AL1200" s="460"/>
      <c r="AM1200" s="460"/>
      <c r="AN1200" s="460"/>
      <c r="AO1200" s="460"/>
      <c r="AP1200" s="460"/>
    </row>
    <row r="1201" spans="1:42" s="413" customFormat="1" ht="13.5" customHeight="1">
      <c r="A1201" s="460"/>
      <c r="B1201" s="584" t="s">
        <v>3025</v>
      </c>
      <c r="C1201" s="584"/>
      <c r="D1201" s="584"/>
      <c r="E1201" s="584"/>
      <c r="F1201" s="584"/>
      <c r="G1201" s="584"/>
      <c r="H1201" s="584"/>
      <c r="I1201" s="584" t="s">
        <v>3129</v>
      </c>
      <c r="J1201" s="584">
        <v>0</v>
      </c>
      <c r="K1201" s="584" t="s">
        <v>3083</v>
      </c>
      <c r="L1201" s="462" t="s">
        <v>2924</v>
      </c>
      <c r="M1201" s="460">
        <v>0</v>
      </c>
      <c r="N1201" s="460">
        <v>0</v>
      </c>
      <c r="O1201" s="460">
        <v>0</v>
      </c>
      <c r="P1201" s="460">
        <v>0</v>
      </c>
      <c r="Q1201" s="460">
        <v>0</v>
      </c>
      <c r="R1201" s="279">
        <f t="shared" ref="R1201:R1232" si="18">SUM(M1201:Q1201)</f>
        <v>0</v>
      </c>
      <c r="S1201" s="460"/>
      <c r="T1201" s="460"/>
      <c r="U1201" s="460"/>
      <c r="V1201" s="460"/>
      <c r="W1201" s="460"/>
      <c r="X1201" s="460"/>
      <c r="Y1201" s="460"/>
      <c r="Z1201" s="460"/>
      <c r="AA1201" s="460"/>
      <c r="AB1201" s="460"/>
      <c r="AC1201" s="460"/>
      <c r="AD1201" s="460"/>
      <c r="AE1201" s="460"/>
      <c r="AF1201" s="460"/>
      <c r="AG1201" s="460"/>
      <c r="AH1201" s="460"/>
      <c r="AI1201" s="460"/>
      <c r="AJ1201" s="460"/>
      <c r="AK1201" s="460"/>
      <c r="AL1201" s="460"/>
      <c r="AM1201" s="460"/>
      <c r="AN1201" s="460"/>
      <c r="AO1201" s="460"/>
      <c r="AP1201" s="460"/>
    </row>
    <row r="1202" spans="1:42" s="413" customFormat="1" ht="13.5" customHeight="1">
      <c r="A1202" s="460"/>
      <c r="B1202" s="584" t="s">
        <v>3028</v>
      </c>
      <c r="C1202" s="584"/>
      <c r="D1202" s="584"/>
      <c r="E1202" s="584"/>
      <c r="F1202" s="584"/>
      <c r="G1202" s="584"/>
      <c r="H1202" s="584"/>
      <c r="I1202" s="584" t="s">
        <v>3129</v>
      </c>
      <c r="J1202" s="584">
        <v>2</v>
      </c>
      <c r="K1202" s="584" t="s">
        <v>3083</v>
      </c>
      <c r="L1202" s="462" t="s">
        <v>2923</v>
      </c>
      <c r="M1202" s="460">
        <v>0</v>
      </c>
      <c r="N1202" s="460">
        <v>0</v>
      </c>
      <c r="O1202" s="460">
        <v>0</v>
      </c>
      <c r="P1202" s="460">
        <v>0</v>
      </c>
      <c r="Q1202" s="460">
        <v>0</v>
      </c>
      <c r="R1202" s="279">
        <f t="shared" si="18"/>
        <v>0</v>
      </c>
      <c r="S1202" s="460"/>
      <c r="T1202" s="460"/>
      <c r="U1202" s="460"/>
      <c r="V1202" s="460"/>
      <c r="W1202" s="460"/>
      <c r="X1202" s="460"/>
      <c r="Y1202" s="460"/>
      <c r="Z1202" s="460"/>
      <c r="AA1202" s="460"/>
      <c r="AB1202" s="460"/>
      <c r="AC1202" s="460"/>
      <c r="AD1202" s="460"/>
      <c r="AE1202" s="460"/>
      <c r="AF1202" s="460"/>
      <c r="AG1202" s="460"/>
      <c r="AH1202" s="460"/>
      <c r="AI1202" s="460"/>
      <c r="AJ1202" s="460"/>
      <c r="AK1202" s="460"/>
      <c r="AL1202" s="460"/>
      <c r="AM1202" s="460"/>
      <c r="AN1202" s="460"/>
      <c r="AO1202" s="460"/>
      <c r="AP1202" s="460"/>
    </row>
    <row r="1203" spans="1:42" s="413" customFormat="1" ht="36" customHeight="1">
      <c r="A1203"/>
      <c r="B1203" s="584" t="s">
        <v>2941</v>
      </c>
      <c r="C1203" s="584"/>
      <c r="D1203" s="584" t="s">
        <v>3131</v>
      </c>
      <c r="E1203" s="584" t="s">
        <v>3081</v>
      </c>
      <c r="F1203" s="584" t="s">
        <v>3077</v>
      </c>
      <c r="G1203" s="584">
        <v>2</v>
      </c>
      <c r="H1203" s="584">
        <v>3</v>
      </c>
      <c r="I1203" s="584" t="s">
        <v>3129</v>
      </c>
      <c r="J1203" s="584">
        <v>2</v>
      </c>
      <c r="K1203" s="596" t="s">
        <v>3088</v>
      </c>
      <c r="L1203" s="378" t="s">
        <v>3182</v>
      </c>
      <c r="M1203" s="408">
        <v>0</v>
      </c>
      <c r="N1203" s="408">
        <v>0</v>
      </c>
      <c r="O1203" s="408">
        <v>0</v>
      </c>
      <c r="P1203" s="460">
        <v>0</v>
      </c>
      <c r="Q1203" s="408">
        <v>0</v>
      </c>
      <c r="R1203" s="279">
        <f t="shared" si="18"/>
        <v>0</v>
      </c>
      <c r="S1203"/>
      <c r="T1203"/>
      <c r="U1203"/>
      <c r="V1203"/>
      <c r="W1203"/>
      <c r="X1203"/>
      <c r="Y1203"/>
      <c r="Z1203"/>
      <c r="AA1203"/>
      <c r="AB1203"/>
      <c r="AC1203"/>
      <c r="AD1203"/>
      <c r="AE1203"/>
      <c r="AF1203"/>
      <c r="AG1203"/>
      <c r="AH1203"/>
      <c r="AI1203"/>
      <c r="AJ1203"/>
      <c r="AK1203"/>
      <c r="AL1203"/>
      <c r="AM1203"/>
      <c r="AN1203"/>
      <c r="AO1203"/>
      <c r="AP1203"/>
    </row>
    <row r="1204" spans="1:42" s="413" customFormat="1" ht="13.5" customHeight="1">
      <c r="A1204"/>
      <c r="B1204" s="584" t="s">
        <v>3029</v>
      </c>
      <c r="C1204" s="590"/>
      <c r="D1204" s="584"/>
      <c r="E1204" s="584"/>
      <c r="F1204" s="584"/>
      <c r="G1204" s="584"/>
      <c r="H1204" s="584"/>
      <c r="I1204" s="584" t="s">
        <v>3129</v>
      </c>
      <c r="J1204" s="584">
        <v>2</v>
      </c>
      <c r="K1204" s="596" t="s">
        <v>3088</v>
      </c>
      <c r="L1204" s="378" t="s">
        <v>3213</v>
      </c>
      <c r="M1204" s="408">
        <v>0</v>
      </c>
      <c r="N1204" s="408">
        <v>0</v>
      </c>
      <c r="O1204" s="408">
        <v>0</v>
      </c>
      <c r="P1204" s="408">
        <v>0</v>
      </c>
      <c r="Q1204" s="408">
        <v>0</v>
      </c>
      <c r="R1204" s="279">
        <f t="shared" si="18"/>
        <v>0</v>
      </c>
      <c r="S1204"/>
      <c r="T1204"/>
      <c r="U1204"/>
      <c r="V1204"/>
      <c r="W1204"/>
      <c r="X1204"/>
      <c r="Y1204"/>
      <c r="Z1204"/>
      <c r="AA1204"/>
      <c r="AB1204"/>
      <c r="AC1204"/>
      <c r="AD1204"/>
      <c r="AE1204"/>
      <c r="AF1204"/>
      <c r="AG1204"/>
      <c r="AH1204"/>
      <c r="AI1204"/>
      <c r="AJ1204"/>
      <c r="AK1204"/>
      <c r="AL1204"/>
      <c r="AM1204"/>
      <c r="AN1204"/>
      <c r="AO1204"/>
      <c r="AP1204"/>
    </row>
    <row r="1205" spans="1:42" s="413" customFormat="1" ht="72" customHeight="1">
      <c r="A1205"/>
      <c r="B1205" s="589" t="s">
        <v>3670</v>
      </c>
      <c r="C1205" s="589"/>
      <c r="D1205" s="589" t="s">
        <v>3671</v>
      </c>
      <c r="E1205" s="589"/>
      <c r="F1205" s="589" t="s">
        <v>3672</v>
      </c>
      <c r="G1205" s="589"/>
      <c r="H1205" s="589"/>
      <c r="I1205" s="589" t="s">
        <v>3673</v>
      </c>
      <c r="J1205" s="589">
        <v>8</v>
      </c>
      <c r="K1205" s="599" t="s">
        <v>3674</v>
      </c>
      <c r="L1205" s="462" t="s">
        <v>3675</v>
      </c>
      <c r="M1205" s="460">
        <v>0</v>
      </c>
      <c r="N1205" s="460">
        <v>0</v>
      </c>
      <c r="O1205" s="460">
        <v>0</v>
      </c>
      <c r="P1205" s="460">
        <v>0</v>
      </c>
      <c r="Q1205" s="460">
        <v>0</v>
      </c>
      <c r="R1205" s="516">
        <f t="shared" si="18"/>
        <v>0</v>
      </c>
      <c r="S1205" s="460"/>
      <c r="T1205" s="460"/>
      <c r="U1205" s="460"/>
      <c r="V1205" s="460"/>
      <c r="W1205" s="460"/>
      <c r="X1205" s="460"/>
      <c r="Y1205" s="460"/>
      <c r="Z1205" s="460"/>
      <c r="AA1205" s="460"/>
      <c r="AB1205" s="460"/>
      <c r="AC1205" s="460"/>
      <c r="AD1205" s="460"/>
      <c r="AE1205" s="460"/>
      <c r="AF1205" s="460"/>
      <c r="AG1205" s="460"/>
      <c r="AH1205" s="460"/>
      <c r="AI1205" s="460"/>
      <c r="AJ1205" s="460"/>
      <c r="AK1205" s="460"/>
      <c r="AL1205" s="460"/>
      <c r="AM1205" s="460"/>
      <c r="AN1205" s="460"/>
      <c r="AO1205" s="460"/>
      <c r="AP1205" s="460"/>
    </row>
    <row r="1206" spans="1:42" s="413" customFormat="1" ht="24" customHeight="1">
      <c r="A1206" s="460"/>
      <c r="B1206" s="584" t="s">
        <v>2997</v>
      </c>
      <c r="C1206" s="584"/>
      <c r="D1206" s="584" t="s">
        <v>3106</v>
      </c>
      <c r="E1206" s="584"/>
      <c r="F1206" s="584" t="s">
        <v>3085</v>
      </c>
      <c r="G1206" s="584"/>
      <c r="H1206" s="584"/>
      <c r="I1206" s="584" t="s">
        <v>3105</v>
      </c>
      <c r="J1206" s="584">
        <v>2</v>
      </c>
      <c r="K1206" s="584" t="s">
        <v>3083</v>
      </c>
      <c r="L1206" s="462" t="s">
        <v>2946</v>
      </c>
      <c r="M1206" s="460">
        <v>0</v>
      </c>
      <c r="N1206" s="460">
        <v>0</v>
      </c>
      <c r="O1206" s="460">
        <v>0</v>
      </c>
      <c r="P1206" s="460">
        <v>0</v>
      </c>
      <c r="Q1206" s="460">
        <v>0</v>
      </c>
      <c r="R1206" s="279">
        <f t="shared" si="18"/>
        <v>0</v>
      </c>
      <c r="S1206" s="460"/>
      <c r="T1206" s="460"/>
      <c r="U1206" s="460"/>
      <c r="V1206" s="460"/>
      <c r="W1206" s="460"/>
      <c r="X1206" s="460"/>
      <c r="Y1206" s="460"/>
      <c r="Z1206" s="460"/>
      <c r="AA1206" s="460"/>
      <c r="AB1206" s="460"/>
      <c r="AC1206" s="460"/>
      <c r="AD1206" s="460"/>
      <c r="AE1206" s="460"/>
      <c r="AF1206" s="460"/>
      <c r="AG1206" s="460"/>
      <c r="AH1206" s="460"/>
      <c r="AI1206" s="460"/>
      <c r="AJ1206" s="460"/>
      <c r="AK1206" s="460"/>
      <c r="AL1206" s="460"/>
      <c r="AM1206" s="460"/>
      <c r="AN1206" s="460"/>
      <c r="AO1206" s="460"/>
      <c r="AP1206" s="460"/>
    </row>
    <row r="1207" spans="1:42" s="413" customFormat="1" ht="24" customHeight="1">
      <c r="A1207"/>
      <c r="B1207" s="584" t="s">
        <v>2998</v>
      </c>
      <c r="C1207" s="584"/>
      <c r="D1207" s="584" t="s">
        <v>3107</v>
      </c>
      <c r="E1207" s="590"/>
      <c r="F1207" s="584" t="s">
        <v>3085</v>
      </c>
      <c r="G1207" s="584"/>
      <c r="H1207" s="584"/>
      <c r="I1207" s="584" t="s">
        <v>3105</v>
      </c>
      <c r="J1207" s="584">
        <v>2</v>
      </c>
      <c r="K1207" s="584" t="s">
        <v>3083</v>
      </c>
      <c r="L1207" s="378" t="s">
        <v>2974</v>
      </c>
      <c r="M1207" s="408">
        <v>0</v>
      </c>
      <c r="N1207" s="408">
        <v>0</v>
      </c>
      <c r="O1207" s="472">
        <v>0</v>
      </c>
      <c r="P1207" s="408">
        <v>0</v>
      </c>
      <c r="Q1207" s="408">
        <v>0</v>
      </c>
      <c r="R1207" s="279">
        <f t="shared" si="18"/>
        <v>0</v>
      </c>
      <c r="S1207"/>
      <c r="T1207"/>
      <c r="U1207"/>
      <c r="V1207"/>
      <c r="W1207"/>
      <c r="X1207"/>
      <c r="Y1207"/>
      <c r="Z1207"/>
      <c r="AA1207"/>
      <c r="AB1207"/>
      <c r="AC1207"/>
      <c r="AD1207"/>
      <c r="AE1207"/>
      <c r="AF1207"/>
      <c r="AG1207"/>
      <c r="AH1207"/>
      <c r="AI1207"/>
      <c r="AJ1207"/>
      <c r="AK1207"/>
      <c r="AL1207"/>
      <c r="AM1207"/>
      <c r="AN1207"/>
      <c r="AO1207"/>
      <c r="AP1207"/>
    </row>
    <row r="1208" spans="1:42" s="413" customFormat="1" ht="13.5" customHeight="1">
      <c r="A1208"/>
      <c r="B1208" s="584" t="s">
        <v>3003</v>
      </c>
      <c r="C1208" s="584"/>
      <c r="D1208" s="584"/>
      <c r="E1208" s="584"/>
      <c r="F1208" s="584"/>
      <c r="G1208" s="584"/>
      <c r="H1208" s="584"/>
      <c r="I1208" s="584" t="s">
        <v>3105</v>
      </c>
      <c r="J1208" s="584">
        <v>5</v>
      </c>
      <c r="K1208" s="584" t="s">
        <v>3083</v>
      </c>
      <c r="L1208" s="378" t="s">
        <v>2949</v>
      </c>
      <c r="M1208" s="408">
        <v>0</v>
      </c>
      <c r="N1208" s="408">
        <v>0</v>
      </c>
      <c r="O1208" s="408">
        <v>0</v>
      </c>
      <c r="P1208" s="408">
        <v>0</v>
      </c>
      <c r="Q1208" s="408">
        <v>0</v>
      </c>
      <c r="R1208" s="279">
        <f t="shared" si="18"/>
        <v>0</v>
      </c>
      <c r="S1208"/>
      <c r="T1208"/>
      <c r="U1208"/>
      <c r="V1208"/>
      <c r="W1208"/>
      <c r="X1208"/>
      <c r="Y1208"/>
      <c r="Z1208"/>
      <c r="AA1208"/>
      <c r="AB1208"/>
      <c r="AC1208"/>
      <c r="AD1208"/>
      <c r="AE1208"/>
      <c r="AF1208"/>
      <c r="AG1208"/>
      <c r="AH1208"/>
      <c r="AI1208"/>
      <c r="AJ1208"/>
      <c r="AK1208"/>
      <c r="AL1208"/>
      <c r="AM1208"/>
      <c r="AN1208"/>
      <c r="AO1208"/>
      <c r="AP1208"/>
    </row>
    <row r="1209" spans="1:42" s="413" customFormat="1" ht="13.5" customHeight="1">
      <c r="A1209" s="460"/>
      <c r="B1209" s="584" t="s">
        <v>3032</v>
      </c>
      <c r="C1209" s="584"/>
      <c r="D1209" s="584"/>
      <c r="E1209" s="584"/>
      <c r="F1209" s="584"/>
      <c r="G1209" s="584"/>
      <c r="H1209" s="584"/>
      <c r="I1209" s="584" t="s">
        <v>3134</v>
      </c>
      <c r="J1209" s="584">
        <v>1</v>
      </c>
      <c r="K1209" s="584" t="s">
        <v>3083</v>
      </c>
      <c r="L1209" s="462" t="s">
        <v>2923</v>
      </c>
      <c r="M1209" s="460">
        <v>0</v>
      </c>
      <c r="N1209" s="460">
        <v>0</v>
      </c>
      <c r="O1209" s="460">
        <v>0</v>
      </c>
      <c r="P1209" s="460">
        <v>0</v>
      </c>
      <c r="Q1209" s="460">
        <v>0</v>
      </c>
      <c r="R1209" s="279">
        <f t="shared" si="18"/>
        <v>0</v>
      </c>
      <c r="S1209" s="460"/>
      <c r="T1209" s="460"/>
      <c r="U1209" s="460"/>
      <c r="V1209" s="460"/>
      <c r="W1209" s="460"/>
      <c r="X1209" s="460"/>
      <c r="Y1209" s="460"/>
      <c r="Z1209" s="460"/>
      <c r="AA1209" s="460"/>
      <c r="AB1209" s="460"/>
      <c r="AC1209" s="460"/>
      <c r="AD1209" s="460"/>
      <c r="AE1209" s="460"/>
      <c r="AF1209" s="460"/>
      <c r="AG1209" s="460"/>
      <c r="AH1209" s="460"/>
      <c r="AI1209" s="460"/>
      <c r="AJ1209" s="460"/>
      <c r="AK1209" s="460"/>
      <c r="AL1209" s="460"/>
      <c r="AM1209" s="460"/>
      <c r="AN1209" s="460"/>
      <c r="AO1209" s="460"/>
      <c r="AP1209" s="460"/>
    </row>
    <row r="1210" spans="1:42" s="556" customFormat="1" ht="60" customHeight="1">
      <c r="A1210" s="274"/>
      <c r="B1210" s="584" t="s">
        <v>3035</v>
      </c>
      <c r="C1210" s="584"/>
      <c r="D1210" s="584" t="s">
        <v>3135</v>
      </c>
      <c r="E1210" s="584" t="s">
        <v>3081</v>
      </c>
      <c r="F1210" s="584" t="s">
        <v>3077</v>
      </c>
      <c r="G1210" s="584">
        <v>2</v>
      </c>
      <c r="H1210" s="584">
        <v>4</v>
      </c>
      <c r="I1210" s="584" t="s">
        <v>3134</v>
      </c>
      <c r="J1210" s="584">
        <v>3</v>
      </c>
      <c r="K1210" s="584" t="s">
        <v>3083</v>
      </c>
      <c r="L1210" s="462" t="s">
        <v>2923</v>
      </c>
      <c r="M1210" s="274">
        <v>0</v>
      </c>
      <c r="N1210" s="274">
        <v>0</v>
      </c>
      <c r="O1210" s="274">
        <v>0</v>
      </c>
      <c r="P1210" s="274">
        <v>0</v>
      </c>
      <c r="Q1210" s="274">
        <v>0</v>
      </c>
      <c r="R1210" s="279">
        <f t="shared" si="18"/>
        <v>0</v>
      </c>
      <c r="S1210" s="274"/>
      <c r="T1210" s="274"/>
      <c r="U1210" s="274"/>
      <c r="V1210" s="274"/>
      <c r="W1210" s="274"/>
      <c r="X1210" s="274"/>
      <c r="Y1210" s="274"/>
      <c r="Z1210" s="274"/>
      <c r="AA1210" s="274"/>
      <c r="AB1210" s="274"/>
      <c r="AC1210" s="274"/>
      <c r="AD1210" s="274"/>
      <c r="AE1210" s="274"/>
      <c r="AF1210" s="274"/>
      <c r="AG1210" s="274"/>
      <c r="AH1210" s="274"/>
      <c r="AI1210" s="274"/>
      <c r="AJ1210" s="274"/>
      <c r="AK1210" s="274"/>
      <c r="AL1210" s="274"/>
      <c r="AM1210" s="274"/>
      <c r="AN1210" s="274"/>
      <c r="AO1210" s="274"/>
      <c r="AP1210" s="274"/>
    </row>
    <row r="1211" spans="1:42" s="556" customFormat="1" ht="13.5" customHeight="1">
      <c r="A1211" s="274"/>
      <c r="B1211" s="584" t="s">
        <v>3037</v>
      </c>
      <c r="C1211" s="584"/>
      <c r="D1211" s="584"/>
      <c r="E1211" s="584"/>
      <c r="F1211" s="584"/>
      <c r="G1211" s="584"/>
      <c r="H1211" s="584"/>
      <c r="I1211" s="584" t="s">
        <v>3134</v>
      </c>
      <c r="J1211" s="584">
        <v>4</v>
      </c>
      <c r="K1211" s="584" t="s">
        <v>3083</v>
      </c>
      <c r="L1211" s="462" t="s">
        <v>2923</v>
      </c>
      <c r="M1211" s="274">
        <v>0</v>
      </c>
      <c r="N1211" s="274">
        <v>0</v>
      </c>
      <c r="O1211" s="274">
        <v>0</v>
      </c>
      <c r="P1211" s="274">
        <v>0</v>
      </c>
      <c r="Q1211" s="274">
        <v>0</v>
      </c>
      <c r="R1211" s="279">
        <f t="shared" si="18"/>
        <v>0</v>
      </c>
      <c r="S1211" s="274"/>
      <c r="T1211" s="274"/>
      <c r="U1211" s="274"/>
      <c r="V1211" s="274"/>
      <c r="W1211" s="274"/>
      <c r="X1211" s="274"/>
      <c r="Y1211" s="274"/>
      <c r="Z1211" s="274"/>
      <c r="AA1211" s="274"/>
      <c r="AB1211" s="274"/>
      <c r="AC1211" s="274"/>
      <c r="AD1211" s="274"/>
      <c r="AE1211" s="274"/>
      <c r="AF1211" s="274"/>
      <c r="AG1211" s="274"/>
      <c r="AH1211" s="274"/>
      <c r="AI1211" s="274"/>
      <c r="AJ1211" s="274"/>
      <c r="AK1211" s="274"/>
      <c r="AL1211" s="274"/>
      <c r="AM1211" s="274"/>
      <c r="AN1211" s="274"/>
      <c r="AO1211" s="274"/>
      <c r="AP1211" s="274"/>
    </row>
    <row r="1212" spans="1:42" s="413" customFormat="1" ht="24" customHeight="1">
      <c r="A1212"/>
      <c r="B1212" s="584" t="s">
        <v>2957</v>
      </c>
      <c r="C1212" s="584"/>
      <c r="D1212" s="584" t="s">
        <v>3142</v>
      </c>
      <c r="E1212" s="584"/>
      <c r="F1212" s="584" t="s">
        <v>3085</v>
      </c>
      <c r="G1212" s="584"/>
      <c r="H1212" s="584"/>
      <c r="I1212" s="584" t="s">
        <v>3141</v>
      </c>
      <c r="J1212" s="584">
        <v>2</v>
      </c>
      <c r="K1212" s="590" t="s">
        <v>3083</v>
      </c>
      <c r="L1212" s="378" t="s">
        <v>2965</v>
      </c>
      <c r="M1212" s="408">
        <v>0</v>
      </c>
      <c r="N1212" s="408">
        <v>0</v>
      </c>
      <c r="O1212" s="408">
        <v>0</v>
      </c>
      <c r="P1212" s="408">
        <v>0</v>
      </c>
      <c r="Q1212" s="408">
        <v>0</v>
      </c>
      <c r="R1212" s="279">
        <f t="shared" si="18"/>
        <v>0</v>
      </c>
      <c r="S1212"/>
      <c r="T1212"/>
      <c r="U1212"/>
      <c r="V1212"/>
      <c r="W1212"/>
      <c r="X1212"/>
      <c r="Y1212"/>
      <c r="Z1212"/>
      <c r="AA1212"/>
      <c r="AB1212"/>
      <c r="AC1212"/>
      <c r="AD1212"/>
      <c r="AE1212"/>
      <c r="AF1212"/>
      <c r="AG1212"/>
      <c r="AH1212"/>
      <c r="AI1212"/>
      <c r="AJ1212"/>
      <c r="AK1212"/>
      <c r="AL1212"/>
      <c r="AM1212"/>
      <c r="AN1212"/>
      <c r="AO1212"/>
      <c r="AP1212"/>
    </row>
    <row r="1213" spans="1:42" s="413" customFormat="1" ht="24" customHeight="1">
      <c r="A1213" s="460"/>
      <c r="B1213" s="584" t="s">
        <v>3042</v>
      </c>
      <c r="C1213" s="584"/>
      <c r="D1213" s="584" t="s">
        <v>3143</v>
      </c>
      <c r="E1213" s="584"/>
      <c r="F1213" s="584" t="s">
        <v>3111</v>
      </c>
      <c r="G1213" s="584">
        <v>2</v>
      </c>
      <c r="H1213" s="584">
        <v>2</v>
      </c>
      <c r="I1213" s="584" t="s">
        <v>3141</v>
      </c>
      <c r="J1213" s="584">
        <v>2</v>
      </c>
      <c r="K1213" s="584" t="s">
        <v>3083</v>
      </c>
      <c r="L1213" s="462" t="s">
        <v>2947</v>
      </c>
      <c r="M1213" s="460">
        <v>0</v>
      </c>
      <c r="N1213" s="460">
        <v>0</v>
      </c>
      <c r="O1213" s="460">
        <v>0</v>
      </c>
      <c r="P1213" s="460">
        <v>0</v>
      </c>
      <c r="Q1213" s="460">
        <v>0</v>
      </c>
      <c r="R1213" s="279">
        <f t="shared" si="18"/>
        <v>0</v>
      </c>
      <c r="S1213" s="460"/>
      <c r="T1213" s="460"/>
      <c r="U1213" s="460"/>
      <c r="V1213" s="460"/>
      <c r="W1213" s="460"/>
      <c r="X1213" s="460"/>
      <c r="Y1213" s="460"/>
      <c r="Z1213" s="460"/>
      <c r="AA1213" s="460"/>
      <c r="AB1213" s="460"/>
      <c r="AC1213" s="460"/>
      <c r="AD1213" s="460"/>
      <c r="AE1213" s="460"/>
      <c r="AF1213" s="460"/>
      <c r="AG1213" s="460"/>
      <c r="AH1213" s="460"/>
      <c r="AI1213" s="460"/>
      <c r="AJ1213" s="460"/>
      <c r="AK1213" s="460"/>
      <c r="AL1213" s="460"/>
      <c r="AM1213" s="460"/>
      <c r="AN1213" s="460"/>
      <c r="AO1213" s="460"/>
      <c r="AP1213" s="460"/>
    </row>
    <row r="1214" spans="1:42" s="413" customFormat="1" ht="13.5" customHeight="1">
      <c r="A1214" s="460"/>
      <c r="B1214" s="584" t="s">
        <v>3044</v>
      </c>
      <c r="C1214" s="584"/>
      <c r="D1214" s="584"/>
      <c r="E1214" s="584"/>
      <c r="F1214" s="584"/>
      <c r="G1214" s="584"/>
      <c r="H1214" s="584"/>
      <c r="I1214" s="584" t="s">
        <v>3141</v>
      </c>
      <c r="J1214" s="584">
        <v>3</v>
      </c>
      <c r="K1214" s="584" t="s">
        <v>3083</v>
      </c>
      <c r="L1214" s="462" t="s">
        <v>2923</v>
      </c>
      <c r="M1214" s="460">
        <v>0</v>
      </c>
      <c r="N1214" s="460">
        <v>0</v>
      </c>
      <c r="O1214" s="460">
        <v>0</v>
      </c>
      <c r="P1214" s="460">
        <v>0</v>
      </c>
      <c r="Q1214" s="460">
        <v>0</v>
      </c>
      <c r="R1214" s="279">
        <f t="shared" si="18"/>
        <v>0</v>
      </c>
      <c r="S1214" s="460"/>
      <c r="T1214" s="460"/>
      <c r="U1214" s="460"/>
      <c r="V1214" s="460"/>
      <c r="W1214" s="460"/>
      <c r="X1214" s="460"/>
      <c r="Y1214" s="460"/>
      <c r="Z1214" s="460"/>
      <c r="AA1214" s="460"/>
      <c r="AB1214" s="460"/>
      <c r="AC1214" s="460"/>
      <c r="AD1214" s="460"/>
      <c r="AE1214" s="460"/>
      <c r="AF1214" s="460"/>
      <c r="AG1214" s="460"/>
      <c r="AH1214" s="460"/>
      <c r="AI1214" s="460"/>
      <c r="AJ1214" s="460"/>
      <c r="AK1214" s="460"/>
      <c r="AL1214" s="460"/>
      <c r="AM1214" s="460"/>
      <c r="AN1214" s="460"/>
      <c r="AO1214" s="460"/>
      <c r="AP1214" s="460"/>
    </row>
    <row r="1215" spans="1:42" s="413" customFormat="1" ht="13.5" customHeight="1">
      <c r="A1215"/>
      <c r="B1215" s="584" t="s">
        <v>3050</v>
      </c>
      <c r="C1215" s="584"/>
      <c r="D1215" s="584"/>
      <c r="E1215" s="584"/>
      <c r="F1215" s="584" t="s">
        <v>3077</v>
      </c>
      <c r="G1215" s="584"/>
      <c r="H1215" s="584"/>
      <c r="I1215" s="584" t="s">
        <v>3150</v>
      </c>
      <c r="J1215" s="584">
        <v>1</v>
      </c>
      <c r="K1215" s="584" t="s">
        <v>3083</v>
      </c>
      <c r="L1215" s="378" t="s">
        <v>2969</v>
      </c>
      <c r="M1215" s="408">
        <v>0</v>
      </c>
      <c r="N1215" s="408">
        <v>0</v>
      </c>
      <c r="O1215" s="408">
        <v>0</v>
      </c>
      <c r="P1215" s="408">
        <v>0</v>
      </c>
      <c r="Q1215" s="408">
        <v>0</v>
      </c>
      <c r="R1215" s="279">
        <f t="shared" si="18"/>
        <v>0</v>
      </c>
      <c r="S1215"/>
      <c r="T1215"/>
      <c r="U1215"/>
      <c r="V1215"/>
      <c r="W1215"/>
      <c r="X1215"/>
      <c r="Y1215"/>
      <c r="Z1215"/>
      <c r="AA1215"/>
      <c r="AB1215"/>
      <c r="AC1215"/>
      <c r="AD1215"/>
      <c r="AE1215"/>
      <c r="AF1215"/>
      <c r="AG1215"/>
      <c r="AH1215"/>
      <c r="AI1215"/>
      <c r="AJ1215"/>
      <c r="AK1215"/>
      <c r="AL1215"/>
      <c r="AM1215"/>
      <c r="AN1215"/>
      <c r="AO1215"/>
      <c r="AP1215"/>
    </row>
    <row r="1216" spans="1:42" s="413" customFormat="1" ht="13.5" customHeight="1">
      <c r="A1216" s="460"/>
      <c r="B1216" s="584" t="s">
        <v>2919</v>
      </c>
      <c r="C1216" s="584"/>
      <c r="D1216" s="584"/>
      <c r="E1216" s="584"/>
      <c r="F1216" s="584" t="s">
        <v>3077</v>
      </c>
      <c r="G1216" s="584">
        <v>1</v>
      </c>
      <c r="H1216" s="584">
        <v>3</v>
      </c>
      <c r="I1216" s="584" t="s">
        <v>3150</v>
      </c>
      <c r="J1216" s="584">
        <v>2</v>
      </c>
      <c r="K1216" s="584" t="s">
        <v>3083</v>
      </c>
      <c r="L1216" s="462" t="s">
        <v>2934</v>
      </c>
      <c r="M1216" s="460">
        <v>0</v>
      </c>
      <c r="N1216" s="460">
        <v>0</v>
      </c>
      <c r="O1216" s="460">
        <v>0</v>
      </c>
      <c r="P1216" s="460">
        <v>0</v>
      </c>
      <c r="Q1216" s="460">
        <v>0</v>
      </c>
      <c r="R1216" s="279">
        <f t="shared" si="18"/>
        <v>0</v>
      </c>
      <c r="S1216" s="460"/>
      <c r="T1216" s="460"/>
      <c r="U1216" s="460"/>
      <c r="V1216" s="460"/>
      <c r="W1216" s="460"/>
      <c r="X1216" s="460"/>
      <c r="Y1216" s="460"/>
      <c r="Z1216" s="460"/>
      <c r="AA1216" s="460"/>
      <c r="AB1216" s="460"/>
      <c r="AC1216" s="460"/>
      <c r="AD1216" s="460"/>
      <c r="AE1216" s="460"/>
      <c r="AF1216" s="460"/>
      <c r="AG1216" s="460"/>
      <c r="AH1216" s="460"/>
      <c r="AI1216" s="460"/>
      <c r="AJ1216" s="460"/>
      <c r="AK1216" s="460"/>
      <c r="AL1216" s="460"/>
      <c r="AM1216" s="460"/>
      <c r="AN1216" s="460"/>
      <c r="AO1216" s="460"/>
      <c r="AP1216" s="460"/>
    </row>
    <row r="1217" spans="1:42" s="413" customFormat="1" ht="48" customHeight="1">
      <c r="A1217" s="460"/>
      <c r="B1217" s="584" t="s">
        <v>3052</v>
      </c>
      <c r="C1217" s="584"/>
      <c r="D1217" s="584" t="s">
        <v>3151</v>
      </c>
      <c r="E1217" s="584"/>
      <c r="F1217" s="584" t="s">
        <v>3077</v>
      </c>
      <c r="G1217" s="584">
        <v>1</v>
      </c>
      <c r="H1217" s="584">
        <v>4</v>
      </c>
      <c r="I1217" s="584" t="s">
        <v>3150</v>
      </c>
      <c r="J1217" s="584">
        <v>2</v>
      </c>
      <c r="K1217" s="584" t="s">
        <v>3083</v>
      </c>
      <c r="L1217" s="462" t="s">
        <v>2925</v>
      </c>
      <c r="M1217" s="460">
        <v>0</v>
      </c>
      <c r="N1217" s="460">
        <v>0</v>
      </c>
      <c r="O1217" s="460">
        <v>0</v>
      </c>
      <c r="P1217" s="460">
        <v>0</v>
      </c>
      <c r="Q1217" s="460">
        <v>0</v>
      </c>
      <c r="R1217" s="279">
        <f t="shared" si="18"/>
        <v>0</v>
      </c>
      <c r="S1217" s="460"/>
      <c r="T1217" s="460"/>
      <c r="U1217" s="460"/>
      <c r="V1217" s="460"/>
      <c r="W1217" s="460"/>
      <c r="X1217" s="460"/>
      <c r="Y1217" s="460"/>
      <c r="Z1217" s="460"/>
      <c r="AA1217" s="460"/>
      <c r="AB1217" s="460"/>
      <c r="AC1217" s="460"/>
      <c r="AD1217" s="460"/>
      <c r="AE1217" s="460"/>
      <c r="AF1217" s="460"/>
      <c r="AG1217" s="460"/>
      <c r="AH1217" s="460"/>
      <c r="AI1217" s="460"/>
      <c r="AJ1217" s="460"/>
      <c r="AK1217" s="460"/>
      <c r="AL1217" s="460"/>
      <c r="AM1217" s="460"/>
      <c r="AN1217" s="460"/>
      <c r="AO1217" s="460"/>
      <c r="AP1217" s="460"/>
    </row>
    <row r="1218" spans="1:42" s="413" customFormat="1" ht="13.5" customHeight="1">
      <c r="A1218" s="460"/>
      <c r="B1218" s="584" t="s">
        <v>3054</v>
      </c>
      <c r="C1218" s="584"/>
      <c r="D1218" s="584"/>
      <c r="E1218" s="584"/>
      <c r="F1218" s="584" t="s">
        <v>3077</v>
      </c>
      <c r="G1218" s="584"/>
      <c r="H1218" s="584"/>
      <c r="I1218" s="584" t="s">
        <v>3150</v>
      </c>
      <c r="J1218" s="584">
        <v>2</v>
      </c>
      <c r="K1218" s="584" t="s">
        <v>3083</v>
      </c>
      <c r="L1218" s="462" t="s">
        <v>2923</v>
      </c>
      <c r="M1218" s="460">
        <v>0</v>
      </c>
      <c r="N1218" s="460">
        <v>0</v>
      </c>
      <c r="O1218" s="460">
        <v>0</v>
      </c>
      <c r="P1218" s="460">
        <v>0</v>
      </c>
      <c r="Q1218" s="460">
        <v>0</v>
      </c>
      <c r="R1218" s="279">
        <f t="shared" si="18"/>
        <v>0</v>
      </c>
      <c r="S1218" s="460"/>
      <c r="T1218" s="460"/>
      <c r="U1218" s="460"/>
      <c r="V1218" s="460"/>
      <c r="W1218" s="460"/>
      <c r="X1218" s="460"/>
      <c r="Y1218" s="460"/>
      <c r="Z1218" s="460"/>
      <c r="AA1218" s="460"/>
      <c r="AB1218" s="460"/>
      <c r="AC1218" s="460"/>
      <c r="AD1218" s="460"/>
      <c r="AE1218" s="460"/>
      <c r="AF1218" s="460"/>
      <c r="AG1218" s="460"/>
      <c r="AH1218" s="460"/>
      <c r="AI1218" s="460"/>
      <c r="AJ1218" s="460"/>
      <c r="AK1218" s="460"/>
      <c r="AL1218" s="460"/>
      <c r="AM1218" s="460"/>
      <c r="AN1218" s="460"/>
      <c r="AO1218" s="460"/>
      <c r="AP1218" s="460"/>
    </row>
    <row r="1219" spans="1:42" s="413" customFormat="1" ht="13.5" customHeight="1">
      <c r="A1219"/>
      <c r="B1219" s="584" t="s">
        <v>2958</v>
      </c>
      <c r="C1219" s="584"/>
      <c r="D1219" s="584" t="s">
        <v>3156</v>
      </c>
      <c r="E1219" s="584"/>
      <c r="F1219" s="584" t="s">
        <v>3077</v>
      </c>
      <c r="G1219" s="584">
        <v>2</v>
      </c>
      <c r="H1219" s="584">
        <v>4</v>
      </c>
      <c r="I1219" s="584" t="s">
        <v>3150</v>
      </c>
      <c r="J1219" s="584">
        <v>3</v>
      </c>
      <c r="K1219" s="596" t="s">
        <v>3088</v>
      </c>
      <c r="L1219" s="378" t="s">
        <v>2965</v>
      </c>
      <c r="M1219" s="408">
        <v>0</v>
      </c>
      <c r="N1219" s="408">
        <v>0</v>
      </c>
      <c r="O1219" s="408">
        <v>0</v>
      </c>
      <c r="P1219" s="408">
        <v>0</v>
      </c>
      <c r="Q1219" s="408">
        <v>0</v>
      </c>
      <c r="R1219" s="279">
        <f t="shared" si="18"/>
        <v>0</v>
      </c>
      <c r="S1219"/>
      <c r="T1219"/>
      <c r="U1219"/>
      <c r="V1219"/>
      <c r="W1219"/>
      <c r="X1219"/>
      <c r="Y1219"/>
      <c r="Z1219"/>
      <c r="AA1219"/>
      <c r="AB1219"/>
      <c r="AC1219"/>
      <c r="AD1219"/>
      <c r="AE1219"/>
      <c r="AF1219"/>
      <c r="AG1219"/>
      <c r="AH1219"/>
      <c r="AI1219"/>
      <c r="AJ1219"/>
      <c r="AK1219"/>
      <c r="AL1219"/>
      <c r="AM1219"/>
      <c r="AN1219"/>
      <c r="AO1219"/>
      <c r="AP1219"/>
    </row>
    <row r="1220" spans="1:42" s="556" customFormat="1" ht="48" customHeight="1">
      <c r="A1220" s="460"/>
      <c r="B1220" s="584" t="s">
        <v>3057</v>
      </c>
      <c r="C1220" s="584"/>
      <c r="D1220" s="584" t="s">
        <v>3157</v>
      </c>
      <c r="E1220" s="584"/>
      <c r="F1220" s="584" t="s">
        <v>3077</v>
      </c>
      <c r="G1220" s="584">
        <v>2</v>
      </c>
      <c r="H1220" s="584">
        <v>4</v>
      </c>
      <c r="I1220" s="584" t="s">
        <v>3150</v>
      </c>
      <c r="J1220" s="584">
        <v>3</v>
      </c>
      <c r="K1220" s="584" t="s">
        <v>3083</v>
      </c>
      <c r="L1220" s="462" t="s">
        <v>2932</v>
      </c>
      <c r="M1220" s="460">
        <v>0</v>
      </c>
      <c r="N1220" s="460">
        <v>0</v>
      </c>
      <c r="O1220" s="460">
        <v>0</v>
      </c>
      <c r="P1220" s="460">
        <v>0</v>
      </c>
      <c r="Q1220" s="460">
        <v>0</v>
      </c>
      <c r="R1220" s="279">
        <f t="shared" si="18"/>
        <v>0</v>
      </c>
      <c r="S1220" s="460"/>
      <c r="T1220" s="460"/>
      <c r="U1220" s="460"/>
      <c r="V1220" s="460"/>
      <c r="W1220" s="460"/>
      <c r="X1220" s="460"/>
      <c r="Y1220" s="460"/>
      <c r="Z1220" s="460"/>
      <c r="AA1220" s="460"/>
      <c r="AB1220" s="460"/>
      <c r="AC1220" s="460"/>
      <c r="AD1220" s="460"/>
      <c r="AE1220" s="460"/>
      <c r="AF1220" s="460"/>
      <c r="AG1220" s="460"/>
      <c r="AH1220" s="460"/>
      <c r="AI1220" s="460"/>
      <c r="AJ1220" s="460"/>
      <c r="AK1220" s="460"/>
      <c r="AL1220" s="460"/>
      <c r="AM1220" s="460"/>
      <c r="AN1220" s="460"/>
      <c r="AO1220" s="460"/>
      <c r="AP1220" s="460"/>
    </row>
    <row r="1221" spans="1:42" s="556" customFormat="1" ht="13.5" customHeight="1">
      <c r="A1221" s="460"/>
      <c r="B1221" s="584" t="s">
        <v>3059</v>
      </c>
      <c r="C1221" s="584"/>
      <c r="D1221" s="584"/>
      <c r="E1221" s="584"/>
      <c r="F1221" s="584" t="s">
        <v>3077</v>
      </c>
      <c r="G1221" s="584"/>
      <c r="H1221" s="584"/>
      <c r="I1221" s="584" t="s">
        <v>3150</v>
      </c>
      <c r="J1221" s="584">
        <v>3</v>
      </c>
      <c r="K1221" s="584" t="s">
        <v>3083</v>
      </c>
      <c r="L1221" s="462" t="s">
        <v>2945</v>
      </c>
      <c r="M1221" s="460">
        <v>0</v>
      </c>
      <c r="N1221" s="460">
        <v>0</v>
      </c>
      <c r="O1221" s="460">
        <v>0</v>
      </c>
      <c r="P1221" s="460">
        <v>0</v>
      </c>
      <c r="Q1221" s="460">
        <v>0</v>
      </c>
      <c r="R1221" s="279">
        <f t="shared" si="18"/>
        <v>0</v>
      </c>
      <c r="S1221" s="460"/>
      <c r="T1221" s="460"/>
      <c r="U1221" s="460"/>
      <c r="V1221" s="460"/>
      <c r="W1221" s="460"/>
      <c r="X1221" s="460"/>
      <c r="Y1221" s="460"/>
      <c r="Z1221" s="460"/>
      <c r="AA1221" s="460"/>
      <c r="AB1221" s="460"/>
      <c r="AC1221" s="460"/>
      <c r="AD1221" s="460"/>
      <c r="AE1221" s="460"/>
      <c r="AF1221" s="460"/>
      <c r="AG1221" s="460"/>
      <c r="AH1221" s="460"/>
      <c r="AI1221" s="460"/>
      <c r="AJ1221" s="460"/>
      <c r="AK1221" s="460"/>
      <c r="AL1221" s="460"/>
      <c r="AM1221" s="460"/>
      <c r="AN1221" s="460"/>
      <c r="AO1221" s="460"/>
      <c r="AP1221" s="460"/>
    </row>
    <row r="1222" spans="1:42" s="413" customFormat="1" ht="13.5" customHeight="1">
      <c r="A1222" s="460"/>
      <c r="B1222" s="584" t="s">
        <v>3060</v>
      </c>
      <c r="C1222" s="584"/>
      <c r="D1222" s="584"/>
      <c r="E1222" s="584"/>
      <c r="F1222" s="584" t="s">
        <v>3077</v>
      </c>
      <c r="G1222" s="584"/>
      <c r="H1222" s="584"/>
      <c r="I1222" s="584" t="s">
        <v>3150</v>
      </c>
      <c r="J1222" s="584">
        <v>3</v>
      </c>
      <c r="K1222" s="584" t="s">
        <v>3083</v>
      </c>
      <c r="L1222" s="462" t="s">
        <v>2923</v>
      </c>
      <c r="M1222" s="460">
        <v>0</v>
      </c>
      <c r="N1222" s="460">
        <v>0</v>
      </c>
      <c r="O1222" s="460">
        <v>0</v>
      </c>
      <c r="P1222" s="460">
        <v>0</v>
      </c>
      <c r="Q1222" s="460">
        <v>0</v>
      </c>
      <c r="R1222" s="279">
        <f t="shared" si="18"/>
        <v>0</v>
      </c>
      <c r="S1222" s="460"/>
      <c r="T1222" s="460"/>
      <c r="U1222" s="460"/>
      <c r="V1222" s="460"/>
      <c r="W1222" s="460"/>
      <c r="X1222" s="460"/>
      <c r="Y1222" s="460"/>
      <c r="Z1222" s="460"/>
      <c r="AA1222" s="460"/>
      <c r="AB1222" s="460"/>
      <c r="AC1222" s="460"/>
      <c r="AD1222" s="460"/>
      <c r="AE1222" s="460"/>
      <c r="AF1222" s="460"/>
      <c r="AG1222" s="460"/>
      <c r="AH1222" s="460"/>
      <c r="AI1222" s="460"/>
      <c r="AJ1222" s="460"/>
      <c r="AK1222" s="460"/>
      <c r="AL1222" s="460"/>
      <c r="AM1222" s="460"/>
      <c r="AN1222" s="460"/>
      <c r="AO1222" s="460"/>
      <c r="AP1222" s="460"/>
    </row>
    <row r="1223" spans="1:42" s="413" customFormat="1" ht="13.5" customHeight="1">
      <c r="A1223" s="460"/>
      <c r="B1223" s="584" t="s">
        <v>3061</v>
      </c>
      <c r="C1223" s="584"/>
      <c r="D1223" s="584"/>
      <c r="E1223" s="584"/>
      <c r="F1223" s="584" t="s">
        <v>3077</v>
      </c>
      <c r="G1223" s="584">
        <v>3</v>
      </c>
      <c r="H1223" s="584">
        <v>3</v>
      </c>
      <c r="I1223" s="584" t="s">
        <v>3150</v>
      </c>
      <c r="J1223" s="584">
        <v>3</v>
      </c>
      <c r="K1223" s="584" t="s">
        <v>3083</v>
      </c>
      <c r="L1223" s="462" t="s">
        <v>2932</v>
      </c>
      <c r="M1223" s="460">
        <v>0</v>
      </c>
      <c r="N1223" s="460">
        <v>0</v>
      </c>
      <c r="O1223" s="460">
        <v>0</v>
      </c>
      <c r="P1223" s="460">
        <v>0</v>
      </c>
      <c r="Q1223" s="460">
        <v>0</v>
      </c>
      <c r="R1223" s="279">
        <f t="shared" si="18"/>
        <v>0</v>
      </c>
      <c r="S1223" s="460"/>
      <c r="T1223" s="460"/>
      <c r="U1223" s="460"/>
      <c r="V1223" s="460"/>
      <c r="W1223" s="460"/>
      <c r="X1223" s="460"/>
      <c r="Y1223" s="460"/>
      <c r="Z1223" s="460"/>
      <c r="AA1223" s="460"/>
      <c r="AB1223" s="460"/>
      <c r="AC1223" s="460"/>
      <c r="AD1223" s="460"/>
      <c r="AE1223" s="460"/>
      <c r="AF1223" s="460"/>
      <c r="AG1223" s="460"/>
      <c r="AH1223" s="460"/>
      <c r="AI1223" s="460"/>
      <c r="AJ1223" s="460"/>
      <c r="AK1223" s="460"/>
      <c r="AL1223" s="460"/>
      <c r="AM1223" s="460"/>
      <c r="AN1223" s="460"/>
      <c r="AO1223" s="460"/>
      <c r="AP1223" s="460"/>
    </row>
    <row r="1224" spans="1:42" s="413" customFormat="1" ht="13.5" customHeight="1">
      <c r="A1224" s="460"/>
      <c r="B1224" s="584" t="s">
        <v>3062</v>
      </c>
      <c r="C1224" s="584"/>
      <c r="D1224" s="584"/>
      <c r="E1224" s="584"/>
      <c r="F1224" s="584" t="s">
        <v>3077</v>
      </c>
      <c r="G1224" s="584"/>
      <c r="H1224" s="584"/>
      <c r="I1224" s="584" t="s">
        <v>3150</v>
      </c>
      <c r="J1224" s="584">
        <v>3</v>
      </c>
      <c r="K1224" s="584" t="s">
        <v>3083</v>
      </c>
      <c r="L1224" s="462" t="s">
        <v>2932</v>
      </c>
      <c r="M1224" s="460">
        <v>0</v>
      </c>
      <c r="N1224" s="460">
        <v>0</v>
      </c>
      <c r="O1224" s="460">
        <v>0</v>
      </c>
      <c r="P1224" s="460">
        <v>0</v>
      </c>
      <c r="Q1224" s="460">
        <v>0</v>
      </c>
      <c r="R1224" s="279">
        <f t="shared" si="18"/>
        <v>0</v>
      </c>
      <c r="S1224" s="460"/>
      <c r="T1224" s="460"/>
      <c r="U1224" s="460"/>
      <c r="V1224" s="460"/>
      <c r="W1224" s="460"/>
      <c r="X1224" s="460"/>
      <c r="Y1224" s="460"/>
      <c r="Z1224" s="460"/>
      <c r="AA1224" s="460"/>
      <c r="AB1224" s="460"/>
      <c r="AC1224" s="460"/>
      <c r="AD1224" s="460"/>
      <c r="AE1224" s="460"/>
      <c r="AF1224" s="460"/>
      <c r="AG1224" s="460"/>
      <c r="AH1224" s="460"/>
      <c r="AI1224" s="460"/>
      <c r="AJ1224" s="460"/>
      <c r="AK1224" s="460"/>
      <c r="AL1224" s="460"/>
      <c r="AM1224" s="460"/>
      <c r="AN1224" s="460"/>
      <c r="AO1224" s="460"/>
      <c r="AP1224" s="460"/>
    </row>
    <row r="1225" spans="1:42" s="413" customFormat="1" ht="24" customHeight="1">
      <c r="A1225" s="460"/>
      <c r="B1225" s="584" t="s">
        <v>3063</v>
      </c>
      <c r="C1225" s="584"/>
      <c r="D1225" s="584" t="s">
        <v>3159</v>
      </c>
      <c r="E1225" s="584"/>
      <c r="F1225" s="584" t="s">
        <v>3077</v>
      </c>
      <c r="G1225" s="584">
        <v>3</v>
      </c>
      <c r="H1225" s="584">
        <v>4</v>
      </c>
      <c r="I1225" s="584" t="s">
        <v>3150</v>
      </c>
      <c r="J1225" s="584">
        <v>3</v>
      </c>
      <c r="K1225" s="584" t="s">
        <v>3083</v>
      </c>
      <c r="L1225" s="462" t="s">
        <v>2948</v>
      </c>
      <c r="M1225" s="460">
        <v>0</v>
      </c>
      <c r="N1225" s="460">
        <v>0</v>
      </c>
      <c r="O1225" s="460">
        <v>0</v>
      </c>
      <c r="P1225" s="460">
        <v>0</v>
      </c>
      <c r="Q1225" s="460">
        <v>0</v>
      </c>
      <c r="R1225" s="279">
        <f t="shared" si="18"/>
        <v>0</v>
      </c>
      <c r="S1225" s="460"/>
      <c r="T1225" s="460"/>
      <c r="U1225" s="460"/>
      <c r="V1225" s="460"/>
      <c r="W1225" s="460"/>
      <c r="X1225" s="460"/>
      <c r="Y1225" s="460"/>
      <c r="Z1225" s="460"/>
      <c r="AA1225" s="460"/>
      <c r="AB1225" s="460"/>
      <c r="AC1225" s="460"/>
      <c r="AD1225" s="460"/>
      <c r="AE1225" s="460"/>
      <c r="AF1225" s="460"/>
      <c r="AG1225" s="460"/>
      <c r="AH1225" s="460"/>
      <c r="AI1225" s="460"/>
      <c r="AJ1225" s="460"/>
      <c r="AK1225" s="460"/>
      <c r="AL1225" s="460"/>
      <c r="AM1225" s="460"/>
      <c r="AN1225" s="460"/>
      <c r="AO1225" s="460"/>
      <c r="AP1225" s="460"/>
    </row>
    <row r="1226" spans="1:42" s="413" customFormat="1" ht="24" customHeight="1">
      <c r="A1226"/>
      <c r="B1226" s="584" t="s">
        <v>2970</v>
      </c>
      <c r="C1226" s="584"/>
      <c r="D1226" s="584" t="s">
        <v>3160</v>
      </c>
      <c r="E1226" s="584" t="s">
        <v>3081</v>
      </c>
      <c r="F1226" s="584" t="s">
        <v>3077</v>
      </c>
      <c r="G1226" s="584">
        <v>3</v>
      </c>
      <c r="H1226" s="584">
        <v>3</v>
      </c>
      <c r="I1226" s="584" t="s">
        <v>3150</v>
      </c>
      <c r="J1226" s="584">
        <v>4</v>
      </c>
      <c r="K1226" s="596" t="s">
        <v>3088</v>
      </c>
      <c r="L1226" s="378" t="s">
        <v>3210</v>
      </c>
      <c r="M1226" s="408">
        <v>0</v>
      </c>
      <c r="N1226" s="408">
        <v>0</v>
      </c>
      <c r="O1226" s="408">
        <v>0</v>
      </c>
      <c r="P1226" s="408">
        <v>0</v>
      </c>
      <c r="Q1226">
        <v>0</v>
      </c>
      <c r="R1226" s="279">
        <f t="shared" si="18"/>
        <v>0</v>
      </c>
      <c r="S1226"/>
      <c r="T1226"/>
      <c r="U1226"/>
      <c r="V1226"/>
      <c r="W1226"/>
      <c r="X1226"/>
      <c r="Y1226"/>
      <c r="Z1226"/>
      <c r="AA1226"/>
      <c r="AB1226"/>
      <c r="AC1226"/>
      <c r="AD1226"/>
      <c r="AE1226"/>
      <c r="AF1226"/>
      <c r="AG1226"/>
      <c r="AH1226"/>
      <c r="AI1226"/>
      <c r="AJ1226"/>
      <c r="AK1226"/>
      <c r="AL1226"/>
      <c r="AM1226"/>
      <c r="AN1226"/>
      <c r="AO1226"/>
      <c r="AP1226"/>
    </row>
    <row r="1227" spans="1:42" s="413" customFormat="1" ht="13.5" customHeight="1">
      <c r="A1227" s="460"/>
      <c r="B1227" s="584" t="s">
        <v>3068</v>
      </c>
      <c r="C1227" s="584"/>
      <c r="D1227" s="584"/>
      <c r="E1227" s="584"/>
      <c r="F1227" s="584" t="s">
        <v>3077</v>
      </c>
      <c r="G1227" s="584"/>
      <c r="H1227" s="584"/>
      <c r="I1227" s="584" t="s">
        <v>3150</v>
      </c>
      <c r="J1227" s="584">
        <v>4</v>
      </c>
      <c r="K1227" s="584" t="s">
        <v>3083</v>
      </c>
      <c r="L1227" s="462" t="s">
        <v>2923</v>
      </c>
      <c r="M1227" s="460">
        <v>0</v>
      </c>
      <c r="N1227" s="460">
        <v>0</v>
      </c>
      <c r="O1227" s="460">
        <v>0</v>
      </c>
      <c r="P1227" s="460">
        <v>0</v>
      </c>
      <c r="Q1227" s="460">
        <v>0</v>
      </c>
      <c r="R1227" s="279">
        <f t="shared" si="18"/>
        <v>0</v>
      </c>
      <c r="S1227" s="460"/>
      <c r="T1227" s="460"/>
      <c r="U1227" s="460"/>
      <c r="V1227" s="460"/>
      <c r="W1227" s="460"/>
      <c r="X1227" s="460"/>
      <c r="Y1227" s="460"/>
      <c r="Z1227" s="460"/>
      <c r="AA1227" s="460"/>
      <c r="AB1227" s="460"/>
      <c r="AC1227" s="460"/>
      <c r="AD1227" s="460"/>
      <c r="AE1227" s="460"/>
      <c r="AF1227" s="460"/>
      <c r="AG1227" s="460"/>
      <c r="AH1227" s="460"/>
      <c r="AI1227" s="460"/>
      <c r="AJ1227" s="460"/>
      <c r="AK1227" s="460"/>
      <c r="AL1227" s="460"/>
      <c r="AM1227" s="460"/>
      <c r="AN1227" s="460"/>
      <c r="AO1227" s="460"/>
      <c r="AP1227" s="460"/>
    </row>
    <row r="1228" spans="1:42" s="413" customFormat="1" ht="48" customHeight="1">
      <c r="A1228" s="460"/>
      <c r="B1228" s="584" t="s">
        <v>3069</v>
      </c>
      <c r="C1228" s="584"/>
      <c r="D1228" s="584" t="s">
        <v>3163</v>
      </c>
      <c r="E1228" s="584"/>
      <c r="F1228" s="584" t="s">
        <v>3077</v>
      </c>
      <c r="G1228" s="584">
        <v>2</v>
      </c>
      <c r="H1228" s="584">
        <v>6</v>
      </c>
      <c r="I1228" s="584" t="s">
        <v>3150</v>
      </c>
      <c r="J1228" s="584">
        <v>4</v>
      </c>
      <c r="K1228" s="584" t="s">
        <v>3083</v>
      </c>
      <c r="L1228" s="462" t="s">
        <v>2923</v>
      </c>
      <c r="M1228" s="460">
        <v>0</v>
      </c>
      <c r="N1228" s="460">
        <v>0</v>
      </c>
      <c r="O1228" s="460">
        <v>0</v>
      </c>
      <c r="P1228" s="460">
        <v>0</v>
      </c>
      <c r="Q1228" s="460">
        <v>0</v>
      </c>
      <c r="R1228" s="279">
        <f t="shared" si="18"/>
        <v>0</v>
      </c>
      <c r="S1228" s="460"/>
      <c r="T1228" s="460"/>
      <c r="U1228" s="460"/>
      <c r="V1228" s="460"/>
      <c r="W1228" s="460"/>
      <c r="X1228" s="460"/>
      <c r="Y1228" s="460"/>
      <c r="Z1228" s="460"/>
      <c r="AA1228" s="460"/>
      <c r="AB1228" s="460"/>
      <c r="AC1228" s="460"/>
      <c r="AD1228" s="460"/>
      <c r="AE1228" s="460"/>
      <c r="AF1228" s="460"/>
      <c r="AG1228" s="460"/>
      <c r="AH1228" s="460"/>
      <c r="AI1228" s="460"/>
      <c r="AJ1228" s="460"/>
      <c r="AK1228" s="460"/>
      <c r="AL1228" s="460"/>
      <c r="AM1228" s="460"/>
      <c r="AN1228" s="460"/>
      <c r="AO1228" s="460"/>
      <c r="AP1228" s="460"/>
    </row>
    <row r="1229" spans="1:42" s="413" customFormat="1" ht="13.5" customHeight="1">
      <c r="A1229"/>
      <c r="B1229" s="584" t="s">
        <v>3070</v>
      </c>
      <c r="C1229" s="590"/>
      <c r="D1229" s="584"/>
      <c r="E1229" s="584"/>
      <c r="F1229" s="584" t="s">
        <v>3077</v>
      </c>
      <c r="G1229" s="584"/>
      <c r="H1229" s="584"/>
      <c r="I1229" s="584" t="s">
        <v>3150</v>
      </c>
      <c r="J1229" s="584">
        <v>4</v>
      </c>
      <c r="K1229" s="584" t="s">
        <v>3083</v>
      </c>
      <c r="L1229" s="378" t="s">
        <v>2967</v>
      </c>
      <c r="M1229" s="408">
        <v>0</v>
      </c>
      <c r="N1229" s="408">
        <v>0</v>
      </c>
      <c r="O1229" s="408">
        <v>0</v>
      </c>
      <c r="P1229" s="408">
        <v>0</v>
      </c>
      <c r="Q1229" s="408">
        <v>0</v>
      </c>
      <c r="R1229" s="279">
        <f t="shared" si="18"/>
        <v>0</v>
      </c>
      <c r="S1229"/>
      <c r="T1229"/>
      <c r="U1229"/>
      <c r="V1229"/>
      <c r="W1229"/>
      <c r="X1229"/>
      <c r="Y1229"/>
      <c r="Z1229"/>
      <c r="AA1229"/>
      <c r="AB1229"/>
      <c r="AC1229"/>
      <c r="AD1229"/>
      <c r="AE1229"/>
      <c r="AF1229"/>
      <c r="AG1229"/>
      <c r="AH1229"/>
      <c r="AI1229"/>
      <c r="AJ1229"/>
      <c r="AK1229"/>
      <c r="AL1229"/>
      <c r="AM1229"/>
      <c r="AN1229"/>
      <c r="AO1229"/>
      <c r="AP1229"/>
    </row>
    <row r="1230" spans="1:42" s="413" customFormat="1" ht="13.5" customHeight="1">
      <c r="A1230"/>
      <c r="B1230" s="584" t="s">
        <v>3072</v>
      </c>
      <c r="C1230" s="584"/>
      <c r="D1230" s="584"/>
      <c r="E1230" s="584"/>
      <c r="F1230" s="584" t="s">
        <v>3077</v>
      </c>
      <c r="G1230" s="584"/>
      <c r="H1230" s="584"/>
      <c r="I1230" s="584" t="s">
        <v>3150</v>
      </c>
      <c r="J1230" s="584">
        <v>5</v>
      </c>
      <c r="K1230" s="596" t="s">
        <v>3088</v>
      </c>
      <c r="L1230" s="378" t="s">
        <v>2969</v>
      </c>
      <c r="M1230" s="408">
        <v>0</v>
      </c>
      <c r="N1230" s="408">
        <v>0</v>
      </c>
      <c r="O1230" s="408">
        <v>0</v>
      </c>
      <c r="P1230" s="408">
        <v>0</v>
      </c>
      <c r="Q1230" s="408">
        <v>0</v>
      </c>
      <c r="R1230" s="279">
        <f t="shared" si="18"/>
        <v>0</v>
      </c>
      <c r="S1230"/>
      <c r="T1230"/>
      <c r="U1230"/>
      <c r="V1230"/>
      <c r="W1230"/>
      <c r="X1230"/>
      <c r="Y1230"/>
      <c r="Z1230"/>
      <c r="AA1230"/>
      <c r="AB1230"/>
      <c r="AC1230"/>
      <c r="AD1230"/>
      <c r="AE1230"/>
      <c r="AF1230"/>
      <c r="AG1230"/>
      <c r="AH1230"/>
      <c r="AI1230"/>
      <c r="AJ1230"/>
      <c r="AK1230"/>
      <c r="AL1230"/>
      <c r="AM1230"/>
      <c r="AN1230"/>
      <c r="AO1230"/>
      <c r="AP1230"/>
    </row>
    <row r="1231" spans="1:42" s="413" customFormat="1" ht="24" customHeight="1">
      <c r="A1231" s="460"/>
      <c r="B1231" s="584" t="s">
        <v>3073</v>
      </c>
      <c r="C1231" s="584"/>
      <c r="D1231" s="584" t="s">
        <v>3167</v>
      </c>
      <c r="E1231" s="584" t="s">
        <v>3168</v>
      </c>
      <c r="F1231" s="584" t="s">
        <v>3077</v>
      </c>
      <c r="G1231" s="584">
        <v>4</v>
      </c>
      <c r="H1231" s="584">
        <v>4</v>
      </c>
      <c r="I1231" s="584" t="s">
        <v>3150</v>
      </c>
      <c r="J1231" s="584">
        <v>5</v>
      </c>
      <c r="K1231" s="596" t="s">
        <v>3083</v>
      </c>
      <c r="L1231" s="462" t="s">
        <v>2947</v>
      </c>
      <c r="M1231" s="460">
        <v>0</v>
      </c>
      <c r="N1231" s="460">
        <v>0</v>
      </c>
      <c r="O1231" s="460">
        <v>0</v>
      </c>
      <c r="P1231" s="460">
        <v>0</v>
      </c>
      <c r="Q1231" s="460">
        <v>0</v>
      </c>
      <c r="R1231" s="279">
        <f t="shared" si="18"/>
        <v>0</v>
      </c>
      <c r="S1231" s="460"/>
      <c r="T1231" s="460"/>
      <c r="U1231" s="460"/>
      <c r="V1231" s="460"/>
      <c r="W1231" s="460"/>
      <c r="X1231" s="460"/>
      <c r="Y1231" s="460"/>
      <c r="Z1231" s="460"/>
      <c r="AA1231" s="460"/>
      <c r="AB1231" s="460"/>
      <c r="AC1231" s="460"/>
      <c r="AD1231" s="460"/>
      <c r="AE1231" s="460"/>
      <c r="AF1231" s="460"/>
      <c r="AG1231" s="460"/>
      <c r="AH1231" s="460"/>
      <c r="AI1231" s="460"/>
      <c r="AJ1231" s="460"/>
      <c r="AK1231" s="460"/>
      <c r="AL1231" s="460"/>
      <c r="AM1231" s="460"/>
      <c r="AN1231" s="460"/>
      <c r="AO1231" s="460"/>
      <c r="AP1231" s="460"/>
    </row>
    <row r="1232" spans="1:42" s="413" customFormat="1" ht="24" customHeight="1">
      <c r="A1232"/>
      <c r="B1232" s="584" t="s">
        <v>3074</v>
      </c>
      <c r="C1232" s="584"/>
      <c r="D1232" s="584" t="s">
        <v>3169</v>
      </c>
      <c r="E1232" s="584"/>
      <c r="F1232" s="584" t="s">
        <v>3077</v>
      </c>
      <c r="G1232" s="584">
        <v>4</v>
      </c>
      <c r="H1232" s="584">
        <v>5</v>
      </c>
      <c r="I1232" s="584" t="s">
        <v>3150</v>
      </c>
      <c r="J1232" s="584">
        <v>5</v>
      </c>
      <c r="K1232" s="584" t="s">
        <v>3083</v>
      </c>
      <c r="L1232" s="378" t="s">
        <v>3690</v>
      </c>
      <c r="M1232" s="408">
        <v>0</v>
      </c>
      <c r="N1232" s="408">
        <v>0</v>
      </c>
      <c r="O1232" s="408">
        <v>0</v>
      </c>
      <c r="P1232" s="408">
        <v>0</v>
      </c>
      <c r="Q1232" s="408">
        <v>0</v>
      </c>
      <c r="R1232" s="279">
        <f t="shared" si="18"/>
        <v>0</v>
      </c>
      <c r="S1232"/>
      <c r="T1232"/>
      <c r="U1232"/>
      <c r="V1232"/>
      <c r="W1232"/>
      <c r="X1232"/>
      <c r="Y1232"/>
      <c r="Z1232"/>
      <c r="AA1232"/>
      <c r="AB1232"/>
      <c r="AC1232"/>
      <c r="AD1232"/>
      <c r="AE1232"/>
      <c r="AF1232"/>
      <c r="AG1232"/>
      <c r="AH1232"/>
      <c r="AI1232"/>
      <c r="AJ1232"/>
      <c r="AK1232"/>
      <c r="AL1232"/>
      <c r="AM1232"/>
      <c r="AN1232"/>
      <c r="AO1232"/>
      <c r="AP1232"/>
    </row>
    <row r="1233" spans="1:42" s="413" customFormat="1" ht="60" customHeight="1">
      <c r="A1233"/>
      <c r="B1233" s="589" t="s">
        <v>2944</v>
      </c>
      <c r="C1233" s="589"/>
      <c r="D1233" s="589" t="s">
        <v>3170</v>
      </c>
      <c r="E1233" s="589"/>
      <c r="F1233" s="589" t="s">
        <v>3077</v>
      </c>
      <c r="G1233" s="589">
        <v>6</v>
      </c>
      <c r="H1233" s="589">
        <v>5</v>
      </c>
      <c r="I1233" s="589" t="s">
        <v>3150</v>
      </c>
      <c r="J1233" s="589">
        <v>6</v>
      </c>
      <c r="K1233" s="599" t="s">
        <v>3078</v>
      </c>
      <c r="L1233" s="462" t="s">
        <v>2923</v>
      </c>
      <c r="M1233" s="460">
        <v>0</v>
      </c>
      <c r="N1233" s="460">
        <v>0</v>
      </c>
      <c r="O1233" s="460">
        <v>0</v>
      </c>
      <c r="P1233" s="460">
        <v>0</v>
      </c>
      <c r="Q1233" s="460">
        <v>0</v>
      </c>
      <c r="R1233" s="516">
        <f t="shared" ref="R1233:R1239" si="19">SUM(M1233:Q1233)</f>
        <v>0</v>
      </c>
      <c r="S1233" s="460"/>
      <c r="T1233" s="460"/>
      <c r="U1233" s="460"/>
      <c r="V1233" s="460"/>
      <c r="W1233" s="460"/>
      <c r="X1233" s="460"/>
      <c r="Y1233" s="460"/>
      <c r="Z1233" s="460"/>
      <c r="AA1233" s="460"/>
      <c r="AB1233" s="460"/>
      <c r="AC1233" s="460"/>
      <c r="AD1233" s="460"/>
      <c r="AE1233" s="460"/>
      <c r="AF1233" s="460"/>
      <c r="AG1233" s="460"/>
      <c r="AH1233" s="460"/>
      <c r="AI1233" s="460"/>
      <c r="AJ1233" s="460"/>
      <c r="AK1233" s="460"/>
      <c r="AL1233" s="460"/>
      <c r="AM1233" s="460"/>
      <c r="AN1233" s="460"/>
      <c r="AO1233" s="460"/>
      <c r="AP1233" s="460"/>
    </row>
    <row r="1234" spans="1:42" s="413" customFormat="1" ht="13.5" customHeight="1">
      <c r="A1234" s="460"/>
      <c r="B1234" s="584" t="s">
        <v>3197</v>
      </c>
      <c r="C1234" s="584"/>
      <c r="D1234" s="584"/>
      <c r="E1234" s="590"/>
      <c r="F1234" s="584" t="s">
        <v>3077</v>
      </c>
      <c r="G1234" s="584">
        <v>5</v>
      </c>
      <c r="H1234" s="584">
        <v>9</v>
      </c>
      <c r="I1234" s="584" t="s">
        <v>3150</v>
      </c>
      <c r="J1234" s="584">
        <v>7</v>
      </c>
      <c r="K1234" s="596" t="s">
        <v>3083</v>
      </c>
      <c r="L1234" s="462" t="s">
        <v>2932</v>
      </c>
      <c r="M1234" s="460">
        <v>0</v>
      </c>
      <c r="N1234" s="460">
        <v>0</v>
      </c>
      <c r="O1234" s="460">
        <v>0</v>
      </c>
      <c r="P1234" s="460">
        <v>0</v>
      </c>
      <c r="Q1234" s="460">
        <v>0</v>
      </c>
      <c r="R1234" s="279">
        <f t="shared" si="19"/>
        <v>0</v>
      </c>
      <c r="S1234" s="460"/>
      <c r="T1234" s="460"/>
      <c r="U1234" s="460"/>
      <c r="V1234" s="460"/>
      <c r="W1234" s="460"/>
      <c r="X1234" s="460"/>
      <c r="Y1234" s="460"/>
      <c r="Z1234" s="460"/>
      <c r="AA1234" s="460"/>
      <c r="AB1234" s="460"/>
      <c r="AC1234" s="460"/>
      <c r="AD1234" s="460"/>
      <c r="AE1234" s="460"/>
      <c r="AF1234" s="460"/>
      <c r="AG1234" s="460"/>
      <c r="AH1234" s="460"/>
      <c r="AI1234" s="460"/>
      <c r="AJ1234" s="460"/>
      <c r="AK1234" s="460"/>
      <c r="AL1234" s="460"/>
      <c r="AM1234" s="460"/>
      <c r="AN1234" s="460"/>
      <c r="AO1234" s="460"/>
      <c r="AP1234" s="460"/>
    </row>
    <row r="1235" spans="1:42" s="413" customFormat="1" ht="13.5" customHeight="1">
      <c r="A1235" s="460"/>
      <c r="B1235" s="584" t="s">
        <v>3198</v>
      </c>
      <c r="C1235" s="584"/>
      <c r="D1235" s="584"/>
      <c r="E1235" s="590"/>
      <c r="F1235" s="584" t="s">
        <v>3077</v>
      </c>
      <c r="G1235" s="584"/>
      <c r="H1235" s="584"/>
      <c r="I1235" s="584" t="s">
        <v>3150</v>
      </c>
      <c r="J1235" s="584">
        <v>7</v>
      </c>
      <c r="K1235" s="596" t="s">
        <v>3083</v>
      </c>
      <c r="L1235" s="462" t="s">
        <v>2923</v>
      </c>
      <c r="M1235" s="460">
        <v>0</v>
      </c>
      <c r="N1235" s="460">
        <v>0</v>
      </c>
      <c r="O1235" s="460">
        <v>0</v>
      </c>
      <c r="P1235" s="460">
        <v>0</v>
      </c>
      <c r="Q1235" s="460">
        <v>0</v>
      </c>
      <c r="R1235" s="279">
        <f t="shared" si="19"/>
        <v>0</v>
      </c>
      <c r="S1235" s="460"/>
      <c r="T1235" s="460"/>
      <c r="U1235" s="460"/>
      <c r="V1235" s="460"/>
      <c r="W1235" s="460"/>
      <c r="X1235" s="460"/>
      <c r="Y1235" s="460"/>
      <c r="Z1235" s="460"/>
      <c r="AA1235" s="460"/>
      <c r="AB1235" s="460"/>
      <c r="AC1235" s="460"/>
      <c r="AD1235" s="460"/>
      <c r="AE1235" s="460"/>
      <c r="AF1235" s="460"/>
      <c r="AG1235" s="460"/>
      <c r="AH1235" s="460"/>
      <c r="AI1235" s="460"/>
      <c r="AJ1235" s="460"/>
      <c r="AK1235" s="460"/>
      <c r="AL1235" s="460"/>
      <c r="AM1235" s="460"/>
      <c r="AN1235" s="460"/>
      <c r="AO1235" s="460"/>
      <c r="AP1235" s="460"/>
    </row>
    <row r="1236" spans="1:42" s="413" customFormat="1" ht="13.5" customHeight="1">
      <c r="A1236" s="460"/>
      <c r="B1236" s="584" t="s">
        <v>3199</v>
      </c>
      <c r="C1236" s="584"/>
      <c r="D1236" s="584"/>
      <c r="E1236" s="590"/>
      <c r="F1236" s="584" t="s">
        <v>3077</v>
      </c>
      <c r="G1236" s="584"/>
      <c r="H1236" s="584"/>
      <c r="I1236" s="584" t="s">
        <v>3150</v>
      </c>
      <c r="J1236" s="584">
        <v>7</v>
      </c>
      <c r="K1236" s="596" t="s">
        <v>3083</v>
      </c>
      <c r="L1236" s="462" t="s">
        <v>2932</v>
      </c>
      <c r="M1236" s="460">
        <v>0</v>
      </c>
      <c r="N1236" s="460">
        <v>0</v>
      </c>
      <c r="O1236" s="460">
        <v>0</v>
      </c>
      <c r="P1236" s="460">
        <v>0</v>
      </c>
      <c r="Q1236" s="460">
        <v>0</v>
      </c>
      <c r="R1236" s="279">
        <f t="shared" si="19"/>
        <v>0</v>
      </c>
      <c r="S1236" s="460"/>
      <c r="T1236" s="460"/>
      <c r="U1236" s="460"/>
      <c r="V1236" s="460"/>
      <c r="W1236" s="460"/>
      <c r="X1236" s="460"/>
      <c r="Y1236" s="460"/>
      <c r="Z1236" s="460"/>
      <c r="AA1236" s="460"/>
      <c r="AB1236" s="460"/>
      <c r="AC1236" s="460"/>
      <c r="AD1236" s="460"/>
      <c r="AE1236" s="460"/>
      <c r="AF1236" s="460"/>
      <c r="AG1236" s="460"/>
      <c r="AH1236" s="460"/>
      <c r="AI1236" s="460"/>
      <c r="AJ1236" s="460"/>
      <c r="AK1236" s="460"/>
      <c r="AL1236" s="460"/>
      <c r="AM1236" s="460"/>
      <c r="AN1236" s="460"/>
      <c r="AO1236" s="460"/>
      <c r="AP1236" s="460"/>
    </row>
    <row r="1237" spans="1:42" s="413" customFormat="1" ht="16.5" customHeight="1">
      <c r="A1237" s="460"/>
      <c r="B1237" s="584" t="s">
        <v>3202</v>
      </c>
      <c r="C1237" s="584"/>
      <c r="D1237" s="584"/>
      <c r="E1237" s="590"/>
      <c r="F1237" s="584" t="s">
        <v>3077</v>
      </c>
      <c r="G1237" s="584"/>
      <c r="H1237" s="584"/>
      <c r="I1237" s="584" t="s">
        <v>3150</v>
      </c>
      <c r="J1237" s="584">
        <v>8</v>
      </c>
      <c r="K1237" s="511" t="s">
        <v>451</v>
      </c>
      <c r="L1237" s="462" t="s">
        <v>2940</v>
      </c>
      <c r="M1237" s="460">
        <v>0</v>
      </c>
      <c r="N1237" s="460">
        <v>0</v>
      </c>
      <c r="O1237" s="460">
        <v>0</v>
      </c>
      <c r="P1237" s="460">
        <v>0</v>
      </c>
      <c r="Q1237" s="460">
        <v>0</v>
      </c>
      <c r="R1237" s="279">
        <f t="shared" si="19"/>
        <v>0</v>
      </c>
      <c r="S1237" s="460"/>
      <c r="T1237" s="460"/>
      <c r="U1237" s="460"/>
      <c r="V1237" s="460"/>
      <c r="W1237" s="460"/>
      <c r="X1237" s="460"/>
      <c r="Y1237" s="460"/>
      <c r="Z1237" s="460"/>
      <c r="AA1237" s="460"/>
      <c r="AB1237" s="460"/>
      <c r="AC1237" s="460"/>
      <c r="AD1237" s="460"/>
      <c r="AE1237" s="460"/>
      <c r="AF1237" s="460"/>
      <c r="AG1237" s="460"/>
      <c r="AH1237" s="460"/>
      <c r="AI1237" s="460"/>
      <c r="AJ1237" s="460"/>
      <c r="AK1237" s="460"/>
      <c r="AL1237" s="460"/>
      <c r="AM1237" s="460"/>
      <c r="AN1237" s="460"/>
      <c r="AO1237" s="460"/>
      <c r="AP1237" s="460"/>
    </row>
    <row r="1238" spans="1:42" s="413" customFormat="1" ht="16.5" customHeight="1">
      <c r="A1238" s="460"/>
      <c r="B1238" s="584" t="s">
        <v>3203</v>
      </c>
      <c r="C1238" s="584"/>
      <c r="D1238" s="584"/>
      <c r="E1238" s="590"/>
      <c r="F1238" s="584" t="s">
        <v>3077</v>
      </c>
      <c r="G1238" s="584">
        <v>8</v>
      </c>
      <c r="H1238" s="584">
        <v>8</v>
      </c>
      <c r="I1238" s="584" t="s">
        <v>3150</v>
      </c>
      <c r="J1238" s="584">
        <v>8</v>
      </c>
      <c r="K1238" s="511" t="s">
        <v>451</v>
      </c>
      <c r="L1238" s="462" t="s">
        <v>2923</v>
      </c>
      <c r="M1238" s="460">
        <v>0</v>
      </c>
      <c r="N1238" s="460">
        <v>0</v>
      </c>
      <c r="O1238" s="460">
        <v>0</v>
      </c>
      <c r="P1238" s="460">
        <v>0</v>
      </c>
      <c r="Q1238" s="460">
        <v>0</v>
      </c>
      <c r="R1238" s="279">
        <f t="shared" si="19"/>
        <v>0</v>
      </c>
      <c r="S1238" s="460"/>
      <c r="T1238" s="460"/>
      <c r="U1238" s="460"/>
      <c r="V1238" s="460"/>
      <c r="W1238" s="460"/>
      <c r="X1238" s="460"/>
      <c r="Y1238" s="460"/>
      <c r="Z1238" s="460"/>
      <c r="AA1238" s="460"/>
      <c r="AB1238" s="460"/>
      <c r="AC1238" s="460"/>
      <c r="AD1238" s="460"/>
      <c r="AE1238" s="460"/>
      <c r="AF1238" s="460"/>
      <c r="AG1238" s="460"/>
      <c r="AH1238" s="460"/>
      <c r="AI1238" s="460"/>
      <c r="AJ1238" s="460"/>
      <c r="AK1238" s="460"/>
      <c r="AL1238" s="460"/>
      <c r="AM1238" s="460"/>
      <c r="AN1238" s="460"/>
      <c r="AO1238" s="460"/>
      <c r="AP1238" s="460"/>
    </row>
    <row r="1239" spans="1:42" s="413" customFormat="1" ht="48" customHeight="1">
      <c r="A1239"/>
      <c r="B1239" s="511" t="s">
        <v>100</v>
      </c>
      <c r="C1239" s="552"/>
      <c r="D1239" s="589" t="s">
        <v>3669</v>
      </c>
      <c r="E1239" s="552" t="s">
        <v>865</v>
      </c>
      <c r="F1239" s="511" t="s">
        <v>266</v>
      </c>
      <c r="G1239" s="511">
        <v>7</v>
      </c>
      <c r="H1239" s="511">
        <v>8</v>
      </c>
      <c r="I1239" s="511" t="s">
        <v>404</v>
      </c>
      <c r="J1239" s="511">
        <v>9</v>
      </c>
      <c r="K1239" s="599" t="s">
        <v>3078</v>
      </c>
      <c r="L1239" s="462" t="s">
        <v>2923</v>
      </c>
      <c r="M1239" s="460">
        <v>0</v>
      </c>
      <c r="N1239" s="460">
        <v>0</v>
      </c>
      <c r="O1239" s="460">
        <v>0</v>
      </c>
      <c r="P1239" s="460">
        <v>0</v>
      </c>
      <c r="Q1239" s="460">
        <v>0</v>
      </c>
      <c r="R1239" s="516">
        <f t="shared" si="19"/>
        <v>0</v>
      </c>
      <c r="S1239" s="460"/>
      <c r="T1239" s="460"/>
      <c r="U1239" s="460"/>
      <c r="V1239" s="460"/>
      <c r="W1239" s="460"/>
      <c r="X1239" s="460"/>
      <c r="Y1239" s="460"/>
      <c r="Z1239" s="460"/>
      <c r="AA1239" s="460"/>
      <c r="AB1239" s="460"/>
      <c r="AC1239" s="460"/>
      <c r="AD1239" s="460"/>
      <c r="AE1239" s="460"/>
      <c r="AF1239" s="460"/>
      <c r="AG1239" s="460"/>
      <c r="AH1239" s="460"/>
      <c r="AI1239" s="460"/>
      <c r="AJ1239" s="460"/>
      <c r="AK1239" s="460"/>
      <c r="AL1239" s="460"/>
      <c r="AM1239" s="460"/>
      <c r="AN1239" s="460"/>
      <c r="AO1239" s="460"/>
      <c r="AP1239" s="460"/>
    </row>
    <row r="1240" spans="1:42" ht="14.25" customHeight="1">
      <c r="A1240" s="413"/>
      <c r="B1240" s="413" t="s">
        <v>3228</v>
      </c>
      <c r="C1240" s="619" t="s">
        <v>3229</v>
      </c>
      <c r="D1240" s="413" t="s">
        <v>3230</v>
      </c>
      <c r="E1240" s="514"/>
      <c r="F1240" s="514" t="s">
        <v>3232</v>
      </c>
      <c r="G1240" s="514"/>
      <c r="H1240" s="514"/>
      <c r="I1240" s="514" t="s">
        <v>3231</v>
      </c>
      <c r="J1240" s="514">
        <v>1</v>
      </c>
      <c r="K1240" s="514" t="s">
        <v>3233</v>
      </c>
      <c r="L1240" s="515" t="s">
        <v>3234</v>
      </c>
      <c r="M1240" s="413">
        <v>1</v>
      </c>
      <c r="N1240" s="413">
        <v>1</v>
      </c>
      <c r="O1240" s="413">
        <v>1</v>
      </c>
      <c r="P1240" s="413">
        <v>1</v>
      </c>
      <c r="Q1240" s="413">
        <v>1</v>
      </c>
      <c r="R1240" s="413">
        <f t="shared" ref="R1240:R1303" si="20">SUBTOTAL(9,M1240:Q1240)</f>
        <v>5</v>
      </c>
      <c r="S1240" s="413"/>
      <c r="T1240" s="413"/>
      <c r="U1240" s="413"/>
      <c r="V1240" s="413"/>
      <c r="W1240" s="413"/>
      <c r="X1240" s="413"/>
      <c r="Y1240" s="413"/>
      <c r="Z1240" s="413"/>
      <c r="AA1240" s="413"/>
      <c r="AB1240" s="413"/>
      <c r="AC1240" s="413"/>
      <c r="AD1240" s="413"/>
      <c r="AE1240" s="413"/>
      <c r="AF1240" s="413"/>
      <c r="AG1240" s="413"/>
      <c r="AH1240" s="413"/>
      <c r="AI1240" s="413"/>
      <c r="AJ1240" s="413"/>
      <c r="AK1240" s="413"/>
      <c r="AL1240" s="413"/>
      <c r="AM1240" s="413"/>
      <c r="AN1240" s="413"/>
      <c r="AO1240" s="413"/>
      <c r="AP1240" s="413"/>
    </row>
    <row r="1241" spans="1:42" ht="14.25" customHeight="1">
      <c r="A1241" s="413"/>
      <c r="B1241" s="413" t="s">
        <v>3239</v>
      </c>
      <c r="C1241" s="513" t="s">
        <v>3240</v>
      </c>
      <c r="D1241" s="413" t="s">
        <v>3241</v>
      </c>
      <c r="E1241" s="514"/>
      <c r="F1241" s="514" t="s">
        <v>3242</v>
      </c>
      <c r="G1241" s="514">
        <v>2</v>
      </c>
      <c r="H1241" s="514">
        <v>3</v>
      </c>
      <c r="I1241" s="514" t="s">
        <v>3231</v>
      </c>
      <c r="J1241" s="514">
        <v>2</v>
      </c>
      <c r="K1241" s="514" t="s">
        <v>3442</v>
      </c>
      <c r="L1241" s="515" t="s">
        <v>3234</v>
      </c>
      <c r="M1241" s="556">
        <v>0</v>
      </c>
      <c r="N1241" s="556">
        <v>0</v>
      </c>
      <c r="O1241" s="556">
        <v>0</v>
      </c>
      <c r="P1241" s="413">
        <v>1</v>
      </c>
      <c r="Q1241" s="556">
        <v>0</v>
      </c>
      <c r="R1241" s="413">
        <f t="shared" si="20"/>
        <v>1</v>
      </c>
      <c r="S1241" s="413"/>
      <c r="T1241" s="413"/>
      <c r="U1241" s="413"/>
      <c r="V1241" s="413"/>
      <c r="W1241" s="413"/>
      <c r="X1241" s="413"/>
      <c r="Y1241" s="413"/>
      <c r="Z1241" s="413"/>
      <c r="AA1241" s="413"/>
      <c r="AB1241" s="413"/>
      <c r="AC1241" s="413"/>
      <c r="AD1241" s="413"/>
      <c r="AE1241" s="413"/>
      <c r="AF1241" s="413"/>
      <c r="AG1241" s="413"/>
      <c r="AH1241" s="413"/>
      <c r="AI1241" s="413"/>
      <c r="AJ1241" s="413"/>
      <c r="AK1241" s="413"/>
      <c r="AL1241" s="413"/>
      <c r="AM1241" s="413"/>
      <c r="AN1241" s="413"/>
      <c r="AO1241" s="413"/>
      <c r="AP1241" s="413"/>
    </row>
    <row r="1242" spans="1:42" ht="14.25" customHeight="1">
      <c r="A1242" s="413"/>
      <c r="B1242" s="413" t="s">
        <v>3248</v>
      </c>
      <c r="C1242" s="513" t="s">
        <v>3249</v>
      </c>
      <c r="D1242" s="413" t="s">
        <v>3443</v>
      </c>
      <c r="E1242" s="514"/>
      <c r="F1242" s="514" t="s">
        <v>3242</v>
      </c>
      <c r="G1242" s="514">
        <v>3</v>
      </c>
      <c r="H1242" s="514">
        <v>4</v>
      </c>
      <c r="I1242" s="514" t="s">
        <v>3231</v>
      </c>
      <c r="J1242" s="514">
        <v>4</v>
      </c>
      <c r="K1242" s="514" t="s">
        <v>3233</v>
      </c>
      <c r="L1242" s="515" t="s">
        <v>3234</v>
      </c>
      <c r="M1242" s="413">
        <v>1</v>
      </c>
      <c r="N1242" s="413">
        <v>1</v>
      </c>
      <c r="O1242" s="556">
        <v>0</v>
      </c>
      <c r="P1242" s="556">
        <v>0</v>
      </c>
      <c r="Q1242" s="556">
        <v>0</v>
      </c>
      <c r="R1242" s="413">
        <f t="shared" si="20"/>
        <v>2</v>
      </c>
      <c r="S1242" s="413"/>
      <c r="T1242" s="413"/>
      <c r="U1242" s="413"/>
      <c r="V1242" s="413"/>
      <c r="W1242" s="413"/>
      <c r="X1242" s="413"/>
      <c r="Y1242" s="413"/>
      <c r="Z1242" s="413"/>
      <c r="AA1242" s="413"/>
      <c r="AB1242" s="413"/>
      <c r="AC1242" s="413"/>
      <c r="AD1242" s="413"/>
      <c r="AE1242" s="413"/>
      <c r="AF1242" s="413"/>
      <c r="AG1242" s="413"/>
      <c r="AH1242" s="413"/>
      <c r="AI1242" s="413"/>
      <c r="AJ1242" s="413"/>
      <c r="AK1242" s="413"/>
      <c r="AL1242" s="413"/>
      <c r="AM1242" s="413"/>
      <c r="AN1242" s="413"/>
      <c r="AO1242" s="413"/>
      <c r="AP1242" s="413"/>
    </row>
    <row r="1243" spans="1:42" ht="14.25" customHeight="1">
      <c r="A1243" s="413"/>
      <c r="B1243" s="413" t="s">
        <v>3444</v>
      </c>
      <c r="C1243" s="513" t="s">
        <v>3680</v>
      </c>
      <c r="D1243" s="413" t="s">
        <v>3445</v>
      </c>
      <c r="E1243" s="514"/>
      <c r="F1243" s="514" t="s">
        <v>3232</v>
      </c>
      <c r="G1243" s="514"/>
      <c r="H1243" s="514"/>
      <c r="I1243" s="514" t="s">
        <v>3231</v>
      </c>
      <c r="J1243" s="514">
        <v>4</v>
      </c>
      <c r="K1243" s="514" t="s">
        <v>3250</v>
      </c>
      <c r="L1243" s="515" t="s">
        <v>3234</v>
      </c>
      <c r="M1243" s="413">
        <v>1</v>
      </c>
      <c r="N1243" s="413">
        <v>2</v>
      </c>
      <c r="O1243" s="413">
        <v>1</v>
      </c>
      <c r="P1243" s="413">
        <v>1</v>
      </c>
      <c r="Q1243" s="556">
        <v>0</v>
      </c>
      <c r="R1243" s="413">
        <f t="shared" si="20"/>
        <v>5</v>
      </c>
      <c r="S1243" s="413"/>
      <c r="T1243" s="413"/>
      <c r="U1243" s="413"/>
      <c r="V1243" s="413"/>
      <c r="W1243" s="413"/>
      <c r="X1243" s="413"/>
      <c r="Y1243" s="413"/>
      <c r="Z1243" s="413"/>
      <c r="AA1243" s="413"/>
      <c r="AB1243" s="413"/>
      <c r="AC1243" s="413"/>
      <c r="AD1243" s="413"/>
      <c r="AE1243" s="413"/>
      <c r="AF1243" s="413"/>
      <c r="AG1243" s="413"/>
      <c r="AH1243" s="413"/>
      <c r="AI1243" s="413"/>
      <c r="AJ1243" s="413"/>
      <c r="AK1243" s="413"/>
      <c r="AL1243" s="413"/>
      <c r="AM1243" s="413"/>
      <c r="AN1243" s="413"/>
      <c r="AO1243" s="413"/>
      <c r="AP1243" s="413"/>
    </row>
    <row r="1244" spans="1:42" ht="14.25" customHeight="1">
      <c r="A1244" s="413"/>
      <c r="B1244" s="413" t="s">
        <v>3447</v>
      </c>
      <c r="C1244" s="513" t="s">
        <v>3251</v>
      </c>
      <c r="D1244" s="413" t="s">
        <v>3448</v>
      </c>
      <c r="E1244" s="514"/>
      <c r="F1244" s="514" t="s">
        <v>3242</v>
      </c>
      <c r="G1244" s="514">
        <v>3</v>
      </c>
      <c r="H1244" s="514">
        <v>4</v>
      </c>
      <c r="I1244" s="514" t="s">
        <v>3231</v>
      </c>
      <c r="J1244" s="514">
        <v>6</v>
      </c>
      <c r="K1244" s="514" t="s">
        <v>3442</v>
      </c>
      <c r="L1244" s="515" t="s">
        <v>3234</v>
      </c>
      <c r="M1244" s="556">
        <v>0</v>
      </c>
      <c r="N1244" s="413">
        <v>1</v>
      </c>
      <c r="O1244" s="556">
        <v>0</v>
      </c>
      <c r="P1244" s="556">
        <v>0</v>
      </c>
      <c r="Q1244" s="413">
        <v>1</v>
      </c>
      <c r="R1244" s="413">
        <f t="shared" si="20"/>
        <v>2</v>
      </c>
      <c r="S1244" s="413"/>
      <c r="T1244" s="413"/>
      <c r="U1244" s="413"/>
      <c r="V1244" s="413"/>
      <c r="W1244" s="413"/>
      <c r="X1244" s="413"/>
      <c r="Y1244" s="413"/>
      <c r="Z1244" s="413"/>
      <c r="AA1244" s="413"/>
      <c r="AB1244" s="413"/>
      <c r="AC1244" s="413"/>
      <c r="AD1244" s="413"/>
      <c r="AE1244" s="413"/>
      <c r="AF1244" s="413"/>
      <c r="AG1244" s="413"/>
      <c r="AH1244" s="413"/>
      <c r="AI1244" s="413"/>
      <c r="AJ1244" s="413"/>
      <c r="AK1244" s="413"/>
      <c r="AL1244" s="413"/>
      <c r="AM1244" s="413"/>
      <c r="AN1244" s="413"/>
      <c r="AO1244" s="413"/>
      <c r="AP1244" s="413"/>
    </row>
    <row r="1245" spans="1:42" ht="14.25" customHeight="1">
      <c r="A1245" s="413"/>
      <c r="B1245" s="413" t="s">
        <v>3449</v>
      </c>
      <c r="C1245" s="513" t="s">
        <v>3252</v>
      </c>
      <c r="D1245" s="413" t="s">
        <v>3450</v>
      </c>
      <c r="E1245" s="514"/>
      <c r="F1245" s="514" t="s">
        <v>3242</v>
      </c>
      <c r="G1245" s="514">
        <v>4</v>
      </c>
      <c r="H1245" s="514">
        <v>4</v>
      </c>
      <c r="I1245" s="514" t="s">
        <v>3231</v>
      </c>
      <c r="J1245" s="514">
        <v>7</v>
      </c>
      <c r="K1245" s="514" t="s">
        <v>3446</v>
      </c>
      <c r="L1245" s="515" t="s">
        <v>3234</v>
      </c>
      <c r="M1245" s="413">
        <v>0</v>
      </c>
      <c r="N1245" s="413">
        <v>1</v>
      </c>
      <c r="O1245" s="413">
        <v>2</v>
      </c>
      <c r="P1245" s="413">
        <v>1</v>
      </c>
      <c r="Q1245" s="413">
        <v>1</v>
      </c>
      <c r="R1245" s="413">
        <f t="shared" si="20"/>
        <v>5</v>
      </c>
      <c r="S1245" s="413"/>
      <c r="T1245" s="413"/>
      <c r="U1245" s="413"/>
      <c r="V1245" s="413"/>
      <c r="W1245" s="413"/>
      <c r="X1245" s="413"/>
      <c r="Y1245" s="413"/>
      <c r="Z1245" s="413"/>
      <c r="AA1245" s="413"/>
      <c r="AB1245" s="413"/>
      <c r="AC1245" s="413"/>
      <c r="AD1245" s="413"/>
      <c r="AE1245" s="413"/>
      <c r="AF1245" s="413"/>
      <c r="AG1245" s="413"/>
      <c r="AH1245" s="413"/>
      <c r="AI1245" s="413"/>
      <c r="AJ1245" s="413"/>
      <c r="AK1245" s="413"/>
      <c r="AL1245" s="413"/>
      <c r="AM1245" s="413"/>
      <c r="AN1245" s="413"/>
      <c r="AO1245" s="413"/>
      <c r="AP1245" s="413"/>
    </row>
    <row r="1246" spans="1:42" ht="14.25" customHeight="1">
      <c r="A1246" s="413"/>
      <c r="B1246" s="413" t="s">
        <v>3458</v>
      </c>
      <c r="C1246" s="513" t="s">
        <v>3459</v>
      </c>
      <c r="D1246" s="413" t="s">
        <v>3460</v>
      </c>
      <c r="E1246" s="514"/>
      <c r="F1246" s="514" t="s">
        <v>3232</v>
      </c>
      <c r="G1246" s="514"/>
      <c r="H1246" s="514"/>
      <c r="I1246" s="514" t="s">
        <v>3454</v>
      </c>
      <c r="J1246" s="514">
        <v>2</v>
      </c>
      <c r="K1246" s="514" t="s">
        <v>3442</v>
      </c>
      <c r="L1246" s="515" t="s">
        <v>3234</v>
      </c>
      <c r="M1246" s="556">
        <v>0</v>
      </c>
      <c r="N1246" s="556">
        <v>0</v>
      </c>
      <c r="O1246" s="413">
        <v>2</v>
      </c>
      <c r="P1246" s="556">
        <v>0</v>
      </c>
      <c r="Q1246" s="413">
        <v>2</v>
      </c>
      <c r="R1246" s="413">
        <f t="shared" si="20"/>
        <v>4</v>
      </c>
      <c r="S1246" s="413"/>
      <c r="T1246" s="413"/>
      <c r="U1246" s="413"/>
      <c r="V1246" s="413"/>
      <c r="W1246" s="413"/>
      <c r="X1246" s="413"/>
      <c r="Y1246" s="413"/>
      <c r="Z1246" s="413"/>
      <c r="AA1246" s="413"/>
      <c r="AB1246" s="413"/>
      <c r="AC1246" s="413"/>
      <c r="AD1246" s="413"/>
      <c r="AE1246" s="413"/>
      <c r="AF1246" s="413"/>
      <c r="AG1246" s="413"/>
      <c r="AH1246" s="413"/>
      <c r="AI1246" s="413"/>
      <c r="AJ1246" s="413"/>
      <c r="AK1246" s="413"/>
      <c r="AL1246" s="413"/>
      <c r="AM1246" s="413"/>
      <c r="AN1246" s="413"/>
      <c r="AO1246" s="413"/>
      <c r="AP1246" s="413"/>
    </row>
    <row r="1247" spans="1:42" ht="14.25" customHeight="1">
      <c r="A1247" s="413"/>
      <c r="B1247" s="413" t="s">
        <v>3267</v>
      </c>
      <c r="C1247" s="513" t="s">
        <v>3268</v>
      </c>
      <c r="D1247" s="413" t="s">
        <v>3461</v>
      </c>
      <c r="E1247" s="514"/>
      <c r="F1247" s="514" t="s">
        <v>3242</v>
      </c>
      <c r="G1247" s="514">
        <v>2</v>
      </c>
      <c r="H1247" s="514">
        <v>4</v>
      </c>
      <c r="I1247" s="514" t="s">
        <v>3454</v>
      </c>
      <c r="J1247" s="514">
        <v>3</v>
      </c>
      <c r="K1247" s="514" t="s">
        <v>3233</v>
      </c>
      <c r="L1247" s="515" t="s">
        <v>3679</v>
      </c>
      <c r="M1247" s="556">
        <v>0</v>
      </c>
      <c r="N1247" s="556">
        <v>0</v>
      </c>
      <c r="O1247" s="556">
        <v>0</v>
      </c>
      <c r="P1247" s="556">
        <v>0</v>
      </c>
      <c r="Q1247" s="556">
        <v>0</v>
      </c>
      <c r="R1247" s="413">
        <f t="shared" si="20"/>
        <v>0</v>
      </c>
      <c r="S1247" s="413"/>
      <c r="T1247" s="413"/>
      <c r="U1247" s="413"/>
      <c r="V1247" s="413"/>
      <c r="W1247" s="413"/>
      <c r="X1247" s="413"/>
      <c r="Y1247" s="413"/>
      <c r="Z1247" s="413"/>
      <c r="AA1247" s="413"/>
      <c r="AB1247" s="413"/>
      <c r="AC1247" s="413"/>
      <c r="AD1247" s="413"/>
      <c r="AE1247" s="413"/>
      <c r="AF1247" s="413"/>
      <c r="AG1247" s="413"/>
      <c r="AH1247" s="413"/>
      <c r="AI1247" s="413"/>
      <c r="AJ1247" s="413"/>
      <c r="AK1247" s="413"/>
      <c r="AL1247" s="413"/>
      <c r="AM1247" s="413"/>
      <c r="AN1247" s="413"/>
      <c r="AO1247" s="413"/>
      <c r="AP1247" s="413"/>
    </row>
    <row r="1248" spans="1:42" ht="14.25" customHeight="1">
      <c r="A1248" s="413"/>
      <c r="B1248" s="413" t="s">
        <v>3464</v>
      </c>
      <c r="C1248" s="513" t="s">
        <v>3465</v>
      </c>
      <c r="D1248" s="413" t="s">
        <v>3466</v>
      </c>
      <c r="E1248" s="514"/>
      <c r="F1248" s="514" t="s">
        <v>3232</v>
      </c>
      <c r="G1248" s="514"/>
      <c r="H1248" s="514"/>
      <c r="I1248" s="514" t="s">
        <v>3454</v>
      </c>
      <c r="J1248" s="514">
        <v>4</v>
      </c>
      <c r="K1248" s="514" t="s">
        <v>3446</v>
      </c>
      <c r="L1248" s="515" t="s">
        <v>3234</v>
      </c>
      <c r="M1248" s="556">
        <v>0</v>
      </c>
      <c r="N1248" s="556">
        <v>0</v>
      </c>
      <c r="O1248" s="413">
        <v>2</v>
      </c>
      <c r="P1248" s="556">
        <v>0</v>
      </c>
      <c r="Q1248" s="556">
        <v>0</v>
      </c>
      <c r="R1248" s="413">
        <f t="shared" si="20"/>
        <v>2</v>
      </c>
      <c r="S1248" s="413"/>
      <c r="T1248" s="413"/>
      <c r="U1248" s="413"/>
      <c r="V1248" s="413"/>
      <c r="W1248" s="413"/>
      <c r="X1248" s="413"/>
      <c r="Y1248" s="413"/>
      <c r="Z1248" s="413"/>
      <c r="AA1248" s="413"/>
      <c r="AB1248" s="413"/>
      <c r="AC1248" s="413"/>
      <c r="AD1248" s="413"/>
      <c r="AE1248" s="413"/>
      <c r="AF1248" s="413"/>
      <c r="AG1248" s="413"/>
      <c r="AH1248" s="413"/>
      <c r="AI1248" s="413"/>
      <c r="AJ1248" s="413"/>
      <c r="AK1248" s="413"/>
      <c r="AL1248" s="413"/>
      <c r="AM1248" s="413"/>
      <c r="AN1248" s="413"/>
      <c r="AO1248" s="413"/>
      <c r="AP1248" s="413"/>
    </row>
    <row r="1249" spans="1:42" ht="14.25" customHeight="1">
      <c r="A1249" s="413"/>
      <c r="B1249" s="413" t="s">
        <v>3467</v>
      </c>
      <c r="C1249" s="513" t="s">
        <v>3270</v>
      </c>
      <c r="D1249" s="413" t="s">
        <v>3468</v>
      </c>
      <c r="E1249" s="514"/>
      <c r="F1249" s="514" t="s">
        <v>3242</v>
      </c>
      <c r="G1249" s="514">
        <v>3</v>
      </c>
      <c r="H1249" s="514">
        <v>3</v>
      </c>
      <c r="I1249" s="514" t="s">
        <v>3454</v>
      </c>
      <c r="J1249" s="514">
        <v>6</v>
      </c>
      <c r="K1249" s="514" t="s">
        <v>3442</v>
      </c>
      <c r="L1249" s="515" t="s">
        <v>3234</v>
      </c>
      <c r="M1249" s="556">
        <v>0</v>
      </c>
      <c r="N1249" s="556">
        <v>0</v>
      </c>
      <c r="O1249" s="556">
        <v>0</v>
      </c>
      <c r="P1249" s="556">
        <v>0</v>
      </c>
      <c r="Q1249" s="413">
        <v>1</v>
      </c>
      <c r="R1249" s="413">
        <f t="shared" si="20"/>
        <v>1</v>
      </c>
      <c r="S1249" s="413"/>
      <c r="T1249" s="413"/>
      <c r="U1249" s="413"/>
      <c r="V1249" s="413"/>
      <c r="W1249" s="413"/>
      <c r="X1249" s="413"/>
      <c r="Y1249" s="413"/>
      <c r="Z1249" s="413"/>
      <c r="AA1249" s="413"/>
      <c r="AB1249" s="413"/>
      <c r="AC1249" s="413"/>
      <c r="AD1249" s="413"/>
      <c r="AE1249" s="413"/>
      <c r="AF1249" s="413"/>
      <c r="AG1249" s="413"/>
      <c r="AH1249" s="413"/>
      <c r="AI1249" s="413"/>
      <c r="AJ1249" s="413"/>
      <c r="AK1249" s="413"/>
      <c r="AL1249" s="413"/>
      <c r="AM1249" s="413"/>
      <c r="AN1249" s="413"/>
      <c r="AO1249" s="413"/>
      <c r="AP1249" s="413"/>
    </row>
    <row r="1250" spans="1:42" ht="14.25" customHeight="1">
      <c r="A1250" s="413"/>
      <c r="B1250" s="413" t="s">
        <v>3469</v>
      </c>
      <c r="C1250" s="513" t="s">
        <v>3271</v>
      </c>
      <c r="D1250" s="413" t="s">
        <v>3470</v>
      </c>
      <c r="E1250" s="514"/>
      <c r="F1250" s="514" t="s">
        <v>3242</v>
      </c>
      <c r="G1250" s="514">
        <v>5</v>
      </c>
      <c r="H1250" s="514">
        <v>5</v>
      </c>
      <c r="I1250" s="514" t="s">
        <v>3454</v>
      </c>
      <c r="J1250" s="514">
        <v>7</v>
      </c>
      <c r="K1250" s="514" t="s">
        <v>3446</v>
      </c>
      <c r="L1250" s="515" t="s">
        <v>3234</v>
      </c>
      <c r="M1250" s="413">
        <v>2</v>
      </c>
      <c r="N1250" s="413">
        <v>2</v>
      </c>
      <c r="O1250" s="413">
        <v>2</v>
      </c>
      <c r="P1250" s="413">
        <v>1</v>
      </c>
      <c r="Q1250" s="413">
        <v>1</v>
      </c>
      <c r="R1250" s="413">
        <f t="shared" si="20"/>
        <v>8</v>
      </c>
      <c r="S1250" s="413"/>
      <c r="T1250" s="413"/>
      <c r="U1250" s="413"/>
      <c r="V1250" s="413"/>
      <c r="W1250" s="413"/>
      <c r="X1250" s="413"/>
      <c r="Y1250" s="413"/>
      <c r="Z1250" s="413"/>
      <c r="AA1250" s="413"/>
      <c r="AB1250" s="413"/>
      <c r="AC1250" s="413"/>
      <c r="AD1250" s="413"/>
      <c r="AE1250" s="413"/>
      <c r="AF1250" s="413"/>
      <c r="AG1250" s="413"/>
      <c r="AH1250" s="413"/>
      <c r="AI1250" s="413"/>
      <c r="AJ1250" s="413"/>
      <c r="AK1250" s="413"/>
      <c r="AL1250" s="413"/>
      <c r="AM1250" s="413"/>
      <c r="AN1250" s="413"/>
      <c r="AO1250" s="413"/>
      <c r="AP1250" s="413"/>
    </row>
    <row r="1251" spans="1:42" ht="14.25" customHeight="1">
      <c r="A1251" s="413"/>
      <c r="B1251" s="413" t="s">
        <v>3272</v>
      </c>
      <c r="C1251" s="513" t="s">
        <v>3273</v>
      </c>
      <c r="D1251" s="413" t="s">
        <v>3471</v>
      </c>
      <c r="E1251" s="514"/>
      <c r="F1251" s="514" t="s">
        <v>3232</v>
      </c>
      <c r="G1251" s="514"/>
      <c r="H1251" s="514"/>
      <c r="I1251" s="514" t="s">
        <v>3454</v>
      </c>
      <c r="J1251" s="514">
        <v>7</v>
      </c>
      <c r="K1251" s="514" t="s">
        <v>3233</v>
      </c>
      <c r="L1251" s="515" t="s">
        <v>3234</v>
      </c>
      <c r="M1251" s="556">
        <v>0</v>
      </c>
      <c r="N1251" s="556">
        <v>0</v>
      </c>
      <c r="O1251" s="413">
        <v>1</v>
      </c>
      <c r="P1251" s="556">
        <v>1</v>
      </c>
      <c r="Q1251" s="556">
        <v>0</v>
      </c>
      <c r="R1251" s="413">
        <f t="shared" si="20"/>
        <v>2</v>
      </c>
      <c r="S1251" s="413"/>
      <c r="T1251" s="413"/>
      <c r="U1251" s="413"/>
      <c r="V1251" s="413"/>
      <c r="W1251" s="413"/>
      <c r="X1251" s="413"/>
      <c r="Y1251" s="413"/>
      <c r="Z1251" s="413"/>
      <c r="AA1251" s="413"/>
      <c r="AB1251" s="413"/>
      <c r="AC1251" s="413"/>
      <c r="AD1251" s="413"/>
      <c r="AE1251" s="413"/>
      <c r="AF1251" s="413"/>
      <c r="AG1251" s="413"/>
      <c r="AH1251" s="413"/>
      <c r="AI1251" s="413"/>
      <c r="AJ1251" s="413"/>
      <c r="AK1251" s="413"/>
      <c r="AL1251" s="413"/>
      <c r="AM1251" s="413"/>
      <c r="AN1251" s="413"/>
      <c r="AO1251" s="413"/>
      <c r="AP1251" s="413"/>
    </row>
    <row r="1252" spans="1:42" ht="14.25" customHeight="1">
      <c r="A1252" s="413"/>
      <c r="B1252" s="413" t="s">
        <v>3478</v>
      </c>
      <c r="C1252" s="513" t="s">
        <v>3278</v>
      </c>
      <c r="D1252" s="413" t="s">
        <v>3479</v>
      </c>
      <c r="E1252" s="514"/>
      <c r="F1252" s="514" t="s">
        <v>3232</v>
      </c>
      <c r="G1252" s="514"/>
      <c r="H1252" s="514"/>
      <c r="I1252" s="514" t="s">
        <v>3474</v>
      </c>
      <c r="J1252" s="514">
        <v>2</v>
      </c>
      <c r="K1252" s="514" t="s">
        <v>3446</v>
      </c>
      <c r="L1252" s="515" t="s">
        <v>3234</v>
      </c>
      <c r="M1252" s="556">
        <v>0</v>
      </c>
      <c r="N1252" s="413">
        <v>2</v>
      </c>
      <c r="O1252" s="413">
        <v>2</v>
      </c>
      <c r="P1252" s="413">
        <v>2</v>
      </c>
      <c r="Q1252" s="556">
        <v>0</v>
      </c>
      <c r="R1252" s="413">
        <f t="shared" si="20"/>
        <v>6</v>
      </c>
      <c r="S1252" s="413"/>
      <c r="T1252" s="413"/>
      <c r="U1252" s="413"/>
      <c r="V1252" s="413"/>
      <c r="W1252" s="413"/>
      <c r="X1252" s="413"/>
      <c r="Y1252" s="413"/>
      <c r="Z1252" s="413"/>
      <c r="AA1252" s="413"/>
      <c r="AB1252" s="413"/>
      <c r="AC1252" s="413"/>
      <c r="AD1252" s="413"/>
      <c r="AE1252" s="413"/>
      <c r="AF1252" s="413"/>
      <c r="AG1252" s="413"/>
      <c r="AH1252" s="413"/>
      <c r="AI1252" s="413"/>
      <c r="AJ1252" s="413"/>
      <c r="AK1252" s="413"/>
      <c r="AL1252" s="413"/>
      <c r="AM1252" s="413"/>
      <c r="AN1252" s="413"/>
      <c r="AO1252" s="413"/>
      <c r="AP1252" s="413"/>
    </row>
    <row r="1253" spans="1:42" ht="14.25" customHeight="1">
      <c r="A1253" s="413"/>
      <c r="B1253" s="413" t="s">
        <v>4299</v>
      </c>
      <c r="C1253" s="513" t="s">
        <v>3276</v>
      </c>
      <c r="D1253" s="413" t="s">
        <v>3475</v>
      </c>
      <c r="E1253" s="514"/>
      <c r="F1253" s="514" t="s">
        <v>3242</v>
      </c>
      <c r="G1253" s="514">
        <v>2</v>
      </c>
      <c r="H1253" s="514">
        <v>1</v>
      </c>
      <c r="I1253" s="514" t="s">
        <v>3474</v>
      </c>
      <c r="J1253" s="514">
        <v>2</v>
      </c>
      <c r="K1253" s="514" t="s">
        <v>3442</v>
      </c>
      <c r="L1253" s="515" t="s">
        <v>3234</v>
      </c>
      <c r="M1253" s="556">
        <v>0</v>
      </c>
      <c r="N1253" s="556">
        <v>0</v>
      </c>
      <c r="O1253" s="556">
        <v>0</v>
      </c>
      <c r="P1253" s="556">
        <v>0</v>
      </c>
      <c r="Q1253" s="556">
        <v>0</v>
      </c>
      <c r="R1253" s="413">
        <f t="shared" si="20"/>
        <v>0</v>
      </c>
      <c r="S1253" s="413"/>
      <c r="T1253" s="413"/>
      <c r="U1253" s="413"/>
      <c r="V1253" s="413"/>
      <c r="W1253" s="413"/>
      <c r="X1253" s="413"/>
      <c r="Y1253" s="413"/>
      <c r="Z1253" s="413"/>
      <c r="AA1253" s="413"/>
      <c r="AB1253" s="413"/>
      <c r="AC1253" s="413"/>
      <c r="AD1253" s="413"/>
      <c r="AE1253" s="413"/>
      <c r="AF1253" s="413"/>
      <c r="AG1253" s="413"/>
      <c r="AH1253" s="413"/>
      <c r="AI1253" s="413"/>
      <c r="AJ1253" s="413"/>
      <c r="AK1253" s="413"/>
      <c r="AL1253" s="413"/>
      <c r="AM1253" s="413"/>
      <c r="AN1253" s="413"/>
      <c r="AO1253" s="413"/>
      <c r="AP1253" s="413"/>
    </row>
    <row r="1254" spans="1:42" ht="14.25" customHeight="1">
      <c r="A1254" s="413"/>
      <c r="B1254" s="413" t="s">
        <v>3486</v>
      </c>
      <c r="C1254" s="513" t="s">
        <v>3282</v>
      </c>
      <c r="D1254" s="413" t="s">
        <v>3487</v>
      </c>
      <c r="E1254" s="514"/>
      <c r="F1254" s="514" t="s">
        <v>3242</v>
      </c>
      <c r="G1254" s="514">
        <v>3</v>
      </c>
      <c r="H1254" s="514">
        <v>6</v>
      </c>
      <c r="I1254" s="514" t="s">
        <v>3474</v>
      </c>
      <c r="J1254" s="514">
        <v>5</v>
      </c>
      <c r="K1254" s="514" t="s">
        <v>3446</v>
      </c>
      <c r="L1254" s="515" t="s">
        <v>3234</v>
      </c>
      <c r="M1254" s="413">
        <v>2</v>
      </c>
      <c r="N1254" s="413">
        <v>2</v>
      </c>
      <c r="O1254" s="413">
        <v>2</v>
      </c>
      <c r="P1254" s="413">
        <v>2</v>
      </c>
      <c r="Q1254" s="413">
        <v>2</v>
      </c>
      <c r="R1254" s="413">
        <f t="shared" si="20"/>
        <v>10</v>
      </c>
      <c r="S1254" s="413"/>
      <c r="T1254" s="413"/>
      <c r="U1254" s="413"/>
      <c r="V1254" s="413"/>
      <c r="W1254" s="413"/>
      <c r="X1254" s="413"/>
      <c r="Y1254" s="413"/>
      <c r="Z1254" s="413"/>
      <c r="AA1254" s="413"/>
      <c r="AB1254" s="413"/>
      <c r="AC1254" s="413"/>
      <c r="AD1254" s="413"/>
      <c r="AE1254" s="413"/>
      <c r="AF1254" s="413"/>
      <c r="AG1254" s="413"/>
      <c r="AH1254" s="413"/>
      <c r="AI1254" s="413"/>
      <c r="AJ1254" s="413"/>
      <c r="AK1254" s="413"/>
      <c r="AL1254" s="413"/>
      <c r="AM1254" s="413"/>
      <c r="AN1254" s="413"/>
      <c r="AO1254" s="413"/>
      <c r="AP1254" s="413"/>
    </row>
    <row r="1255" spans="1:42" ht="14.25" customHeight="1">
      <c r="A1255" s="413"/>
      <c r="B1255" s="413" t="s">
        <v>3283</v>
      </c>
      <c r="C1255" s="513" t="s">
        <v>3284</v>
      </c>
      <c r="D1255" s="413" t="s">
        <v>3488</v>
      </c>
      <c r="E1255" s="514"/>
      <c r="F1255" s="514" t="s">
        <v>3242</v>
      </c>
      <c r="G1255" s="514">
        <v>5</v>
      </c>
      <c r="H1255" s="514">
        <v>5</v>
      </c>
      <c r="I1255" s="514" t="s">
        <v>3474</v>
      </c>
      <c r="J1255" s="514">
        <v>7</v>
      </c>
      <c r="K1255" s="514" t="s">
        <v>3233</v>
      </c>
      <c r="L1255" s="515" t="s">
        <v>3234</v>
      </c>
      <c r="M1255" s="413">
        <v>1</v>
      </c>
      <c r="N1255" s="556">
        <v>0</v>
      </c>
      <c r="O1255" s="413">
        <v>1</v>
      </c>
      <c r="P1255" s="556">
        <v>0</v>
      </c>
      <c r="Q1255" s="413">
        <v>1</v>
      </c>
      <c r="R1255" s="413">
        <f t="shared" si="20"/>
        <v>3</v>
      </c>
      <c r="S1255" s="413"/>
      <c r="T1255" s="413"/>
      <c r="U1255" s="413"/>
      <c r="V1255" s="413"/>
      <c r="W1255" s="413"/>
      <c r="X1255" s="413"/>
      <c r="Y1255" s="413"/>
      <c r="Z1255" s="413"/>
      <c r="AA1255" s="413"/>
      <c r="AB1255" s="413"/>
      <c r="AC1255" s="413"/>
      <c r="AD1255" s="413"/>
      <c r="AE1255" s="413"/>
      <c r="AF1255" s="413"/>
      <c r="AG1255" s="413"/>
      <c r="AH1255" s="413"/>
      <c r="AI1255" s="413"/>
      <c r="AJ1255" s="413"/>
      <c r="AK1255" s="413"/>
      <c r="AL1255" s="413"/>
      <c r="AM1255" s="413"/>
      <c r="AN1255" s="413"/>
      <c r="AO1255" s="413"/>
      <c r="AP1255" s="413"/>
    </row>
    <row r="1256" spans="1:42" ht="14.25" customHeight="1">
      <c r="A1256" s="413"/>
      <c r="B1256" s="413" t="s">
        <v>3285</v>
      </c>
      <c r="C1256" s="513" t="s">
        <v>3286</v>
      </c>
      <c r="D1256" s="413" t="s">
        <v>3489</v>
      </c>
      <c r="E1256" s="514"/>
      <c r="F1256" s="514" t="s">
        <v>3232</v>
      </c>
      <c r="G1256" s="514"/>
      <c r="H1256" s="514"/>
      <c r="I1256" s="514" t="s">
        <v>3474</v>
      </c>
      <c r="J1256" s="514">
        <v>8</v>
      </c>
      <c r="K1256" s="514" t="s">
        <v>3233</v>
      </c>
      <c r="L1256" s="515" t="s">
        <v>3234</v>
      </c>
      <c r="M1256" s="413">
        <v>1</v>
      </c>
      <c r="N1256" s="556">
        <v>0</v>
      </c>
      <c r="O1256" s="413">
        <v>1</v>
      </c>
      <c r="P1256" s="413">
        <v>1</v>
      </c>
      <c r="Q1256" s="556">
        <v>0</v>
      </c>
      <c r="R1256" s="413">
        <f t="shared" si="20"/>
        <v>3</v>
      </c>
      <c r="S1256" s="413"/>
      <c r="T1256" s="413"/>
      <c r="U1256" s="413"/>
      <c r="V1256" s="413"/>
      <c r="W1256" s="413"/>
      <c r="X1256" s="413"/>
      <c r="Y1256" s="413"/>
      <c r="Z1256" s="413"/>
      <c r="AA1256" s="413"/>
      <c r="AB1256" s="413"/>
      <c r="AC1256" s="413"/>
      <c r="AD1256" s="413"/>
      <c r="AE1256" s="413"/>
      <c r="AF1256" s="413"/>
      <c r="AG1256" s="413"/>
      <c r="AH1256" s="413"/>
      <c r="AI1256" s="413"/>
      <c r="AJ1256" s="413"/>
      <c r="AK1256" s="413"/>
      <c r="AL1256" s="413"/>
      <c r="AM1256" s="413"/>
      <c r="AN1256" s="413"/>
      <c r="AO1256" s="413"/>
      <c r="AP1256" s="413"/>
    </row>
    <row r="1257" spans="1:42" ht="14.25" customHeight="1">
      <c r="A1257" s="413"/>
      <c r="B1257" s="413" t="s">
        <v>3490</v>
      </c>
      <c r="C1257" s="513" t="s">
        <v>3287</v>
      </c>
      <c r="D1257" s="413" t="s">
        <v>3491</v>
      </c>
      <c r="E1257" s="514"/>
      <c r="F1257" s="514" t="s">
        <v>3232</v>
      </c>
      <c r="G1257" s="514"/>
      <c r="H1257" s="514"/>
      <c r="I1257" s="514" t="s">
        <v>3492</v>
      </c>
      <c r="J1257" s="514">
        <v>0</v>
      </c>
      <c r="K1257" s="514" t="s">
        <v>3238</v>
      </c>
      <c r="L1257" s="515" t="s">
        <v>3234</v>
      </c>
      <c r="M1257" s="556">
        <v>0</v>
      </c>
      <c r="N1257" s="556">
        <v>0</v>
      </c>
      <c r="O1257" s="556">
        <v>0</v>
      </c>
      <c r="P1257" s="413">
        <v>1</v>
      </c>
      <c r="Q1257" s="556">
        <v>0</v>
      </c>
      <c r="R1257" s="413">
        <f t="shared" si="20"/>
        <v>1</v>
      </c>
      <c r="S1257" s="413"/>
      <c r="T1257" s="413"/>
      <c r="U1257" s="413"/>
      <c r="V1257" s="413"/>
      <c r="W1257" s="413"/>
      <c r="X1257" s="413"/>
      <c r="Y1257" s="413"/>
      <c r="Z1257" s="413"/>
      <c r="AA1257" s="413"/>
      <c r="AB1257" s="413"/>
      <c r="AC1257" s="413"/>
      <c r="AD1257" s="413"/>
      <c r="AE1257" s="413"/>
      <c r="AF1257" s="413"/>
      <c r="AG1257" s="413"/>
      <c r="AH1257" s="413"/>
      <c r="AI1257" s="413"/>
      <c r="AJ1257" s="413"/>
      <c r="AK1257" s="413"/>
      <c r="AL1257" s="413"/>
      <c r="AM1257" s="413"/>
      <c r="AN1257" s="413"/>
      <c r="AO1257" s="413"/>
      <c r="AP1257" s="413"/>
    </row>
    <row r="1258" spans="1:42" ht="14.25" customHeight="1">
      <c r="A1258" s="413"/>
      <c r="B1258" s="413" t="s">
        <v>3501</v>
      </c>
      <c r="C1258" s="513" t="s">
        <v>3293</v>
      </c>
      <c r="D1258" s="413" t="s">
        <v>3502</v>
      </c>
      <c r="E1258" s="514"/>
      <c r="F1258" s="514" t="s">
        <v>3232</v>
      </c>
      <c r="G1258" s="514"/>
      <c r="H1258" s="514"/>
      <c r="I1258" s="514" t="s">
        <v>3492</v>
      </c>
      <c r="J1258" s="514">
        <v>3</v>
      </c>
      <c r="K1258" s="514" t="s">
        <v>3442</v>
      </c>
      <c r="L1258" s="515" t="s">
        <v>3234</v>
      </c>
      <c r="M1258" s="556">
        <v>0</v>
      </c>
      <c r="N1258" s="413">
        <v>1</v>
      </c>
      <c r="O1258" s="556">
        <v>0</v>
      </c>
      <c r="P1258" s="413">
        <v>2</v>
      </c>
      <c r="Q1258" s="556">
        <v>0</v>
      </c>
      <c r="R1258" s="413">
        <f t="shared" si="20"/>
        <v>3</v>
      </c>
      <c r="S1258" s="413"/>
      <c r="T1258" s="413"/>
      <c r="U1258" s="413"/>
      <c r="V1258" s="413"/>
      <c r="W1258" s="413"/>
      <c r="X1258" s="413"/>
      <c r="Y1258" s="413"/>
      <c r="Z1258" s="413"/>
      <c r="AA1258" s="413"/>
      <c r="AB1258" s="413"/>
      <c r="AC1258" s="413"/>
      <c r="AD1258" s="413"/>
      <c r="AE1258" s="413"/>
      <c r="AF1258" s="413"/>
      <c r="AG1258" s="413"/>
      <c r="AH1258" s="413"/>
      <c r="AI1258" s="413"/>
      <c r="AJ1258" s="413"/>
      <c r="AK1258" s="413"/>
      <c r="AL1258" s="413"/>
      <c r="AM1258" s="413"/>
      <c r="AN1258" s="413"/>
      <c r="AO1258" s="413"/>
      <c r="AP1258" s="413"/>
    </row>
    <row r="1259" spans="1:42" ht="14.25" customHeight="1">
      <c r="A1259" s="413"/>
      <c r="B1259" s="413" t="s">
        <v>3505</v>
      </c>
      <c r="C1259" s="513" t="s">
        <v>3295</v>
      </c>
      <c r="D1259" s="413" t="s">
        <v>3506</v>
      </c>
      <c r="E1259" s="514"/>
      <c r="F1259" s="514" t="s">
        <v>3232</v>
      </c>
      <c r="G1259" s="514"/>
      <c r="H1259" s="514"/>
      <c r="I1259" s="514" t="s">
        <v>3492</v>
      </c>
      <c r="J1259" s="514">
        <v>5</v>
      </c>
      <c r="K1259" s="514" t="s">
        <v>3446</v>
      </c>
      <c r="L1259" s="515" t="s">
        <v>3234</v>
      </c>
      <c r="M1259" s="413">
        <v>1</v>
      </c>
      <c r="N1259" s="413">
        <v>1</v>
      </c>
      <c r="O1259" s="413">
        <v>2</v>
      </c>
      <c r="P1259" s="413">
        <v>1</v>
      </c>
      <c r="Q1259" s="556">
        <v>0</v>
      </c>
      <c r="R1259" s="413">
        <f t="shared" si="20"/>
        <v>5</v>
      </c>
      <c r="S1259" s="413"/>
      <c r="T1259" s="413"/>
      <c r="U1259" s="413"/>
      <c r="V1259" s="413"/>
      <c r="W1259" s="413"/>
      <c r="X1259" s="413"/>
      <c r="Y1259" s="413"/>
      <c r="Z1259" s="413"/>
      <c r="AA1259" s="413"/>
      <c r="AB1259" s="413"/>
      <c r="AC1259" s="413"/>
      <c r="AD1259" s="413"/>
      <c r="AE1259" s="413"/>
      <c r="AF1259" s="413"/>
      <c r="AG1259" s="413"/>
      <c r="AH1259" s="413"/>
      <c r="AI1259" s="413"/>
      <c r="AJ1259" s="413"/>
      <c r="AK1259" s="413"/>
      <c r="AL1259" s="413"/>
      <c r="AM1259" s="413"/>
      <c r="AN1259" s="413"/>
      <c r="AO1259" s="413"/>
      <c r="AP1259" s="413"/>
    </row>
    <row r="1260" spans="1:42" ht="14.25" customHeight="1">
      <c r="A1260" s="413"/>
      <c r="B1260" s="413" t="s">
        <v>3503</v>
      </c>
      <c r="C1260" s="513" t="s">
        <v>3294</v>
      </c>
      <c r="D1260" s="413" t="s">
        <v>3504</v>
      </c>
      <c r="E1260" s="514"/>
      <c r="F1260" s="514" t="s">
        <v>3242</v>
      </c>
      <c r="G1260" s="514">
        <v>4</v>
      </c>
      <c r="H1260" s="514">
        <v>6</v>
      </c>
      <c r="I1260" s="514" t="s">
        <v>3492</v>
      </c>
      <c r="J1260" s="514">
        <v>5</v>
      </c>
      <c r="K1260" s="514" t="s">
        <v>3446</v>
      </c>
      <c r="L1260" s="515" t="s">
        <v>3234</v>
      </c>
      <c r="M1260" s="413">
        <v>1</v>
      </c>
      <c r="N1260" s="413">
        <v>1</v>
      </c>
      <c r="O1260" s="413">
        <v>1</v>
      </c>
      <c r="P1260" s="413">
        <v>1</v>
      </c>
      <c r="Q1260" s="413">
        <v>2</v>
      </c>
      <c r="R1260" s="413">
        <f t="shared" si="20"/>
        <v>6</v>
      </c>
      <c r="S1260" s="413"/>
      <c r="T1260" s="413"/>
      <c r="U1260" s="413"/>
      <c r="V1260" s="413"/>
      <c r="W1260" s="413"/>
      <c r="X1260" s="413"/>
      <c r="Y1260" s="413"/>
      <c r="Z1260" s="413"/>
      <c r="AA1260" s="413"/>
      <c r="AB1260" s="413"/>
      <c r="AC1260" s="413"/>
      <c r="AD1260" s="413"/>
      <c r="AE1260" s="413"/>
      <c r="AF1260" s="413"/>
      <c r="AG1260" s="413"/>
      <c r="AH1260" s="413"/>
      <c r="AI1260" s="413"/>
      <c r="AJ1260" s="413"/>
      <c r="AK1260" s="413"/>
      <c r="AL1260" s="413"/>
      <c r="AM1260" s="413"/>
      <c r="AN1260" s="413"/>
      <c r="AO1260" s="413"/>
      <c r="AP1260" s="413"/>
    </row>
    <row r="1261" spans="1:42" ht="14.25" customHeight="1">
      <c r="A1261" s="413"/>
      <c r="B1261" s="413" t="s">
        <v>3296</v>
      </c>
      <c r="C1261" s="513" t="s">
        <v>3297</v>
      </c>
      <c r="D1261" s="413" t="s">
        <v>3507</v>
      </c>
      <c r="E1261" s="514"/>
      <c r="F1261" s="514" t="s">
        <v>3242</v>
      </c>
      <c r="G1261" s="514">
        <v>5</v>
      </c>
      <c r="H1261" s="514">
        <v>5</v>
      </c>
      <c r="I1261" s="514" t="s">
        <v>3492</v>
      </c>
      <c r="J1261" s="514">
        <v>6</v>
      </c>
      <c r="K1261" s="514" t="s">
        <v>3233</v>
      </c>
      <c r="L1261" s="515" t="s">
        <v>3234</v>
      </c>
      <c r="M1261" s="556">
        <v>0</v>
      </c>
      <c r="N1261" s="413">
        <v>1</v>
      </c>
      <c r="O1261" s="556">
        <v>0</v>
      </c>
      <c r="P1261" s="413">
        <v>1</v>
      </c>
      <c r="Q1261" s="413">
        <v>1</v>
      </c>
      <c r="R1261" s="413">
        <f t="shared" si="20"/>
        <v>3</v>
      </c>
      <c r="S1261" s="413"/>
      <c r="T1261" s="413"/>
      <c r="U1261" s="413"/>
      <c r="V1261" s="413"/>
      <c r="W1261" s="413"/>
      <c r="X1261" s="413"/>
      <c r="Y1261" s="413"/>
      <c r="Z1261" s="413"/>
      <c r="AA1261" s="413"/>
      <c r="AB1261" s="413"/>
      <c r="AC1261" s="413"/>
      <c r="AD1261" s="413"/>
      <c r="AE1261" s="413"/>
      <c r="AF1261" s="413"/>
      <c r="AG1261" s="413"/>
      <c r="AH1261" s="413"/>
      <c r="AI1261" s="413"/>
      <c r="AJ1261" s="413"/>
      <c r="AK1261" s="413"/>
      <c r="AL1261" s="413"/>
      <c r="AM1261" s="413"/>
      <c r="AN1261" s="413"/>
      <c r="AO1261" s="413"/>
      <c r="AP1261" s="413"/>
    </row>
    <row r="1262" spans="1:42" ht="14.25" customHeight="1">
      <c r="A1262" s="413"/>
      <c r="B1262" s="413" t="s">
        <v>4018</v>
      </c>
      <c r="C1262" s="513" t="s">
        <v>3298</v>
      </c>
      <c r="D1262" s="413" t="s">
        <v>3508</v>
      </c>
      <c r="E1262" s="514"/>
      <c r="F1262" s="514" t="s">
        <v>3232</v>
      </c>
      <c r="G1262" s="514"/>
      <c r="H1262" s="514"/>
      <c r="I1262" s="514" t="s">
        <v>3492</v>
      </c>
      <c r="J1262" s="514">
        <v>9</v>
      </c>
      <c r="K1262" s="514" t="s">
        <v>3233</v>
      </c>
      <c r="L1262" s="515" t="s">
        <v>3234</v>
      </c>
      <c r="M1262" s="556">
        <v>0</v>
      </c>
      <c r="N1262" s="413">
        <v>1</v>
      </c>
      <c r="O1262" s="556">
        <v>0</v>
      </c>
      <c r="P1262" s="413">
        <v>1</v>
      </c>
      <c r="Q1262" s="413">
        <v>1</v>
      </c>
      <c r="R1262" s="413">
        <f t="shared" si="20"/>
        <v>3</v>
      </c>
      <c r="S1262" s="413"/>
      <c r="T1262" s="413"/>
      <c r="U1262" s="413"/>
      <c r="V1262" s="413"/>
      <c r="W1262" s="413"/>
      <c r="X1262" s="413"/>
      <c r="Y1262" s="413"/>
      <c r="Z1262" s="413"/>
      <c r="AA1262" s="413"/>
      <c r="AB1262" s="413"/>
      <c r="AC1262" s="413"/>
      <c r="AD1262" s="413"/>
      <c r="AE1262" s="413"/>
      <c r="AF1262" s="413"/>
      <c r="AG1262" s="413"/>
      <c r="AH1262" s="413"/>
      <c r="AI1262" s="413"/>
      <c r="AJ1262" s="413"/>
      <c r="AK1262" s="413"/>
      <c r="AL1262" s="413"/>
      <c r="AM1262" s="413"/>
      <c r="AN1262" s="413"/>
      <c r="AO1262" s="413"/>
      <c r="AP1262" s="413"/>
    </row>
    <row r="1263" spans="1:42" ht="14.25" customHeight="1">
      <c r="A1263" s="413"/>
      <c r="B1263" s="413" t="s">
        <v>3309</v>
      </c>
      <c r="C1263" s="513" t="s">
        <v>3310</v>
      </c>
      <c r="D1263" s="413" t="s">
        <v>3518</v>
      </c>
      <c r="E1263" s="514"/>
      <c r="F1263" s="514" t="s">
        <v>3232</v>
      </c>
      <c r="G1263" s="514"/>
      <c r="H1263" s="514"/>
      <c r="I1263" s="514" t="s">
        <v>3511</v>
      </c>
      <c r="J1263" s="514">
        <v>4</v>
      </c>
      <c r="K1263" s="514" t="s">
        <v>3446</v>
      </c>
      <c r="L1263" s="515" t="s">
        <v>3234</v>
      </c>
      <c r="M1263" s="413">
        <v>1</v>
      </c>
      <c r="N1263" s="413">
        <v>1</v>
      </c>
      <c r="O1263" s="413">
        <v>1</v>
      </c>
      <c r="P1263" s="413">
        <v>2</v>
      </c>
      <c r="Q1263" s="556">
        <v>0</v>
      </c>
      <c r="R1263" s="413">
        <f t="shared" si="20"/>
        <v>5</v>
      </c>
      <c r="S1263" s="413"/>
      <c r="T1263" s="413"/>
      <c r="U1263" s="413"/>
      <c r="V1263" s="413"/>
      <c r="W1263" s="413"/>
      <c r="X1263" s="413"/>
      <c r="Y1263" s="413"/>
      <c r="Z1263" s="413"/>
      <c r="AA1263" s="413"/>
      <c r="AB1263" s="413"/>
      <c r="AC1263" s="413"/>
      <c r="AD1263" s="413"/>
      <c r="AE1263" s="413"/>
      <c r="AF1263" s="413"/>
      <c r="AG1263" s="413"/>
      <c r="AH1263" s="413"/>
      <c r="AI1263" s="413"/>
      <c r="AJ1263" s="413"/>
      <c r="AK1263" s="413"/>
      <c r="AL1263" s="413"/>
      <c r="AM1263" s="413"/>
      <c r="AN1263" s="413"/>
      <c r="AO1263" s="413"/>
      <c r="AP1263" s="413"/>
    </row>
    <row r="1264" spans="1:42" ht="14.25" customHeight="1">
      <c r="A1264" s="413"/>
      <c r="B1264" s="413" t="s">
        <v>3523</v>
      </c>
      <c r="C1264" s="513" t="s">
        <v>3314</v>
      </c>
      <c r="D1264" s="413" t="s">
        <v>3524</v>
      </c>
      <c r="E1264" s="514"/>
      <c r="F1264" s="514" t="s">
        <v>3232</v>
      </c>
      <c r="G1264" s="514"/>
      <c r="H1264" s="514"/>
      <c r="I1264" s="514" t="s">
        <v>3511</v>
      </c>
      <c r="J1264" s="514">
        <v>5</v>
      </c>
      <c r="K1264" s="514" t="s">
        <v>3446</v>
      </c>
      <c r="L1264" s="515" t="s">
        <v>3234</v>
      </c>
      <c r="M1264" s="413">
        <v>1</v>
      </c>
      <c r="N1264" s="413">
        <v>2</v>
      </c>
      <c r="O1264" s="413">
        <v>2</v>
      </c>
      <c r="P1264" s="413">
        <v>1</v>
      </c>
      <c r="Q1264" s="413">
        <v>1</v>
      </c>
      <c r="R1264" s="413">
        <f t="shared" si="20"/>
        <v>7</v>
      </c>
      <c r="S1264" s="413"/>
      <c r="T1264" s="413"/>
      <c r="U1264" s="413"/>
      <c r="V1264" s="413"/>
      <c r="W1264" s="413"/>
      <c r="X1264" s="413"/>
      <c r="Y1264" s="413"/>
      <c r="Z1264" s="413"/>
      <c r="AA1264" s="413"/>
      <c r="AB1264" s="413"/>
      <c r="AC1264" s="413"/>
      <c r="AD1264" s="413"/>
      <c r="AE1264" s="413"/>
      <c r="AF1264" s="413"/>
      <c r="AG1264" s="413"/>
      <c r="AH1264" s="413"/>
      <c r="AI1264" s="413"/>
      <c r="AJ1264" s="413"/>
      <c r="AK1264" s="413"/>
      <c r="AL1264" s="413"/>
      <c r="AM1264" s="413"/>
      <c r="AN1264" s="413"/>
      <c r="AO1264" s="413"/>
      <c r="AP1264" s="413"/>
    </row>
    <row r="1265" spans="1:42" ht="14.25" customHeight="1">
      <c r="A1265" s="413"/>
      <c r="B1265" s="413" t="s">
        <v>3678</v>
      </c>
      <c r="C1265" s="513" t="s">
        <v>3311</v>
      </c>
      <c r="D1265" s="413" t="s">
        <v>3519</v>
      </c>
      <c r="E1265" s="514"/>
      <c r="F1265" s="514" t="s">
        <v>3242</v>
      </c>
      <c r="G1265" s="514">
        <v>4</v>
      </c>
      <c r="H1265" s="514">
        <v>2</v>
      </c>
      <c r="I1265" s="514" t="s">
        <v>3511</v>
      </c>
      <c r="J1265" s="514">
        <v>5</v>
      </c>
      <c r="K1265" s="514" t="s">
        <v>3233</v>
      </c>
      <c r="L1265" s="515" t="s">
        <v>3234</v>
      </c>
      <c r="M1265" s="556">
        <v>0</v>
      </c>
      <c r="N1265" s="556">
        <v>0</v>
      </c>
      <c r="O1265" s="413">
        <v>1</v>
      </c>
      <c r="P1265" s="413">
        <v>1</v>
      </c>
      <c r="Q1265" s="413">
        <v>1</v>
      </c>
      <c r="R1265" s="413">
        <f t="shared" si="20"/>
        <v>3</v>
      </c>
      <c r="S1265" s="413"/>
      <c r="T1265" s="413"/>
      <c r="U1265" s="413"/>
      <c r="V1265" s="413"/>
      <c r="W1265" s="413"/>
      <c r="X1265" s="413"/>
      <c r="Y1265" s="413"/>
      <c r="Z1265" s="413"/>
      <c r="AA1265" s="413"/>
      <c r="AB1265" s="413"/>
      <c r="AC1265" s="413"/>
      <c r="AD1265" s="413"/>
      <c r="AE1265" s="413"/>
      <c r="AF1265" s="413"/>
      <c r="AG1265" s="413"/>
      <c r="AH1265" s="413"/>
      <c r="AI1265" s="413"/>
      <c r="AJ1265" s="413"/>
      <c r="AK1265" s="413"/>
      <c r="AL1265" s="413"/>
      <c r="AM1265" s="413"/>
      <c r="AN1265" s="413"/>
      <c r="AO1265" s="413"/>
      <c r="AP1265" s="413"/>
    </row>
    <row r="1266" spans="1:42" ht="14.25" customHeight="1">
      <c r="A1266" s="413"/>
      <c r="B1266" s="560" t="s">
        <v>4294</v>
      </c>
      <c r="C1266" s="513" t="s">
        <v>3313</v>
      </c>
      <c r="D1266" s="413" t="s">
        <v>3522</v>
      </c>
      <c r="E1266" s="514"/>
      <c r="F1266" s="514" t="s">
        <v>3232</v>
      </c>
      <c r="G1266" s="514"/>
      <c r="H1266" s="514"/>
      <c r="I1266" s="514" t="s">
        <v>3511</v>
      </c>
      <c r="J1266" s="514">
        <v>5</v>
      </c>
      <c r="K1266" s="514" t="s">
        <v>3233</v>
      </c>
      <c r="L1266" s="515" t="s">
        <v>3234</v>
      </c>
      <c r="M1266" s="556">
        <v>0</v>
      </c>
      <c r="N1266" s="556">
        <v>0</v>
      </c>
      <c r="O1266" s="556">
        <v>0</v>
      </c>
      <c r="P1266" s="413">
        <v>1</v>
      </c>
      <c r="Q1266" s="556">
        <v>0</v>
      </c>
      <c r="R1266" s="413">
        <f t="shared" si="20"/>
        <v>1</v>
      </c>
      <c r="S1266" s="413"/>
      <c r="T1266" s="413"/>
      <c r="U1266" s="413"/>
      <c r="V1266" s="413"/>
      <c r="W1266" s="413"/>
      <c r="X1266" s="413"/>
      <c r="Y1266" s="413"/>
      <c r="Z1266" s="413"/>
      <c r="AA1266" s="413"/>
      <c r="AB1266" s="413"/>
      <c r="AC1266" s="413"/>
      <c r="AD1266" s="413"/>
      <c r="AE1266" s="413"/>
      <c r="AF1266" s="413"/>
      <c r="AG1266" s="413"/>
      <c r="AH1266" s="413"/>
      <c r="AI1266" s="413"/>
      <c r="AJ1266" s="413"/>
      <c r="AK1266" s="413"/>
      <c r="AL1266" s="413"/>
      <c r="AM1266" s="413"/>
      <c r="AN1266" s="413"/>
      <c r="AO1266" s="413"/>
      <c r="AP1266" s="413"/>
    </row>
    <row r="1267" spans="1:42" ht="14.25" customHeight="1">
      <c r="A1267" s="413"/>
      <c r="B1267" s="413" t="s">
        <v>3528</v>
      </c>
      <c r="C1267" s="513" t="s">
        <v>3323</v>
      </c>
      <c r="D1267" s="413" t="s">
        <v>3324</v>
      </c>
      <c r="E1267" s="514"/>
      <c r="F1267" s="514" t="s">
        <v>3242</v>
      </c>
      <c r="G1267" s="514">
        <v>2</v>
      </c>
      <c r="H1267" s="514">
        <v>3</v>
      </c>
      <c r="I1267" s="514" t="s">
        <v>3525</v>
      </c>
      <c r="J1267" s="514">
        <v>2</v>
      </c>
      <c r="K1267" s="514" t="s">
        <v>3446</v>
      </c>
      <c r="L1267" s="515" t="s">
        <v>3234</v>
      </c>
      <c r="M1267" s="413">
        <v>1</v>
      </c>
      <c r="N1267" s="413">
        <v>2</v>
      </c>
      <c r="O1267" s="413">
        <v>1</v>
      </c>
      <c r="P1267" s="413">
        <v>1</v>
      </c>
      <c r="Q1267" s="413">
        <v>1</v>
      </c>
      <c r="R1267" s="413">
        <f t="shared" si="20"/>
        <v>6</v>
      </c>
      <c r="S1267" s="413"/>
      <c r="T1267" s="413"/>
      <c r="U1267" s="413"/>
      <c r="V1267" s="413"/>
      <c r="W1267" s="413"/>
      <c r="X1267" s="413"/>
      <c r="Y1267" s="413"/>
      <c r="Z1267" s="413"/>
      <c r="AA1267" s="413"/>
      <c r="AB1267" s="413"/>
      <c r="AC1267" s="413"/>
      <c r="AD1267" s="413"/>
      <c r="AE1267" s="413"/>
      <c r="AF1267" s="413"/>
      <c r="AG1267" s="413"/>
      <c r="AH1267" s="413"/>
      <c r="AI1267" s="413"/>
      <c r="AJ1267" s="413"/>
      <c r="AK1267" s="413"/>
      <c r="AL1267" s="413"/>
      <c r="AM1267" s="413"/>
      <c r="AN1267" s="413"/>
      <c r="AO1267" s="413"/>
      <c r="AP1267" s="413"/>
    </row>
    <row r="1268" spans="1:42" ht="14.25" customHeight="1">
      <c r="A1268" s="413"/>
      <c r="B1268" s="413" t="s">
        <v>3326</v>
      </c>
      <c r="C1268" s="513" t="s">
        <v>3327</v>
      </c>
      <c r="D1268" s="413" t="s">
        <v>3531</v>
      </c>
      <c r="E1268" s="514" t="s">
        <v>3457</v>
      </c>
      <c r="F1268" s="514" t="s">
        <v>3242</v>
      </c>
      <c r="G1268" s="514">
        <v>3</v>
      </c>
      <c r="H1268" s="514">
        <v>3</v>
      </c>
      <c r="I1268" s="514" t="s">
        <v>3525</v>
      </c>
      <c r="J1268" s="514">
        <v>3</v>
      </c>
      <c r="K1268" s="514" t="s">
        <v>3233</v>
      </c>
      <c r="L1268" s="515" t="s">
        <v>3234</v>
      </c>
      <c r="M1268" s="556">
        <v>0</v>
      </c>
      <c r="N1268" s="413">
        <v>1</v>
      </c>
      <c r="O1268" s="556">
        <v>0</v>
      </c>
      <c r="P1268" s="556">
        <v>0</v>
      </c>
      <c r="Q1268" s="413">
        <v>1</v>
      </c>
      <c r="R1268" s="413">
        <f t="shared" si="20"/>
        <v>2</v>
      </c>
      <c r="S1268" s="413"/>
      <c r="T1268" s="413"/>
      <c r="U1268" s="413"/>
      <c r="V1268" s="413"/>
      <c r="W1268" s="413"/>
      <c r="X1268" s="413"/>
      <c r="Y1268" s="413"/>
      <c r="Z1268" s="413"/>
      <c r="AA1268" s="413"/>
      <c r="AB1268" s="413"/>
      <c r="AC1268" s="413"/>
      <c r="AD1268" s="413"/>
      <c r="AE1268" s="413"/>
      <c r="AF1268" s="413"/>
      <c r="AG1268" s="413"/>
      <c r="AH1268" s="413"/>
      <c r="AI1268" s="413"/>
      <c r="AJ1268" s="413"/>
      <c r="AK1268" s="413"/>
      <c r="AL1268" s="413"/>
      <c r="AM1268" s="413"/>
      <c r="AN1268" s="413"/>
      <c r="AO1268" s="413"/>
      <c r="AP1268" s="413"/>
    </row>
    <row r="1269" spans="1:42" ht="14.25" customHeight="1">
      <c r="A1269" s="413"/>
      <c r="B1269" s="413" t="s">
        <v>3534</v>
      </c>
      <c r="C1269" s="513" t="s">
        <v>3329</v>
      </c>
      <c r="D1269" s="413" t="s">
        <v>3535</v>
      </c>
      <c r="E1269" s="514" t="s">
        <v>3457</v>
      </c>
      <c r="F1269" s="514" t="s">
        <v>3242</v>
      </c>
      <c r="G1269" s="514">
        <v>3</v>
      </c>
      <c r="H1269" s="514">
        <v>5</v>
      </c>
      <c r="I1269" s="514" t="s">
        <v>3525</v>
      </c>
      <c r="J1269" s="514">
        <v>4</v>
      </c>
      <c r="K1269" s="514" t="s">
        <v>3446</v>
      </c>
      <c r="L1269" s="515" t="s">
        <v>3234</v>
      </c>
      <c r="M1269" s="556">
        <v>0</v>
      </c>
      <c r="N1269" s="413">
        <v>2</v>
      </c>
      <c r="O1269" s="413">
        <v>2</v>
      </c>
      <c r="P1269" s="413">
        <v>2</v>
      </c>
      <c r="Q1269" s="413">
        <v>1</v>
      </c>
      <c r="R1269" s="413">
        <f t="shared" si="20"/>
        <v>7</v>
      </c>
      <c r="S1269" s="413"/>
      <c r="T1269" s="413"/>
      <c r="U1269" s="413"/>
      <c r="V1269" s="413"/>
      <c r="W1269" s="413"/>
      <c r="X1269" s="413"/>
      <c r="Y1269" s="413"/>
      <c r="Z1269" s="413"/>
      <c r="AA1269" s="413"/>
      <c r="AB1269" s="413"/>
      <c r="AC1269" s="413"/>
      <c r="AD1269" s="413"/>
      <c r="AE1269" s="413"/>
      <c r="AF1269" s="413"/>
      <c r="AG1269" s="413"/>
      <c r="AH1269" s="413"/>
      <c r="AI1269" s="413"/>
      <c r="AJ1269" s="413"/>
      <c r="AK1269" s="413"/>
      <c r="AL1269" s="413"/>
      <c r="AM1269" s="413"/>
      <c r="AN1269" s="413"/>
      <c r="AO1269" s="413"/>
      <c r="AP1269" s="413"/>
    </row>
    <row r="1270" spans="1:42" ht="14.25" customHeight="1">
      <c r="A1270" s="413"/>
      <c r="B1270" s="413" t="s">
        <v>3536</v>
      </c>
      <c r="C1270" s="513" t="s">
        <v>3330</v>
      </c>
      <c r="D1270" s="413" t="s">
        <v>3537</v>
      </c>
      <c r="E1270" s="514"/>
      <c r="F1270" s="514" t="s">
        <v>3232</v>
      </c>
      <c r="G1270" s="514"/>
      <c r="H1270" s="514"/>
      <c r="I1270" s="514" t="s">
        <v>3525</v>
      </c>
      <c r="J1270" s="514">
        <v>6</v>
      </c>
      <c r="K1270" s="514" t="s">
        <v>3442</v>
      </c>
      <c r="L1270" s="515" t="s">
        <v>3234</v>
      </c>
      <c r="M1270" s="556">
        <v>0</v>
      </c>
      <c r="N1270" s="556">
        <v>0</v>
      </c>
      <c r="O1270" s="413">
        <v>0</v>
      </c>
      <c r="P1270" s="413">
        <v>1</v>
      </c>
      <c r="Q1270" s="556">
        <v>0</v>
      </c>
      <c r="R1270" s="413">
        <f t="shared" si="20"/>
        <v>1</v>
      </c>
      <c r="S1270" s="413"/>
      <c r="T1270" s="413"/>
      <c r="U1270" s="413"/>
      <c r="V1270" s="413"/>
      <c r="W1270" s="413"/>
      <c r="X1270" s="413"/>
      <c r="Y1270" s="413"/>
      <c r="Z1270" s="413"/>
      <c r="AA1270" s="413"/>
      <c r="AB1270" s="413"/>
      <c r="AC1270" s="413"/>
      <c r="AD1270" s="413"/>
      <c r="AE1270" s="413"/>
      <c r="AF1270" s="413"/>
      <c r="AG1270" s="413"/>
      <c r="AH1270" s="413"/>
      <c r="AI1270" s="413"/>
      <c r="AJ1270" s="413"/>
      <c r="AK1270" s="413"/>
      <c r="AL1270" s="413"/>
      <c r="AM1270" s="413"/>
      <c r="AN1270" s="413"/>
      <c r="AO1270" s="413"/>
      <c r="AP1270" s="413"/>
    </row>
    <row r="1271" spans="1:42" ht="14.25" customHeight="1">
      <c r="A1271" s="413"/>
      <c r="B1271" s="413" t="s">
        <v>3538</v>
      </c>
      <c r="C1271" s="513" t="s">
        <v>3331</v>
      </c>
      <c r="D1271" s="413" t="s">
        <v>3539</v>
      </c>
      <c r="E1271" s="514"/>
      <c r="F1271" s="514" t="s">
        <v>3232</v>
      </c>
      <c r="G1271" s="514"/>
      <c r="H1271" s="514"/>
      <c r="I1271" s="514" t="s">
        <v>3525</v>
      </c>
      <c r="J1271" s="514">
        <v>7</v>
      </c>
      <c r="K1271" s="514" t="s">
        <v>3233</v>
      </c>
      <c r="L1271" s="515" t="s">
        <v>3234</v>
      </c>
      <c r="M1271" s="413">
        <v>1</v>
      </c>
      <c r="N1271" s="413">
        <v>1</v>
      </c>
      <c r="O1271" s="413">
        <v>1</v>
      </c>
      <c r="P1271" s="413">
        <v>1</v>
      </c>
      <c r="Q1271" s="413">
        <v>1</v>
      </c>
      <c r="R1271" s="413">
        <f t="shared" si="20"/>
        <v>5</v>
      </c>
      <c r="S1271" s="413"/>
      <c r="T1271" s="413"/>
      <c r="U1271" s="413"/>
      <c r="V1271" s="413"/>
      <c r="W1271" s="413"/>
      <c r="X1271" s="413"/>
      <c r="Y1271" s="413"/>
      <c r="Z1271" s="413"/>
      <c r="AA1271" s="413"/>
      <c r="AB1271" s="413"/>
      <c r="AC1271" s="413"/>
      <c r="AD1271" s="413"/>
      <c r="AE1271" s="413"/>
      <c r="AF1271" s="413"/>
      <c r="AG1271" s="413"/>
      <c r="AH1271" s="413"/>
      <c r="AI1271" s="413"/>
      <c r="AJ1271" s="413"/>
      <c r="AK1271" s="413"/>
      <c r="AL1271" s="413"/>
      <c r="AM1271" s="413"/>
      <c r="AN1271" s="413"/>
      <c r="AO1271" s="413"/>
      <c r="AP1271" s="413"/>
    </row>
    <row r="1272" spans="1:42" ht="14.25" customHeight="1">
      <c r="A1272" s="413"/>
      <c r="B1272" s="413" t="s">
        <v>3546</v>
      </c>
      <c r="C1272" s="513" t="s">
        <v>3337</v>
      </c>
      <c r="D1272" s="413" t="s">
        <v>3547</v>
      </c>
      <c r="E1272" s="514"/>
      <c r="F1272" s="514" t="s">
        <v>3232</v>
      </c>
      <c r="G1272" s="514"/>
      <c r="H1272" s="514"/>
      <c r="I1272" s="514" t="s">
        <v>3542</v>
      </c>
      <c r="J1272" s="514">
        <v>2</v>
      </c>
      <c r="K1272" s="514" t="s">
        <v>3442</v>
      </c>
      <c r="L1272" s="515" t="s">
        <v>3234</v>
      </c>
      <c r="M1272" s="556">
        <v>0</v>
      </c>
      <c r="N1272" s="556">
        <v>0</v>
      </c>
      <c r="O1272" s="556">
        <v>0</v>
      </c>
      <c r="P1272" s="556">
        <v>0</v>
      </c>
      <c r="Q1272" s="556">
        <v>0</v>
      </c>
      <c r="R1272" s="413">
        <f t="shared" si="20"/>
        <v>0</v>
      </c>
      <c r="S1272" s="413"/>
      <c r="T1272" s="413"/>
      <c r="U1272" s="413"/>
      <c r="V1272" s="413"/>
      <c r="W1272" s="413"/>
      <c r="X1272" s="413"/>
      <c r="Y1272" s="413"/>
      <c r="Z1272" s="413"/>
      <c r="AA1272" s="413"/>
      <c r="AB1272" s="413"/>
      <c r="AC1272" s="413"/>
      <c r="AD1272" s="413"/>
      <c r="AE1272" s="413"/>
      <c r="AF1272" s="413"/>
      <c r="AG1272" s="413"/>
      <c r="AH1272" s="413"/>
      <c r="AI1272" s="413"/>
      <c r="AJ1272" s="413"/>
      <c r="AK1272" s="413"/>
      <c r="AL1272" s="413"/>
      <c r="AM1272" s="413"/>
      <c r="AN1272" s="413"/>
      <c r="AO1272" s="413"/>
      <c r="AP1272" s="413"/>
    </row>
    <row r="1273" spans="1:42" ht="14.25" customHeight="1">
      <c r="A1273" s="413"/>
      <c r="B1273" s="413" t="s">
        <v>3335</v>
      </c>
      <c r="C1273" s="513" t="s">
        <v>3336</v>
      </c>
      <c r="D1273" s="413" t="s">
        <v>3545</v>
      </c>
      <c r="E1273" s="514"/>
      <c r="F1273" s="514" t="s">
        <v>3242</v>
      </c>
      <c r="G1273" s="514">
        <v>1</v>
      </c>
      <c r="H1273" s="514">
        <v>2</v>
      </c>
      <c r="I1273" s="514" t="s">
        <v>3542</v>
      </c>
      <c r="J1273" s="514">
        <v>2</v>
      </c>
      <c r="K1273" s="514" t="s">
        <v>3233</v>
      </c>
      <c r="L1273" s="515" t="s">
        <v>3234</v>
      </c>
      <c r="M1273" s="413">
        <v>1</v>
      </c>
      <c r="N1273" s="413">
        <v>1</v>
      </c>
      <c r="O1273" s="556">
        <v>0</v>
      </c>
      <c r="P1273" s="556">
        <v>0</v>
      </c>
      <c r="Q1273" s="413">
        <v>1</v>
      </c>
      <c r="R1273" s="413">
        <f t="shared" si="20"/>
        <v>3</v>
      </c>
      <c r="S1273" s="413"/>
      <c r="T1273" s="413"/>
      <c r="U1273" s="413"/>
      <c r="V1273" s="413"/>
      <c r="W1273" s="413"/>
      <c r="X1273" s="413"/>
      <c r="Y1273" s="413"/>
      <c r="Z1273" s="413"/>
      <c r="AA1273" s="413"/>
      <c r="AB1273" s="413"/>
      <c r="AC1273" s="413"/>
      <c r="AD1273" s="413"/>
      <c r="AE1273" s="413"/>
      <c r="AF1273" s="413"/>
      <c r="AG1273" s="413"/>
      <c r="AH1273" s="413"/>
      <c r="AI1273" s="413"/>
      <c r="AJ1273" s="413"/>
      <c r="AK1273" s="413"/>
      <c r="AL1273" s="413"/>
      <c r="AM1273" s="413"/>
      <c r="AN1273" s="413"/>
      <c r="AO1273" s="413"/>
      <c r="AP1273" s="413"/>
    </row>
    <row r="1274" spans="1:42" ht="14.25" customHeight="1">
      <c r="A1274" s="413"/>
      <c r="B1274" s="413" t="s">
        <v>3685</v>
      </c>
      <c r="C1274" s="513" t="s">
        <v>3338</v>
      </c>
      <c r="D1274" s="413" t="s">
        <v>3548</v>
      </c>
      <c r="E1274" s="514" t="s">
        <v>3453</v>
      </c>
      <c r="F1274" s="514" t="s">
        <v>3242</v>
      </c>
      <c r="G1274" s="514">
        <v>2</v>
      </c>
      <c r="H1274" s="514">
        <v>4</v>
      </c>
      <c r="I1274" s="514" t="s">
        <v>3542</v>
      </c>
      <c r="J1274" s="514">
        <v>4</v>
      </c>
      <c r="K1274" s="514" t="s">
        <v>3442</v>
      </c>
      <c r="L1274" s="515" t="s">
        <v>3679</v>
      </c>
      <c r="M1274" s="413">
        <v>0</v>
      </c>
      <c r="N1274" s="556">
        <v>0</v>
      </c>
      <c r="O1274" s="556">
        <v>0</v>
      </c>
      <c r="P1274" s="556">
        <v>0</v>
      </c>
      <c r="Q1274" s="556">
        <v>0</v>
      </c>
      <c r="R1274" s="413">
        <f t="shared" si="20"/>
        <v>0</v>
      </c>
      <c r="S1274" s="413"/>
      <c r="T1274" s="413"/>
      <c r="U1274" s="413"/>
      <c r="V1274" s="413"/>
      <c r="W1274" s="413"/>
      <c r="X1274" s="413"/>
      <c r="Y1274" s="413"/>
      <c r="Z1274" s="413"/>
      <c r="AA1274" s="413"/>
      <c r="AB1274" s="413"/>
      <c r="AC1274" s="413"/>
      <c r="AD1274" s="413"/>
      <c r="AE1274" s="413"/>
      <c r="AF1274" s="413"/>
      <c r="AG1274" s="413"/>
      <c r="AH1274" s="413"/>
      <c r="AI1274" s="413"/>
      <c r="AJ1274" s="413"/>
      <c r="AK1274" s="413"/>
      <c r="AL1274" s="413"/>
      <c r="AM1274" s="413"/>
      <c r="AN1274" s="413"/>
      <c r="AO1274" s="413"/>
      <c r="AP1274" s="413"/>
    </row>
    <row r="1275" spans="1:42" ht="14.25" customHeight="1">
      <c r="A1275" s="413"/>
      <c r="B1275" s="560" t="s">
        <v>3339</v>
      </c>
      <c r="C1275" s="513" t="s">
        <v>3340</v>
      </c>
      <c r="D1275" s="413" t="s">
        <v>3549</v>
      </c>
      <c r="E1275" s="514"/>
      <c r="F1275" s="514" t="s">
        <v>3232</v>
      </c>
      <c r="G1275" s="514"/>
      <c r="H1275" s="514"/>
      <c r="I1275" s="514" t="s">
        <v>3542</v>
      </c>
      <c r="J1275" s="514">
        <v>4</v>
      </c>
      <c r="K1275" s="514" t="s">
        <v>3446</v>
      </c>
      <c r="L1275" s="515" t="s">
        <v>3234</v>
      </c>
      <c r="M1275" s="413">
        <v>0</v>
      </c>
      <c r="N1275" s="413">
        <v>0</v>
      </c>
      <c r="O1275" s="413">
        <v>0</v>
      </c>
      <c r="P1275" s="413">
        <v>1</v>
      </c>
      <c r="Q1275" s="413">
        <v>1</v>
      </c>
      <c r="R1275" s="413">
        <f t="shared" si="20"/>
        <v>2</v>
      </c>
      <c r="S1275" s="413"/>
      <c r="T1275" s="413"/>
      <c r="U1275" s="413"/>
      <c r="V1275" s="413"/>
      <c r="W1275" s="413"/>
      <c r="X1275" s="413"/>
      <c r="Y1275" s="413"/>
      <c r="Z1275" s="413"/>
      <c r="AA1275" s="413"/>
      <c r="AB1275" s="413"/>
      <c r="AC1275" s="413"/>
      <c r="AD1275" s="413"/>
      <c r="AE1275" s="413"/>
      <c r="AF1275" s="413"/>
      <c r="AG1275" s="413"/>
      <c r="AH1275" s="413"/>
      <c r="AI1275" s="413"/>
      <c r="AJ1275" s="413"/>
      <c r="AK1275" s="413"/>
      <c r="AL1275" s="413"/>
      <c r="AM1275" s="413"/>
      <c r="AN1275" s="413"/>
      <c r="AO1275" s="413"/>
      <c r="AP1275" s="413"/>
    </row>
    <row r="1276" spans="1:42" ht="14.25" customHeight="1">
      <c r="A1276" s="413"/>
      <c r="B1276" s="413" t="s">
        <v>3551</v>
      </c>
      <c r="C1276" s="513" t="s">
        <v>3343</v>
      </c>
      <c r="D1276" s="413" t="s">
        <v>3552</v>
      </c>
      <c r="E1276" s="514"/>
      <c r="F1276" s="514" t="s">
        <v>3232</v>
      </c>
      <c r="G1276" s="514"/>
      <c r="H1276" s="514"/>
      <c r="I1276" s="514" t="s">
        <v>3542</v>
      </c>
      <c r="J1276" s="514">
        <v>5</v>
      </c>
      <c r="K1276" s="514" t="s">
        <v>3442</v>
      </c>
      <c r="L1276" s="515" t="s">
        <v>3234</v>
      </c>
      <c r="M1276" s="556">
        <v>0</v>
      </c>
      <c r="N1276" s="556">
        <v>0</v>
      </c>
      <c r="O1276" s="556">
        <v>0</v>
      </c>
      <c r="P1276" s="413">
        <v>2</v>
      </c>
      <c r="Q1276" s="556">
        <v>0</v>
      </c>
      <c r="R1276" s="413">
        <f t="shared" si="20"/>
        <v>2</v>
      </c>
      <c r="S1276" s="413"/>
      <c r="T1276" s="413"/>
      <c r="U1276" s="413"/>
      <c r="V1276" s="413"/>
      <c r="W1276" s="413"/>
      <c r="X1276" s="413"/>
      <c r="Y1276" s="413"/>
      <c r="Z1276" s="413"/>
      <c r="AA1276" s="413"/>
      <c r="AB1276" s="413"/>
      <c r="AC1276" s="413"/>
      <c r="AD1276" s="413"/>
      <c r="AE1276" s="413"/>
      <c r="AF1276" s="413"/>
      <c r="AG1276" s="413"/>
      <c r="AH1276" s="413"/>
      <c r="AI1276" s="413"/>
      <c r="AJ1276" s="413"/>
      <c r="AK1276" s="413"/>
      <c r="AL1276" s="413"/>
      <c r="AM1276" s="413"/>
      <c r="AN1276" s="413"/>
      <c r="AO1276" s="413"/>
      <c r="AP1276" s="413"/>
    </row>
    <row r="1277" spans="1:42" ht="14.25" customHeight="1">
      <c r="A1277" s="413"/>
      <c r="B1277" s="560" t="s">
        <v>3344</v>
      </c>
      <c r="C1277" s="513" t="s">
        <v>3345</v>
      </c>
      <c r="D1277" s="413" t="s">
        <v>3553</v>
      </c>
      <c r="E1277" s="514"/>
      <c r="F1277" s="514" t="s">
        <v>3242</v>
      </c>
      <c r="G1277" s="514">
        <v>3</v>
      </c>
      <c r="H1277" s="514">
        <v>4</v>
      </c>
      <c r="I1277" s="514" t="s">
        <v>3542</v>
      </c>
      <c r="J1277" s="514">
        <v>6</v>
      </c>
      <c r="K1277" s="514" t="s">
        <v>3446</v>
      </c>
      <c r="L1277" s="515" t="s">
        <v>3234</v>
      </c>
      <c r="M1277" s="413">
        <v>1</v>
      </c>
      <c r="N1277" s="556">
        <v>0</v>
      </c>
      <c r="O1277" s="413">
        <v>2</v>
      </c>
      <c r="P1277" s="556">
        <v>0</v>
      </c>
      <c r="Q1277" s="556">
        <v>0</v>
      </c>
      <c r="R1277" s="413">
        <f t="shared" si="20"/>
        <v>3</v>
      </c>
      <c r="S1277" s="413"/>
      <c r="T1277" s="413"/>
      <c r="U1277" s="413"/>
      <c r="V1277" s="413"/>
      <c r="W1277" s="413"/>
      <c r="X1277" s="413"/>
      <c r="Y1277" s="413"/>
      <c r="Z1277" s="413"/>
      <c r="AA1277" s="413"/>
      <c r="AB1277" s="413"/>
      <c r="AC1277" s="413"/>
      <c r="AD1277" s="413"/>
      <c r="AE1277" s="413"/>
      <c r="AF1277" s="413"/>
      <c r="AG1277" s="413"/>
      <c r="AH1277" s="413"/>
      <c r="AI1277" s="413"/>
      <c r="AJ1277" s="413"/>
      <c r="AK1277" s="413"/>
      <c r="AL1277" s="413"/>
      <c r="AM1277" s="413"/>
      <c r="AN1277" s="413"/>
      <c r="AO1277" s="413"/>
      <c r="AP1277" s="413"/>
    </row>
    <row r="1278" spans="1:42" ht="14.25" customHeight="1">
      <c r="A1278" s="413"/>
      <c r="B1278" s="560" t="s">
        <v>3346</v>
      </c>
      <c r="C1278" s="513" t="s">
        <v>3347</v>
      </c>
      <c r="D1278" s="413" t="s">
        <v>3554</v>
      </c>
      <c r="E1278" s="514"/>
      <c r="F1278" s="514" t="s">
        <v>3232</v>
      </c>
      <c r="G1278" s="514"/>
      <c r="H1278" s="514"/>
      <c r="I1278" s="514" t="s">
        <v>3542</v>
      </c>
      <c r="J1278" s="514">
        <v>7</v>
      </c>
      <c r="K1278" s="514" t="s">
        <v>3233</v>
      </c>
      <c r="L1278" s="515" t="s">
        <v>3234</v>
      </c>
      <c r="M1278" s="413">
        <v>1</v>
      </c>
      <c r="N1278" s="413">
        <v>0</v>
      </c>
      <c r="O1278" s="413">
        <v>1</v>
      </c>
      <c r="P1278" s="556">
        <v>0</v>
      </c>
      <c r="Q1278" s="413">
        <v>1</v>
      </c>
      <c r="R1278" s="413">
        <f t="shared" si="20"/>
        <v>3</v>
      </c>
      <c r="S1278" s="413"/>
      <c r="T1278" s="413"/>
      <c r="U1278" s="413"/>
      <c r="V1278" s="413"/>
      <c r="W1278" s="413"/>
      <c r="X1278" s="413"/>
      <c r="Y1278" s="413"/>
      <c r="Z1278" s="413"/>
      <c r="AA1278" s="413"/>
      <c r="AB1278" s="413"/>
      <c r="AC1278" s="413"/>
      <c r="AD1278" s="413"/>
      <c r="AE1278" s="413"/>
      <c r="AF1278" s="413"/>
      <c r="AG1278" s="413"/>
      <c r="AH1278" s="413"/>
      <c r="AI1278" s="413"/>
      <c r="AJ1278" s="413"/>
      <c r="AK1278" s="413"/>
      <c r="AL1278" s="413"/>
      <c r="AM1278" s="413"/>
      <c r="AN1278" s="413"/>
      <c r="AO1278" s="413"/>
      <c r="AP1278" s="413"/>
    </row>
    <row r="1279" spans="1:42" ht="14.25" customHeight="1">
      <c r="A1279" s="413"/>
      <c r="B1279" s="413" t="s">
        <v>3348</v>
      </c>
      <c r="C1279" s="513" t="s">
        <v>3349</v>
      </c>
      <c r="D1279" s="413" t="s">
        <v>3555</v>
      </c>
      <c r="E1279" s="514"/>
      <c r="F1279" s="514" t="s">
        <v>3232</v>
      </c>
      <c r="G1279" s="514"/>
      <c r="H1279" s="514"/>
      <c r="I1279" s="514" t="s">
        <v>3556</v>
      </c>
      <c r="J1279" s="514">
        <v>1</v>
      </c>
      <c r="K1279" s="514" t="s">
        <v>3442</v>
      </c>
      <c r="L1279" s="515" t="s">
        <v>3679</v>
      </c>
      <c r="M1279" s="556">
        <v>0</v>
      </c>
      <c r="N1279" s="556">
        <v>0</v>
      </c>
      <c r="O1279" s="556">
        <v>0</v>
      </c>
      <c r="P1279" s="556">
        <v>0</v>
      </c>
      <c r="Q1279" s="556">
        <v>0</v>
      </c>
      <c r="R1279" s="413">
        <f t="shared" si="20"/>
        <v>0</v>
      </c>
      <c r="S1279" s="413"/>
      <c r="T1279" s="413"/>
      <c r="U1279" s="413"/>
      <c r="V1279" s="413"/>
      <c r="W1279" s="413"/>
      <c r="X1279" s="413"/>
      <c r="Y1279" s="413"/>
      <c r="Z1279" s="413"/>
      <c r="AA1279" s="413"/>
      <c r="AB1279" s="413"/>
      <c r="AC1279" s="413"/>
      <c r="AD1279" s="413"/>
      <c r="AE1279" s="413"/>
      <c r="AF1279" s="413"/>
      <c r="AG1279" s="413"/>
      <c r="AH1279" s="413"/>
      <c r="AI1279" s="413"/>
      <c r="AJ1279" s="413"/>
      <c r="AK1279" s="413"/>
      <c r="AL1279" s="413"/>
      <c r="AM1279" s="413"/>
      <c r="AN1279" s="413"/>
      <c r="AO1279" s="413"/>
      <c r="AP1279" s="413"/>
    </row>
    <row r="1280" spans="1:42" ht="14.25" customHeight="1">
      <c r="A1280" s="413"/>
      <c r="B1280" s="560" t="s">
        <v>3351</v>
      </c>
      <c r="C1280" s="513" t="s">
        <v>3352</v>
      </c>
      <c r="D1280" s="413" t="s">
        <v>3557</v>
      </c>
      <c r="E1280" s="514"/>
      <c r="F1280" s="514" t="s">
        <v>3232</v>
      </c>
      <c r="G1280" s="514"/>
      <c r="H1280" s="514"/>
      <c r="I1280" s="514" t="s">
        <v>3556</v>
      </c>
      <c r="J1280" s="514">
        <v>1</v>
      </c>
      <c r="K1280" s="514" t="s">
        <v>3233</v>
      </c>
      <c r="L1280" s="515" t="s">
        <v>3234</v>
      </c>
      <c r="M1280" s="556">
        <v>0</v>
      </c>
      <c r="N1280" s="556">
        <v>0</v>
      </c>
      <c r="O1280" s="556">
        <v>0</v>
      </c>
      <c r="P1280" s="556">
        <v>0</v>
      </c>
      <c r="Q1280" s="556">
        <v>0</v>
      </c>
      <c r="R1280" s="413">
        <f t="shared" si="20"/>
        <v>0</v>
      </c>
      <c r="S1280" s="413"/>
      <c r="T1280" s="413"/>
      <c r="U1280" s="413"/>
      <c r="V1280" s="413"/>
      <c r="W1280" s="413"/>
      <c r="X1280" s="413"/>
      <c r="Y1280" s="413"/>
      <c r="Z1280" s="413"/>
      <c r="AA1280" s="413"/>
      <c r="AB1280" s="413"/>
      <c r="AC1280" s="413"/>
      <c r="AD1280" s="413"/>
      <c r="AE1280" s="413"/>
      <c r="AF1280" s="413"/>
      <c r="AG1280" s="413"/>
      <c r="AH1280" s="413"/>
      <c r="AI1280" s="413"/>
      <c r="AJ1280" s="413"/>
      <c r="AK1280" s="413"/>
      <c r="AL1280" s="413"/>
      <c r="AM1280" s="413"/>
      <c r="AN1280" s="413"/>
      <c r="AO1280" s="413"/>
      <c r="AP1280" s="413"/>
    </row>
    <row r="1281" spans="1:42" ht="14.25" customHeight="1">
      <c r="A1281" s="413"/>
      <c r="B1281" s="413" t="s">
        <v>3558</v>
      </c>
      <c r="C1281" s="513" t="s">
        <v>3559</v>
      </c>
      <c r="D1281" s="413" t="s">
        <v>3560</v>
      </c>
      <c r="E1281" s="514" t="s">
        <v>3561</v>
      </c>
      <c r="F1281" s="514" t="s">
        <v>3242</v>
      </c>
      <c r="G1281" s="514">
        <v>2</v>
      </c>
      <c r="H1281" s="514">
        <v>2</v>
      </c>
      <c r="I1281" s="514" t="s">
        <v>3556</v>
      </c>
      <c r="J1281" s="514">
        <v>2</v>
      </c>
      <c r="K1281" s="514" t="s">
        <v>3442</v>
      </c>
      <c r="L1281" s="515" t="s">
        <v>3679</v>
      </c>
      <c r="M1281" s="556">
        <v>0</v>
      </c>
      <c r="N1281" s="556">
        <v>0</v>
      </c>
      <c r="O1281" s="556">
        <v>0</v>
      </c>
      <c r="P1281" s="556">
        <v>0</v>
      </c>
      <c r="Q1281" s="556">
        <v>0</v>
      </c>
      <c r="R1281" s="413">
        <f t="shared" si="20"/>
        <v>0</v>
      </c>
      <c r="S1281" s="413"/>
      <c r="T1281" s="413"/>
      <c r="U1281" s="413"/>
      <c r="V1281" s="413"/>
      <c r="W1281" s="413"/>
      <c r="X1281" s="413"/>
      <c r="Y1281" s="413"/>
      <c r="Z1281" s="413"/>
      <c r="AA1281" s="413"/>
      <c r="AB1281" s="413"/>
      <c r="AC1281" s="413"/>
      <c r="AD1281" s="413"/>
      <c r="AE1281" s="413"/>
      <c r="AF1281" s="413"/>
      <c r="AG1281" s="413"/>
      <c r="AH1281" s="413"/>
      <c r="AI1281" s="413"/>
      <c r="AJ1281" s="413"/>
      <c r="AK1281" s="413"/>
      <c r="AL1281" s="413"/>
      <c r="AM1281" s="413"/>
      <c r="AN1281" s="413"/>
      <c r="AO1281" s="413"/>
      <c r="AP1281" s="413"/>
    </row>
    <row r="1282" spans="1:42" ht="14.25" customHeight="1">
      <c r="A1282" s="413"/>
      <c r="B1282" s="413" t="s">
        <v>3566</v>
      </c>
      <c r="C1282" s="513" t="s">
        <v>3356</v>
      </c>
      <c r="D1282" s="413" t="s">
        <v>3567</v>
      </c>
      <c r="E1282" s="514" t="s">
        <v>3561</v>
      </c>
      <c r="F1282" s="514" t="s">
        <v>3242</v>
      </c>
      <c r="G1282" s="514">
        <v>1</v>
      </c>
      <c r="H1282" s="514">
        <v>5</v>
      </c>
      <c r="I1282" s="514" t="s">
        <v>3556</v>
      </c>
      <c r="J1282" s="514">
        <v>3</v>
      </c>
      <c r="K1282" s="514" t="s">
        <v>3442</v>
      </c>
      <c r="L1282" s="515" t="s">
        <v>3234</v>
      </c>
      <c r="M1282" s="556">
        <v>0</v>
      </c>
      <c r="N1282" s="556">
        <v>0</v>
      </c>
      <c r="O1282" s="413">
        <v>1</v>
      </c>
      <c r="P1282" s="556">
        <v>0</v>
      </c>
      <c r="Q1282" s="556">
        <v>0</v>
      </c>
      <c r="R1282" s="413">
        <f t="shared" si="20"/>
        <v>1</v>
      </c>
      <c r="S1282" s="413"/>
      <c r="T1282" s="413"/>
      <c r="U1282" s="413"/>
      <c r="V1282" s="413"/>
      <c r="W1282" s="413"/>
      <c r="X1282" s="413"/>
      <c r="Y1282" s="413"/>
      <c r="Z1282" s="413"/>
      <c r="AA1282" s="413"/>
      <c r="AB1282" s="413"/>
      <c r="AC1282" s="413"/>
      <c r="AD1282" s="413"/>
      <c r="AE1282" s="413"/>
      <c r="AF1282" s="413"/>
      <c r="AG1282" s="413"/>
      <c r="AH1282" s="413"/>
      <c r="AI1282" s="413"/>
      <c r="AJ1282" s="413"/>
      <c r="AK1282" s="413"/>
      <c r="AL1282" s="413"/>
      <c r="AM1282" s="413"/>
      <c r="AN1282" s="413"/>
      <c r="AO1282" s="413"/>
      <c r="AP1282" s="413"/>
    </row>
    <row r="1283" spans="1:42" ht="14.25" customHeight="1">
      <c r="A1283" s="413"/>
      <c r="B1283" s="413" t="s">
        <v>3570</v>
      </c>
      <c r="C1283" s="513" t="s">
        <v>3358</v>
      </c>
      <c r="D1283" s="413" t="s">
        <v>3359</v>
      </c>
      <c r="E1283" s="514"/>
      <c r="F1283" s="514" t="s">
        <v>3242</v>
      </c>
      <c r="G1283" s="514">
        <v>4</v>
      </c>
      <c r="H1283" s="514">
        <v>5</v>
      </c>
      <c r="I1283" s="514" t="s">
        <v>3556</v>
      </c>
      <c r="J1283" s="514">
        <v>5</v>
      </c>
      <c r="K1283" s="514" t="s">
        <v>3446</v>
      </c>
      <c r="L1283" s="515" t="s">
        <v>3234</v>
      </c>
      <c r="M1283" s="413">
        <v>2</v>
      </c>
      <c r="N1283" s="556">
        <v>0</v>
      </c>
      <c r="O1283" s="413">
        <v>1</v>
      </c>
      <c r="P1283" s="413">
        <v>2</v>
      </c>
      <c r="Q1283" s="413">
        <v>2</v>
      </c>
      <c r="R1283" s="413">
        <f t="shared" si="20"/>
        <v>7</v>
      </c>
      <c r="S1283" s="413"/>
      <c r="T1283" s="413"/>
      <c r="U1283" s="413"/>
      <c r="V1283" s="413"/>
      <c r="W1283" s="413"/>
      <c r="X1283" s="413"/>
      <c r="Y1283" s="413"/>
      <c r="Z1283" s="413"/>
      <c r="AA1283" s="413"/>
      <c r="AB1283" s="413"/>
      <c r="AC1283" s="413"/>
      <c r="AD1283" s="413"/>
      <c r="AE1283" s="413"/>
      <c r="AF1283" s="413"/>
      <c r="AG1283" s="413"/>
      <c r="AH1283" s="413"/>
      <c r="AI1283" s="413"/>
      <c r="AJ1283" s="413"/>
      <c r="AK1283" s="413"/>
      <c r="AL1283" s="413"/>
      <c r="AM1283" s="413"/>
      <c r="AN1283" s="413"/>
      <c r="AO1283" s="413"/>
      <c r="AP1283" s="413"/>
    </row>
    <row r="1284" spans="1:42" ht="14.25" customHeight="1">
      <c r="A1284" s="413"/>
      <c r="B1284" s="413" t="s">
        <v>3571</v>
      </c>
      <c r="C1284" s="513" t="s">
        <v>3360</v>
      </c>
      <c r="D1284" s="413" t="s">
        <v>3361</v>
      </c>
      <c r="E1284" s="514"/>
      <c r="F1284" s="514" t="s">
        <v>3232</v>
      </c>
      <c r="G1284" s="514"/>
      <c r="H1284" s="514"/>
      <c r="I1284" s="514" t="s">
        <v>3556</v>
      </c>
      <c r="J1284" s="514">
        <v>6</v>
      </c>
      <c r="K1284" s="514" t="s">
        <v>3446</v>
      </c>
      <c r="L1284" s="515" t="s">
        <v>3234</v>
      </c>
      <c r="M1284" s="413">
        <v>1</v>
      </c>
      <c r="N1284" s="413">
        <v>1</v>
      </c>
      <c r="O1284" s="413">
        <v>1</v>
      </c>
      <c r="P1284" s="413">
        <v>2</v>
      </c>
      <c r="Q1284" s="413">
        <v>2</v>
      </c>
      <c r="R1284" s="413">
        <f t="shared" si="20"/>
        <v>7</v>
      </c>
      <c r="S1284" s="413"/>
      <c r="T1284" s="413"/>
      <c r="U1284" s="413"/>
      <c r="V1284" s="413"/>
      <c r="W1284" s="413"/>
      <c r="X1284" s="413"/>
      <c r="Y1284" s="413"/>
      <c r="Z1284" s="413"/>
      <c r="AA1284" s="413"/>
      <c r="AB1284" s="413"/>
      <c r="AC1284" s="413"/>
      <c r="AD1284" s="413"/>
      <c r="AE1284" s="413"/>
      <c r="AF1284" s="413"/>
      <c r="AG1284" s="413"/>
      <c r="AH1284" s="413"/>
      <c r="AI1284" s="413"/>
      <c r="AJ1284" s="413"/>
      <c r="AK1284" s="413"/>
      <c r="AL1284" s="413"/>
      <c r="AM1284" s="413"/>
      <c r="AN1284" s="413"/>
      <c r="AO1284" s="413"/>
      <c r="AP1284" s="413"/>
    </row>
    <row r="1285" spans="1:42" ht="14.25" customHeight="1">
      <c r="A1285" s="413"/>
      <c r="B1285" s="413" t="s">
        <v>3362</v>
      </c>
      <c r="C1285" s="513" t="s">
        <v>3363</v>
      </c>
      <c r="D1285" s="413" t="s">
        <v>3572</v>
      </c>
      <c r="E1285" s="514"/>
      <c r="F1285" s="514" t="s">
        <v>3242</v>
      </c>
      <c r="G1285" s="514">
        <v>5</v>
      </c>
      <c r="H1285" s="514">
        <v>5</v>
      </c>
      <c r="I1285" s="514" t="s">
        <v>3556</v>
      </c>
      <c r="J1285" s="514">
        <v>8</v>
      </c>
      <c r="K1285" s="514" t="s">
        <v>3233</v>
      </c>
      <c r="L1285" s="515" t="s">
        <v>3234</v>
      </c>
      <c r="M1285" s="413">
        <v>1</v>
      </c>
      <c r="N1285" s="556">
        <v>0</v>
      </c>
      <c r="O1285" s="413">
        <v>1</v>
      </c>
      <c r="P1285" s="413">
        <v>1</v>
      </c>
      <c r="Q1285" s="413">
        <v>1</v>
      </c>
      <c r="R1285" s="413">
        <f t="shared" si="20"/>
        <v>4</v>
      </c>
      <c r="S1285" s="413"/>
      <c r="T1285" s="413"/>
      <c r="U1285" s="413"/>
      <c r="V1285" s="413"/>
      <c r="W1285" s="413"/>
      <c r="X1285" s="413"/>
      <c r="Y1285" s="413"/>
      <c r="Z1285" s="413"/>
      <c r="AA1285" s="413"/>
      <c r="AB1285" s="413"/>
      <c r="AC1285" s="413"/>
      <c r="AD1285" s="413"/>
      <c r="AE1285" s="413"/>
      <c r="AF1285" s="413"/>
      <c r="AG1285" s="413"/>
      <c r="AH1285" s="413"/>
      <c r="AI1285" s="413"/>
      <c r="AJ1285" s="413"/>
      <c r="AK1285" s="413"/>
      <c r="AL1285" s="413"/>
      <c r="AM1285" s="413"/>
      <c r="AN1285" s="413"/>
      <c r="AO1285" s="413"/>
      <c r="AP1285" s="413"/>
    </row>
    <row r="1286" spans="1:42" ht="14.25" customHeight="1">
      <c r="A1286" s="413"/>
      <c r="B1286" s="413" t="s">
        <v>3374</v>
      </c>
      <c r="C1286" s="513" t="s">
        <v>3375</v>
      </c>
      <c r="D1286" s="413" t="s">
        <v>3580</v>
      </c>
      <c r="E1286" s="514" t="s">
        <v>3453</v>
      </c>
      <c r="F1286" s="514" t="s">
        <v>3242</v>
      </c>
      <c r="G1286" s="514">
        <v>3</v>
      </c>
      <c r="H1286" s="514">
        <v>4</v>
      </c>
      <c r="I1286" s="514" t="s">
        <v>3574</v>
      </c>
      <c r="J1286" s="514">
        <v>5</v>
      </c>
      <c r="K1286" s="514" t="s">
        <v>3442</v>
      </c>
      <c r="L1286" s="515" t="s">
        <v>3234</v>
      </c>
      <c r="M1286" s="556">
        <v>0</v>
      </c>
      <c r="N1286" s="556">
        <v>0</v>
      </c>
      <c r="O1286" s="556">
        <v>0</v>
      </c>
      <c r="P1286" s="556">
        <v>0</v>
      </c>
      <c r="Q1286" s="556">
        <v>0</v>
      </c>
      <c r="R1286" s="413">
        <f t="shared" si="20"/>
        <v>0</v>
      </c>
      <c r="S1286" s="413"/>
      <c r="T1286" s="413"/>
      <c r="U1286" s="413"/>
      <c r="V1286" s="413"/>
      <c r="W1286" s="413"/>
      <c r="X1286" s="413"/>
      <c r="Y1286" s="413"/>
      <c r="Z1286" s="413"/>
      <c r="AA1286" s="413"/>
      <c r="AB1286" s="413"/>
      <c r="AC1286" s="413"/>
      <c r="AD1286" s="413"/>
      <c r="AE1286" s="413"/>
      <c r="AF1286" s="413"/>
      <c r="AG1286" s="413"/>
      <c r="AH1286" s="413"/>
      <c r="AI1286" s="413"/>
      <c r="AJ1286" s="413"/>
      <c r="AK1286" s="413"/>
      <c r="AL1286" s="413"/>
      <c r="AM1286" s="413"/>
      <c r="AN1286" s="413"/>
      <c r="AO1286" s="413"/>
      <c r="AP1286" s="413"/>
    </row>
    <row r="1287" spans="1:42" ht="14.25" customHeight="1">
      <c r="A1287" s="413"/>
      <c r="B1287" s="560" t="s">
        <v>3372</v>
      </c>
      <c r="C1287" s="513" t="s">
        <v>3373</v>
      </c>
      <c r="D1287" s="413" t="s">
        <v>3579</v>
      </c>
      <c r="E1287" s="514"/>
      <c r="F1287" s="514" t="s">
        <v>3515</v>
      </c>
      <c r="G1287" s="514">
        <v>1</v>
      </c>
      <c r="H1287" s="514">
        <v>3</v>
      </c>
      <c r="I1287" s="514" t="s">
        <v>3574</v>
      </c>
      <c r="J1287" s="514">
        <v>5</v>
      </c>
      <c r="K1287" s="514" t="s">
        <v>3446</v>
      </c>
      <c r="L1287" s="515" t="s">
        <v>3234</v>
      </c>
      <c r="M1287" s="556">
        <v>0</v>
      </c>
      <c r="N1287" s="413">
        <v>2</v>
      </c>
      <c r="O1287" s="413">
        <v>1</v>
      </c>
      <c r="P1287" s="556">
        <v>0</v>
      </c>
      <c r="Q1287" s="413">
        <v>1</v>
      </c>
      <c r="R1287" s="413">
        <f t="shared" si="20"/>
        <v>4</v>
      </c>
      <c r="S1287" s="413"/>
      <c r="T1287" s="413"/>
      <c r="U1287" s="413"/>
      <c r="V1287" s="413"/>
      <c r="W1287" s="413"/>
      <c r="X1287" s="413"/>
      <c r="Y1287" s="413"/>
      <c r="Z1287" s="413"/>
      <c r="AA1287" s="413"/>
      <c r="AB1287" s="413"/>
      <c r="AC1287" s="413"/>
      <c r="AD1287" s="413"/>
      <c r="AE1287" s="413"/>
      <c r="AF1287" s="413"/>
      <c r="AG1287" s="413"/>
      <c r="AH1287" s="413"/>
      <c r="AI1287" s="413"/>
      <c r="AJ1287" s="413"/>
      <c r="AK1287" s="413"/>
      <c r="AL1287" s="413"/>
      <c r="AM1287" s="413"/>
      <c r="AN1287" s="413"/>
      <c r="AO1287" s="413"/>
      <c r="AP1287" s="413"/>
    </row>
    <row r="1288" spans="1:42" ht="14.25" customHeight="1">
      <c r="A1288" s="413"/>
      <c r="B1288" s="413" t="s">
        <v>3581</v>
      </c>
      <c r="C1288" s="513" t="s">
        <v>3376</v>
      </c>
      <c r="D1288" s="413" t="s">
        <v>3582</v>
      </c>
      <c r="E1288" s="514" t="s">
        <v>3453</v>
      </c>
      <c r="F1288" s="514" t="s">
        <v>3242</v>
      </c>
      <c r="G1288" s="514">
        <v>2</v>
      </c>
      <c r="H1288" s="514">
        <v>5</v>
      </c>
      <c r="I1288" s="514" t="s">
        <v>3574</v>
      </c>
      <c r="J1288" s="514">
        <v>6</v>
      </c>
      <c r="K1288" s="514" t="s">
        <v>3442</v>
      </c>
      <c r="L1288" s="515" t="s">
        <v>3234</v>
      </c>
      <c r="M1288" s="556">
        <v>0</v>
      </c>
      <c r="N1288" s="556">
        <v>0</v>
      </c>
      <c r="O1288" s="413">
        <v>0</v>
      </c>
      <c r="P1288" s="556">
        <v>0</v>
      </c>
      <c r="Q1288" s="413">
        <v>1</v>
      </c>
      <c r="R1288" s="413">
        <f t="shared" si="20"/>
        <v>1</v>
      </c>
      <c r="S1288" s="413"/>
      <c r="T1288" s="413"/>
      <c r="U1288" s="413"/>
      <c r="V1288" s="413"/>
      <c r="W1288" s="413"/>
      <c r="X1288" s="413"/>
      <c r="Y1288" s="413"/>
      <c r="Z1288" s="413"/>
      <c r="AA1288" s="413"/>
      <c r="AB1288" s="413"/>
      <c r="AC1288" s="413"/>
      <c r="AD1288" s="413"/>
      <c r="AE1288" s="413"/>
      <c r="AF1288" s="413"/>
      <c r="AG1288" s="413"/>
      <c r="AH1288" s="413"/>
      <c r="AI1288" s="413"/>
      <c r="AJ1288" s="413"/>
      <c r="AK1288" s="413"/>
      <c r="AL1288" s="413"/>
      <c r="AM1288" s="413"/>
      <c r="AN1288" s="413"/>
      <c r="AO1288" s="413"/>
      <c r="AP1288" s="413"/>
    </row>
    <row r="1289" spans="1:42" ht="14.25" customHeight="1">
      <c r="A1289" s="413"/>
      <c r="B1289" s="560" t="s">
        <v>3378</v>
      </c>
      <c r="C1289" s="513" t="s">
        <v>3585</v>
      </c>
      <c r="D1289" s="413" t="s">
        <v>3439</v>
      </c>
      <c r="E1289" s="514"/>
      <c r="F1289" s="514" t="s">
        <v>3586</v>
      </c>
      <c r="G1289" s="514"/>
      <c r="H1289" s="514">
        <v>7</v>
      </c>
      <c r="I1289" s="514" t="s">
        <v>3574</v>
      </c>
      <c r="J1289" s="514">
        <v>7</v>
      </c>
      <c r="K1289" s="514" t="s">
        <v>3233</v>
      </c>
      <c r="L1289" s="515" t="s">
        <v>3234</v>
      </c>
      <c r="M1289" s="556">
        <v>0</v>
      </c>
      <c r="N1289" s="556">
        <v>0</v>
      </c>
      <c r="O1289" s="556">
        <v>0</v>
      </c>
      <c r="P1289" s="556">
        <v>0</v>
      </c>
      <c r="Q1289" s="556">
        <v>0</v>
      </c>
      <c r="R1289" s="413">
        <f t="shared" si="20"/>
        <v>0</v>
      </c>
      <c r="S1289" s="413"/>
      <c r="T1289" s="413"/>
      <c r="U1289" s="413"/>
      <c r="V1289" s="413"/>
      <c r="W1289" s="413"/>
      <c r="X1289" s="413"/>
      <c r="Y1289" s="413"/>
      <c r="Z1289" s="413"/>
      <c r="AA1289" s="413"/>
      <c r="AB1289" s="413"/>
      <c r="AC1289" s="413"/>
      <c r="AD1289" s="413"/>
      <c r="AE1289" s="413"/>
      <c r="AF1289" s="413"/>
      <c r="AG1289" s="413"/>
      <c r="AH1289" s="413"/>
      <c r="AI1289" s="413"/>
      <c r="AJ1289" s="413"/>
      <c r="AK1289" s="413"/>
      <c r="AL1289" s="413"/>
      <c r="AM1289" s="413"/>
      <c r="AN1289" s="413"/>
      <c r="AO1289" s="413"/>
      <c r="AP1289" s="413"/>
    </row>
    <row r="1290" spans="1:42" ht="14.25" customHeight="1">
      <c r="A1290" s="413"/>
      <c r="B1290" s="413" t="s">
        <v>3583</v>
      </c>
      <c r="C1290" s="513" t="s">
        <v>3377</v>
      </c>
      <c r="D1290" s="413" t="s">
        <v>3584</v>
      </c>
      <c r="E1290" s="514" t="s">
        <v>3453</v>
      </c>
      <c r="F1290" s="514" t="s">
        <v>3242</v>
      </c>
      <c r="G1290" s="514">
        <v>3</v>
      </c>
      <c r="H1290" s="514">
        <v>8</v>
      </c>
      <c r="I1290" s="514" t="s">
        <v>3574</v>
      </c>
      <c r="J1290" s="514">
        <v>7</v>
      </c>
      <c r="K1290" s="514" t="s">
        <v>3446</v>
      </c>
      <c r="L1290" s="515" t="s">
        <v>3234</v>
      </c>
      <c r="M1290" s="413">
        <v>2</v>
      </c>
      <c r="N1290" s="413">
        <v>1</v>
      </c>
      <c r="O1290" s="413">
        <v>2</v>
      </c>
      <c r="P1290" s="556">
        <v>0</v>
      </c>
      <c r="Q1290" s="413">
        <v>2</v>
      </c>
      <c r="R1290" s="413">
        <f t="shared" si="20"/>
        <v>7</v>
      </c>
      <c r="S1290" s="413"/>
      <c r="T1290" s="413"/>
      <c r="U1290" s="413"/>
      <c r="V1290" s="413"/>
      <c r="W1290" s="413"/>
      <c r="X1290" s="413"/>
      <c r="Y1290" s="413"/>
      <c r="Z1290" s="413"/>
      <c r="AA1290" s="413"/>
      <c r="AB1290" s="413"/>
      <c r="AC1290" s="413"/>
      <c r="AD1290" s="413"/>
      <c r="AE1290" s="413"/>
      <c r="AF1290" s="413"/>
      <c r="AG1290" s="413"/>
      <c r="AH1290" s="413"/>
      <c r="AI1290" s="413"/>
      <c r="AJ1290" s="413"/>
      <c r="AK1290" s="413"/>
      <c r="AL1290" s="413"/>
      <c r="AM1290" s="413"/>
      <c r="AN1290" s="413"/>
      <c r="AO1290" s="413"/>
      <c r="AP1290" s="413"/>
    </row>
    <row r="1291" spans="1:42" ht="14.25" customHeight="1">
      <c r="A1291" s="413"/>
      <c r="B1291" s="413" t="s">
        <v>3681</v>
      </c>
      <c r="C1291" s="513" t="s">
        <v>3379</v>
      </c>
      <c r="D1291" s="413" t="s">
        <v>3587</v>
      </c>
      <c r="E1291" s="514"/>
      <c r="F1291" s="514" t="s">
        <v>3232</v>
      </c>
      <c r="G1291" s="514"/>
      <c r="H1291" s="514"/>
      <c r="I1291" s="514" t="s">
        <v>3574</v>
      </c>
      <c r="J1291" s="514">
        <v>9</v>
      </c>
      <c r="K1291" s="514" t="s">
        <v>3233</v>
      </c>
      <c r="L1291" s="515" t="s">
        <v>3234</v>
      </c>
      <c r="M1291" s="413">
        <v>1</v>
      </c>
      <c r="N1291" s="413">
        <v>1</v>
      </c>
      <c r="O1291" s="556">
        <v>0</v>
      </c>
      <c r="P1291" s="413">
        <v>1</v>
      </c>
      <c r="Q1291" s="413">
        <v>1</v>
      </c>
      <c r="R1291" s="413">
        <f t="shared" si="20"/>
        <v>4</v>
      </c>
      <c r="S1291" s="413"/>
      <c r="T1291" s="413"/>
      <c r="U1291" s="413"/>
      <c r="V1291" s="413"/>
      <c r="W1291" s="413"/>
      <c r="X1291" s="413"/>
      <c r="Y1291" s="413"/>
      <c r="Z1291" s="413"/>
      <c r="AA1291" s="413"/>
      <c r="AB1291" s="413"/>
      <c r="AC1291" s="413"/>
      <c r="AD1291" s="413"/>
      <c r="AE1291" s="413"/>
      <c r="AF1291" s="413"/>
      <c r="AG1291" s="413"/>
      <c r="AH1291" s="413"/>
      <c r="AI1291" s="413"/>
      <c r="AJ1291" s="413"/>
      <c r="AK1291" s="413"/>
      <c r="AL1291" s="413"/>
      <c r="AM1291" s="413"/>
      <c r="AN1291" s="413"/>
      <c r="AO1291" s="413"/>
      <c r="AP1291" s="413"/>
    </row>
    <row r="1292" spans="1:42" ht="14.25" customHeight="1">
      <c r="A1292" s="413"/>
      <c r="B1292" s="560" t="s">
        <v>3387</v>
      </c>
      <c r="C1292" s="513" t="s">
        <v>3595</v>
      </c>
      <c r="D1292" s="413" t="s">
        <v>3596</v>
      </c>
      <c r="E1292" s="514"/>
      <c r="F1292" s="514" t="s">
        <v>3242</v>
      </c>
      <c r="G1292" s="514">
        <v>1</v>
      </c>
      <c r="H1292" s="514">
        <v>3</v>
      </c>
      <c r="I1292" s="514" t="s">
        <v>3590</v>
      </c>
      <c r="J1292" s="514">
        <v>1</v>
      </c>
      <c r="K1292" s="514" t="s">
        <v>3446</v>
      </c>
      <c r="L1292" s="515" t="s">
        <v>3234</v>
      </c>
      <c r="M1292" s="413">
        <v>1</v>
      </c>
      <c r="N1292" s="556">
        <v>0</v>
      </c>
      <c r="O1292" s="413">
        <v>1</v>
      </c>
      <c r="P1292" s="556">
        <v>0</v>
      </c>
      <c r="Q1292" s="413">
        <v>1</v>
      </c>
      <c r="R1292" s="413">
        <f t="shared" si="20"/>
        <v>3</v>
      </c>
      <c r="S1292" s="413"/>
      <c r="T1292" s="413"/>
      <c r="U1292" s="413"/>
      <c r="V1292" s="413"/>
      <c r="W1292" s="413"/>
      <c r="X1292" s="413"/>
      <c r="Y1292" s="413"/>
      <c r="Z1292" s="413"/>
      <c r="AA1292" s="413"/>
      <c r="AB1292" s="413"/>
      <c r="AC1292" s="413"/>
      <c r="AD1292" s="413"/>
      <c r="AE1292" s="413"/>
      <c r="AF1292" s="413"/>
      <c r="AG1292" s="413"/>
      <c r="AH1292" s="413"/>
      <c r="AI1292" s="413"/>
      <c r="AJ1292" s="413"/>
      <c r="AK1292" s="413"/>
      <c r="AL1292" s="413"/>
      <c r="AM1292" s="413"/>
      <c r="AN1292" s="413"/>
      <c r="AO1292" s="413"/>
      <c r="AP1292" s="413"/>
    </row>
    <row r="1293" spans="1:42" ht="14.25" customHeight="1">
      <c r="A1293" s="413"/>
      <c r="B1293" s="413" t="s">
        <v>3600</v>
      </c>
      <c r="C1293" s="513" t="s">
        <v>3393</v>
      </c>
      <c r="D1293" s="413" t="s">
        <v>3601</v>
      </c>
      <c r="E1293" s="514" t="s">
        <v>3453</v>
      </c>
      <c r="F1293" s="514" t="s">
        <v>3242</v>
      </c>
      <c r="G1293" s="514">
        <v>2</v>
      </c>
      <c r="H1293" s="514">
        <v>1</v>
      </c>
      <c r="I1293" s="514" t="s">
        <v>3590</v>
      </c>
      <c r="J1293" s="514">
        <v>2</v>
      </c>
      <c r="K1293" s="514" t="s">
        <v>3442</v>
      </c>
      <c r="L1293" s="515" t="s">
        <v>3234</v>
      </c>
      <c r="M1293" s="556">
        <v>0</v>
      </c>
      <c r="N1293" s="556">
        <v>0</v>
      </c>
      <c r="O1293" s="556">
        <v>0</v>
      </c>
      <c r="P1293" s="556">
        <v>0</v>
      </c>
      <c r="Q1293" s="413">
        <v>1</v>
      </c>
      <c r="R1293" s="413">
        <f t="shared" si="20"/>
        <v>1</v>
      </c>
      <c r="S1293" s="413"/>
      <c r="T1293" s="413"/>
      <c r="U1293" s="413"/>
      <c r="V1293" s="413"/>
      <c r="W1293" s="413"/>
      <c r="X1293" s="413"/>
      <c r="Y1293" s="413"/>
      <c r="Z1293" s="413"/>
      <c r="AA1293" s="413"/>
      <c r="AB1293" s="413"/>
      <c r="AC1293" s="413"/>
      <c r="AD1293" s="413"/>
      <c r="AE1293" s="413"/>
      <c r="AF1293" s="413"/>
      <c r="AG1293" s="413"/>
      <c r="AH1293" s="413"/>
      <c r="AI1293" s="413"/>
      <c r="AJ1293" s="413"/>
      <c r="AK1293" s="413"/>
      <c r="AL1293" s="413"/>
      <c r="AM1293" s="413"/>
      <c r="AN1293" s="413"/>
      <c r="AO1293" s="413"/>
      <c r="AP1293" s="413"/>
    </row>
    <row r="1294" spans="1:42" ht="14.25" customHeight="1">
      <c r="A1294" s="413"/>
      <c r="B1294" s="560" t="s">
        <v>3402</v>
      </c>
      <c r="C1294" s="513" t="s">
        <v>3403</v>
      </c>
      <c r="D1294" s="413" t="s">
        <v>3621</v>
      </c>
      <c r="E1294" s="514" t="s">
        <v>3622</v>
      </c>
      <c r="F1294" s="514" t="s">
        <v>3242</v>
      </c>
      <c r="G1294" s="514">
        <v>3</v>
      </c>
      <c r="H1294" s="514">
        <v>4</v>
      </c>
      <c r="I1294" s="514" t="s">
        <v>3590</v>
      </c>
      <c r="J1294" s="514">
        <v>3</v>
      </c>
      <c r="K1294" s="514" t="s">
        <v>3446</v>
      </c>
      <c r="L1294" s="515" t="s">
        <v>3679</v>
      </c>
      <c r="M1294" s="556">
        <v>0</v>
      </c>
      <c r="N1294" s="556">
        <v>0</v>
      </c>
      <c r="O1294" s="556">
        <v>0</v>
      </c>
      <c r="P1294" s="556">
        <v>0</v>
      </c>
      <c r="Q1294" s="556">
        <v>0</v>
      </c>
      <c r="R1294" s="413">
        <f t="shared" si="20"/>
        <v>0</v>
      </c>
      <c r="S1294" s="413"/>
      <c r="T1294" s="413"/>
      <c r="U1294" s="413"/>
      <c r="V1294" s="413"/>
      <c r="W1294" s="413"/>
      <c r="X1294" s="413"/>
      <c r="Y1294" s="413"/>
      <c r="Z1294" s="413"/>
      <c r="AA1294" s="413"/>
      <c r="AB1294" s="413"/>
      <c r="AC1294" s="413"/>
      <c r="AD1294" s="413"/>
      <c r="AE1294" s="413"/>
      <c r="AF1294" s="413"/>
      <c r="AG1294" s="413"/>
      <c r="AH1294" s="413"/>
      <c r="AI1294" s="413"/>
      <c r="AJ1294" s="413"/>
      <c r="AK1294" s="413"/>
      <c r="AL1294" s="413"/>
      <c r="AM1294" s="413"/>
      <c r="AN1294" s="413"/>
      <c r="AO1294" s="413"/>
      <c r="AP1294" s="413"/>
    </row>
    <row r="1295" spans="1:42" ht="14.25" customHeight="1">
      <c r="A1295" s="413"/>
      <c r="B1295" s="413" t="s">
        <v>3414</v>
      </c>
      <c r="C1295" s="513" t="s">
        <v>3415</v>
      </c>
      <c r="D1295" s="413" t="s">
        <v>3638</v>
      </c>
      <c r="E1295" s="514"/>
      <c r="F1295" s="514" t="s">
        <v>3242</v>
      </c>
      <c r="G1295" s="514">
        <v>5</v>
      </c>
      <c r="H1295" s="514">
        <v>6</v>
      </c>
      <c r="I1295" s="514" t="s">
        <v>3590</v>
      </c>
      <c r="J1295" s="514">
        <v>4</v>
      </c>
      <c r="K1295" s="514" t="s">
        <v>3233</v>
      </c>
      <c r="L1295" s="515" t="s">
        <v>3234</v>
      </c>
      <c r="M1295" s="556">
        <v>0</v>
      </c>
      <c r="N1295" s="413">
        <v>1</v>
      </c>
      <c r="O1295" s="413">
        <v>1</v>
      </c>
      <c r="P1295" s="413">
        <v>1</v>
      </c>
      <c r="Q1295" s="556">
        <v>0</v>
      </c>
      <c r="R1295" s="413">
        <f t="shared" si="20"/>
        <v>3</v>
      </c>
      <c r="S1295" s="413"/>
      <c r="T1295" s="413"/>
      <c r="U1295" s="413"/>
      <c r="V1295" s="413"/>
      <c r="W1295" s="413"/>
      <c r="X1295" s="413"/>
      <c r="Y1295" s="413"/>
      <c r="Z1295" s="413"/>
      <c r="AA1295" s="413"/>
      <c r="AB1295" s="413"/>
      <c r="AC1295" s="413"/>
      <c r="AD1295" s="413"/>
      <c r="AE1295" s="413"/>
      <c r="AF1295" s="413"/>
      <c r="AG1295" s="413"/>
      <c r="AH1295" s="413"/>
      <c r="AI1295" s="413"/>
      <c r="AJ1295" s="413"/>
      <c r="AK1295" s="413"/>
      <c r="AL1295" s="413"/>
      <c r="AM1295" s="413"/>
      <c r="AN1295" s="413"/>
      <c r="AO1295" s="413"/>
      <c r="AP1295" s="413"/>
    </row>
    <row r="1296" spans="1:42" ht="14.25" customHeight="1">
      <c r="A1296" s="413"/>
      <c r="B1296" s="413" t="s">
        <v>3623</v>
      </c>
      <c r="C1296" s="513" t="s">
        <v>3405</v>
      </c>
      <c r="D1296" s="413" t="s">
        <v>3624</v>
      </c>
      <c r="E1296" s="514"/>
      <c r="F1296" s="514" t="s">
        <v>3242</v>
      </c>
      <c r="G1296" s="514">
        <v>2</v>
      </c>
      <c r="H1296" s="514">
        <v>6</v>
      </c>
      <c r="I1296" s="514" t="s">
        <v>3590</v>
      </c>
      <c r="J1296" s="514">
        <v>4</v>
      </c>
      <c r="K1296" s="514" t="s">
        <v>3446</v>
      </c>
      <c r="L1296" s="515" t="s">
        <v>3234</v>
      </c>
      <c r="M1296" s="556">
        <v>0</v>
      </c>
      <c r="N1296" s="556">
        <v>0</v>
      </c>
      <c r="O1296" s="556">
        <v>0</v>
      </c>
      <c r="P1296" s="413">
        <v>2</v>
      </c>
      <c r="Q1296" s="413">
        <v>1</v>
      </c>
      <c r="R1296" s="413">
        <f t="shared" si="20"/>
        <v>3</v>
      </c>
      <c r="S1296" s="413"/>
      <c r="T1296" s="413"/>
      <c r="U1296" s="413"/>
      <c r="V1296" s="413"/>
      <c r="W1296" s="413"/>
      <c r="X1296" s="413"/>
      <c r="Y1296" s="413"/>
      <c r="Z1296" s="413"/>
      <c r="AA1296" s="413"/>
      <c r="AB1296" s="413"/>
      <c r="AC1296" s="413"/>
      <c r="AD1296" s="413"/>
      <c r="AE1296" s="413"/>
      <c r="AF1296" s="413"/>
      <c r="AG1296" s="413"/>
      <c r="AH1296" s="413"/>
      <c r="AI1296" s="413"/>
      <c r="AJ1296" s="413"/>
      <c r="AK1296" s="413"/>
      <c r="AL1296" s="413"/>
      <c r="AM1296" s="413"/>
      <c r="AN1296" s="413"/>
      <c r="AO1296" s="413"/>
      <c r="AP1296" s="413"/>
    </row>
    <row r="1297" spans="1:42" ht="14.25" customHeight="1">
      <c r="A1297" s="413"/>
      <c r="B1297" s="413" t="s">
        <v>3629</v>
      </c>
      <c r="C1297" s="513" t="s">
        <v>3408</v>
      </c>
      <c r="D1297" s="413" t="s">
        <v>3630</v>
      </c>
      <c r="E1297" s="514" t="s">
        <v>3453</v>
      </c>
      <c r="F1297" s="514" t="s">
        <v>3242</v>
      </c>
      <c r="G1297" s="514">
        <v>4</v>
      </c>
      <c r="H1297" s="514">
        <v>3</v>
      </c>
      <c r="I1297" s="514" t="s">
        <v>3590</v>
      </c>
      <c r="J1297" s="514">
        <v>4</v>
      </c>
      <c r="K1297" s="514" t="s">
        <v>3446</v>
      </c>
      <c r="L1297" s="515" t="s">
        <v>3234</v>
      </c>
      <c r="M1297" s="413">
        <v>1</v>
      </c>
      <c r="N1297" s="413">
        <v>2</v>
      </c>
      <c r="O1297" s="413">
        <v>1</v>
      </c>
      <c r="P1297" s="556">
        <v>0</v>
      </c>
      <c r="Q1297" s="413">
        <v>2</v>
      </c>
      <c r="R1297" s="413">
        <f t="shared" si="20"/>
        <v>6</v>
      </c>
      <c r="S1297" s="413"/>
      <c r="T1297" s="413"/>
      <c r="U1297" s="413"/>
      <c r="V1297" s="413"/>
      <c r="W1297" s="413"/>
      <c r="X1297" s="413"/>
      <c r="Y1297" s="413"/>
      <c r="Z1297" s="413"/>
      <c r="AA1297" s="413"/>
      <c r="AB1297" s="413"/>
      <c r="AC1297" s="413"/>
      <c r="AD1297" s="413"/>
      <c r="AE1297" s="413"/>
      <c r="AF1297" s="413"/>
      <c r="AG1297" s="413"/>
      <c r="AH1297" s="413"/>
      <c r="AI1297" s="413"/>
      <c r="AJ1297" s="413"/>
      <c r="AK1297" s="413"/>
      <c r="AL1297" s="413"/>
      <c r="AM1297" s="413"/>
      <c r="AN1297" s="413"/>
      <c r="AO1297" s="413"/>
      <c r="AP1297" s="413"/>
    </row>
    <row r="1298" spans="1:42" ht="14.25" customHeight="1">
      <c r="A1298" s="413"/>
      <c r="B1298" s="560" t="s">
        <v>3411</v>
      </c>
      <c r="C1298" s="513" t="s">
        <v>3635</v>
      </c>
      <c r="D1298" s="413" t="s">
        <v>3440</v>
      </c>
      <c r="E1298" s="514"/>
      <c r="F1298" s="514" t="s">
        <v>3242</v>
      </c>
      <c r="G1298" s="514">
        <v>4</v>
      </c>
      <c r="H1298" s="514">
        <v>5</v>
      </c>
      <c r="I1298" s="514" t="s">
        <v>3590</v>
      </c>
      <c r="J1298" s="514">
        <v>4</v>
      </c>
      <c r="K1298" s="514" t="s">
        <v>3233</v>
      </c>
      <c r="L1298" s="515" t="s">
        <v>3234</v>
      </c>
      <c r="M1298" s="556">
        <v>0</v>
      </c>
      <c r="N1298" s="556">
        <v>0</v>
      </c>
      <c r="O1298" s="413">
        <v>1</v>
      </c>
      <c r="P1298" s="413">
        <v>1</v>
      </c>
      <c r="Q1298" s="413">
        <v>1</v>
      </c>
      <c r="R1298" s="413">
        <f t="shared" si="20"/>
        <v>3</v>
      </c>
      <c r="S1298" s="413"/>
      <c r="T1298" s="413"/>
      <c r="U1298" s="413"/>
      <c r="V1298" s="413"/>
      <c r="W1298" s="413"/>
      <c r="X1298" s="413"/>
      <c r="Y1298" s="413"/>
      <c r="Z1298" s="413"/>
      <c r="AA1298" s="413"/>
      <c r="AB1298" s="413"/>
      <c r="AC1298" s="413"/>
      <c r="AD1298" s="413"/>
      <c r="AE1298" s="413"/>
      <c r="AF1298" s="413"/>
      <c r="AG1298" s="413"/>
      <c r="AH1298" s="413"/>
      <c r="AI1298" s="413"/>
      <c r="AJ1298" s="413"/>
      <c r="AK1298" s="413"/>
      <c r="AL1298" s="413"/>
      <c r="AM1298" s="413"/>
      <c r="AN1298" s="413"/>
      <c r="AO1298" s="413"/>
      <c r="AP1298" s="413"/>
    </row>
    <row r="1299" spans="1:42" ht="14.25" customHeight="1">
      <c r="A1299" s="413"/>
      <c r="B1299" s="413" t="s">
        <v>3406</v>
      </c>
      <c r="C1299" s="513" t="s">
        <v>3407</v>
      </c>
      <c r="D1299" s="413" t="s">
        <v>3625</v>
      </c>
      <c r="E1299" s="514" t="s">
        <v>3453</v>
      </c>
      <c r="F1299" s="514" t="s">
        <v>3242</v>
      </c>
      <c r="G1299" s="514">
        <v>3</v>
      </c>
      <c r="H1299" s="514">
        <v>1</v>
      </c>
      <c r="I1299" s="514" t="s">
        <v>3590</v>
      </c>
      <c r="J1299" s="514">
        <v>4</v>
      </c>
      <c r="K1299" s="514" t="s">
        <v>3442</v>
      </c>
      <c r="L1299" s="515" t="s">
        <v>3234</v>
      </c>
      <c r="M1299" s="556">
        <v>0</v>
      </c>
      <c r="N1299" s="556">
        <v>0</v>
      </c>
      <c r="O1299" s="413">
        <v>1</v>
      </c>
      <c r="P1299" s="556">
        <v>0</v>
      </c>
      <c r="Q1299" s="413">
        <v>1</v>
      </c>
      <c r="R1299" s="413">
        <f t="shared" si="20"/>
        <v>2</v>
      </c>
      <c r="S1299" s="413"/>
      <c r="T1299" s="413"/>
      <c r="U1299" s="413"/>
      <c r="V1299" s="413"/>
      <c r="W1299" s="413"/>
      <c r="X1299" s="413"/>
      <c r="Y1299" s="413"/>
      <c r="Z1299" s="413"/>
      <c r="AA1299" s="413"/>
      <c r="AB1299" s="413"/>
      <c r="AC1299" s="413"/>
      <c r="AD1299" s="413"/>
      <c r="AE1299" s="413"/>
      <c r="AF1299" s="413"/>
      <c r="AG1299" s="413"/>
      <c r="AH1299" s="413"/>
      <c r="AI1299" s="413"/>
      <c r="AJ1299" s="413"/>
      <c r="AK1299" s="413"/>
      <c r="AL1299" s="413"/>
      <c r="AM1299" s="413"/>
      <c r="AN1299" s="413"/>
      <c r="AO1299" s="413"/>
      <c r="AP1299" s="413"/>
    </row>
    <row r="1300" spans="1:42" ht="14.25" customHeight="1">
      <c r="A1300" s="413"/>
      <c r="B1300" s="413" t="s">
        <v>3646</v>
      </c>
      <c r="C1300" s="513" t="s">
        <v>3420</v>
      </c>
      <c r="D1300" s="413" t="s">
        <v>3421</v>
      </c>
      <c r="E1300" s="514"/>
      <c r="F1300" s="514" t="s">
        <v>3242</v>
      </c>
      <c r="G1300" s="514">
        <v>3</v>
      </c>
      <c r="H1300" s="514">
        <v>3</v>
      </c>
      <c r="I1300" s="514" t="s">
        <v>3590</v>
      </c>
      <c r="J1300" s="514">
        <v>5</v>
      </c>
      <c r="K1300" s="514" t="s">
        <v>3446</v>
      </c>
      <c r="L1300" s="515" t="s">
        <v>3234</v>
      </c>
      <c r="M1300" s="413">
        <v>2</v>
      </c>
      <c r="N1300" s="413">
        <v>1</v>
      </c>
      <c r="O1300" s="413">
        <v>1</v>
      </c>
      <c r="P1300" s="413">
        <v>1</v>
      </c>
      <c r="Q1300" s="413">
        <v>1</v>
      </c>
      <c r="R1300" s="413">
        <f t="shared" si="20"/>
        <v>6</v>
      </c>
      <c r="S1300" s="413"/>
      <c r="T1300" s="413"/>
      <c r="U1300" s="413"/>
      <c r="V1300" s="413"/>
      <c r="W1300" s="413"/>
      <c r="X1300" s="413"/>
      <c r="Y1300" s="413"/>
      <c r="Z1300" s="413"/>
      <c r="AA1300" s="413"/>
      <c r="AB1300" s="413"/>
      <c r="AC1300" s="413"/>
      <c r="AD1300" s="413"/>
      <c r="AE1300" s="413"/>
      <c r="AF1300" s="413"/>
      <c r="AG1300" s="413"/>
      <c r="AH1300" s="413"/>
      <c r="AI1300" s="413"/>
      <c r="AJ1300" s="413"/>
      <c r="AK1300" s="413"/>
      <c r="AL1300" s="413"/>
      <c r="AM1300" s="413"/>
      <c r="AN1300" s="413"/>
      <c r="AO1300" s="413"/>
      <c r="AP1300" s="413"/>
    </row>
    <row r="1301" spans="1:42" ht="14.25" customHeight="1">
      <c r="A1301" s="413"/>
      <c r="B1301" s="560" t="s">
        <v>3689</v>
      </c>
      <c r="C1301" s="513" t="s">
        <v>3418</v>
      </c>
      <c r="D1301" s="413" t="s">
        <v>3643</v>
      </c>
      <c r="E1301" s="514" t="s">
        <v>3453</v>
      </c>
      <c r="F1301" s="514" t="s">
        <v>3242</v>
      </c>
      <c r="G1301" s="514">
        <v>3</v>
      </c>
      <c r="H1301" s="514">
        <v>2</v>
      </c>
      <c r="I1301" s="514" t="s">
        <v>3590</v>
      </c>
      <c r="J1301" s="514">
        <v>5</v>
      </c>
      <c r="K1301" s="514" t="s">
        <v>3233</v>
      </c>
      <c r="L1301" s="515" t="s">
        <v>3679</v>
      </c>
      <c r="M1301" s="556">
        <v>0</v>
      </c>
      <c r="N1301" s="556">
        <v>0</v>
      </c>
      <c r="O1301" s="556">
        <v>0</v>
      </c>
      <c r="P1301" s="556">
        <v>0</v>
      </c>
      <c r="Q1301" s="556">
        <v>0</v>
      </c>
      <c r="R1301" s="413">
        <f t="shared" si="20"/>
        <v>0</v>
      </c>
      <c r="S1301" s="413"/>
      <c r="T1301" s="413"/>
      <c r="U1301" s="413"/>
      <c r="V1301" s="413"/>
      <c r="W1301" s="413"/>
      <c r="X1301" s="413"/>
      <c r="Y1301" s="413"/>
      <c r="Z1301" s="413"/>
      <c r="AA1301" s="413"/>
      <c r="AB1301" s="413"/>
      <c r="AC1301" s="413"/>
      <c r="AD1301" s="413"/>
      <c r="AE1301" s="413"/>
      <c r="AF1301" s="413"/>
      <c r="AG1301" s="413"/>
      <c r="AH1301" s="413"/>
      <c r="AI1301" s="413"/>
      <c r="AJ1301" s="413"/>
      <c r="AK1301" s="413"/>
      <c r="AL1301" s="413"/>
      <c r="AM1301" s="413"/>
      <c r="AN1301" s="413"/>
      <c r="AO1301" s="413"/>
      <c r="AP1301" s="413"/>
    </row>
    <row r="1302" spans="1:42" ht="14.25" customHeight="1">
      <c r="A1302" s="413"/>
      <c r="B1302" s="560" t="s">
        <v>3422</v>
      </c>
      <c r="C1302" s="513" t="s">
        <v>3423</v>
      </c>
      <c r="D1302" s="413" t="s">
        <v>3647</v>
      </c>
      <c r="E1302" s="514" t="s">
        <v>3622</v>
      </c>
      <c r="F1302" s="514" t="s">
        <v>3242</v>
      </c>
      <c r="G1302" s="514">
        <v>4</v>
      </c>
      <c r="H1302" s="514">
        <v>4</v>
      </c>
      <c r="I1302" s="514" t="s">
        <v>3590</v>
      </c>
      <c r="J1302" s="514">
        <v>5</v>
      </c>
      <c r="K1302" s="514" t="s">
        <v>3233</v>
      </c>
      <c r="L1302" s="515" t="s">
        <v>3234</v>
      </c>
      <c r="M1302" s="556">
        <v>0</v>
      </c>
      <c r="N1302" s="556">
        <v>0</v>
      </c>
      <c r="O1302" s="556">
        <v>0</v>
      </c>
      <c r="P1302" s="413">
        <v>1</v>
      </c>
      <c r="Q1302" s="556">
        <v>0</v>
      </c>
      <c r="R1302" s="413">
        <f t="shared" si="20"/>
        <v>1</v>
      </c>
      <c r="S1302" s="413"/>
      <c r="T1302" s="413"/>
      <c r="U1302" s="413"/>
      <c r="V1302" s="413"/>
      <c r="W1302" s="413"/>
      <c r="X1302" s="413"/>
      <c r="Y1302" s="413"/>
      <c r="Z1302" s="413"/>
      <c r="AA1302" s="413"/>
      <c r="AB1302" s="413"/>
      <c r="AC1302" s="413"/>
      <c r="AD1302" s="413"/>
      <c r="AE1302" s="413"/>
      <c r="AF1302" s="413"/>
      <c r="AG1302" s="413"/>
      <c r="AH1302" s="413"/>
      <c r="AI1302" s="413"/>
      <c r="AJ1302" s="413"/>
      <c r="AK1302" s="413"/>
      <c r="AL1302" s="413"/>
      <c r="AM1302" s="413"/>
      <c r="AN1302" s="413"/>
      <c r="AO1302" s="413"/>
      <c r="AP1302" s="413"/>
    </row>
    <row r="1303" spans="1:42" ht="14.25" customHeight="1">
      <c r="A1303" s="413"/>
      <c r="B1303" s="413" t="s">
        <v>3648</v>
      </c>
      <c r="C1303" s="513" t="s">
        <v>3424</v>
      </c>
      <c r="D1303" s="413" t="s">
        <v>3425</v>
      </c>
      <c r="E1303" s="514"/>
      <c r="F1303" s="514" t="s">
        <v>3242</v>
      </c>
      <c r="G1303" s="514">
        <v>5</v>
      </c>
      <c r="H1303" s="514">
        <v>5</v>
      </c>
      <c r="I1303" s="514" t="s">
        <v>3590</v>
      </c>
      <c r="J1303" s="514">
        <v>5</v>
      </c>
      <c r="K1303" s="514" t="s">
        <v>3446</v>
      </c>
      <c r="L1303" s="515" t="s">
        <v>3234</v>
      </c>
      <c r="M1303" s="556">
        <v>0</v>
      </c>
      <c r="N1303" s="413">
        <v>1</v>
      </c>
      <c r="O1303" s="556">
        <v>0</v>
      </c>
      <c r="P1303" s="413">
        <v>2</v>
      </c>
      <c r="Q1303" s="413">
        <v>2</v>
      </c>
      <c r="R1303" s="413">
        <f t="shared" si="20"/>
        <v>5</v>
      </c>
      <c r="S1303" s="413"/>
      <c r="T1303" s="413"/>
      <c r="U1303" s="413"/>
      <c r="V1303" s="413"/>
      <c r="W1303" s="413"/>
      <c r="X1303" s="413"/>
      <c r="Y1303" s="413"/>
      <c r="Z1303" s="413"/>
      <c r="AA1303" s="413"/>
      <c r="AB1303" s="413"/>
      <c r="AC1303" s="413"/>
      <c r="AD1303" s="413"/>
      <c r="AE1303" s="413"/>
      <c r="AF1303" s="413"/>
      <c r="AG1303" s="413"/>
      <c r="AH1303" s="413"/>
      <c r="AI1303" s="413"/>
      <c r="AJ1303" s="413"/>
      <c r="AK1303" s="413"/>
      <c r="AL1303" s="413"/>
      <c r="AM1303" s="413"/>
      <c r="AN1303" s="413"/>
      <c r="AO1303" s="413"/>
      <c r="AP1303" s="413"/>
    </row>
    <row r="1304" spans="1:42" ht="14.25" customHeight="1">
      <c r="A1304" s="413"/>
      <c r="B1304" s="413" t="s">
        <v>3644</v>
      </c>
      <c r="C1304" s="513" t="s">
        <v>3419</v>
      </c>
      <c r="D1304" s="413" t="s">
        <v>3645</v>
      </c>
      <c r="E1304" s="514"/>
      <c r="F1304" s="514" t="s">
        <v>3242</v>
      </c>
      <c r="G1304" s="514">
        <v>3</v>
      </c>
      <c r="H1304" s="514">
        <v>3</v>
      </c>
      <c r="I1304" s="514" t="s">
        <v>3590</v>
      </c>
      <c r="J1304" s="514">
        <v>5</v>
      </c>
      <c r="K1304" s="514" t="s">
        <v>3446</v>
      </c>
      <c r="L1304" s="515" t="s">
        <v>3234</v>
      </c>
      <c r="M1304" s="413">
        <v>2</v>
      </c>
      <c r="N1304" s="413">
        <v>2</v>
      </c>
      <c r="O1304" s="556">
        <v>0</v>
      </c>
      <c r="P1304" s="556">
        <v>0</v>
      </c>
      <c r="Q1304" s="413">
        <v>1</v>
      </c>
      <c r="R1304" s="413">
        <f t="shared" ref="R1304:R1367" si="21">SUBTOTAL(9,M1304:Q1304)</f>
        <v>5</v>
      </c>
      <c r="S1304" s="413"/>
      <c r="T1304" s="413"/>
      <c r="U1304" s="413"/>
      <c r="V1304" s="413"/>
      <c r="W1304" s="413"/>
      <c r="X1304" s="413"/>
      <c r="Y1304" s="413"/>
      <c r="Z1304" s="413"/>
      <c r="AA1304" s="413"/>
      <c r="AB1304" s="413"/>
      <c r="AC1304" s="413"/>
      <c r="AD1304" s="413"/>
      <c r="AE1304" s="413"/>
      <c r="AF1304" s="413"/>
      <c r="AG1304" s="413"/>
      <c r="AH1304" s="413"/>
      <c r="AI1304" s="413"/>
      <c r="AJ1304" s="413"/>
      <c r="AK1304" s="413"/>
      <c r="AL1304" s="413"/>
      <c r="AM1304" s="413"/>
      <c r="AN1304" s="413"/>
      <c r="AO1304" s="413"/>
      <c r="AP1304" s="413"/>
    </row>
    <row r="1305" spans="1:42" ht="14.25" customHeight="1">
      <c r="A1305" s="413"/>
      <c r="B1305" s="413" t="s">
        <v>3650</v>
      </c>
      <c r="C1305" s="513" t="s">
        <v>3427</v>
      </c>
      <c r="D1305" s="413" t="s">
        <v>3651</v>
      </c>
      <c r="E1305" s="514" t="s">
        <v>3622</v>
      </c>
      <c r="F1305" s="514" t="s">
        <v>3242</v>
      </c>
      <c r="G1305" s="514">
        <v>6</v>
      </c>
      <c r="H1305" s="514">
        <v>6</v>
      </c>
      <c r="I1305" s="514" t="s">
        <v>3590</v>
      </c>
      <c r="J1305" s="514">
        <v>5</v>
      </c>
      <c r="K1305" s="514" t="s">
        <v>3446</v>
      </c>
      <c r="L1305" s="515" t="s">
        <v>3234</v>
      </c>
      <c r="M1305" s="413">
        <v>1</v>
      </c>
      <c r="N1305" s="413">
        <v>1</v>
      </c>
      <c r="O1305" s="413">
        <v>1</v>
      </c>
      <c r="P1305" s="413">
        <v>1</v>
      </c>
      <c r="Q1305" s="556">
        <v>0</v>
      </c>
      <c r="R1305" s="413">
        <f t="shared" si="21"/>
        <v>4</v>
      </c>
      <c r="S1305" s="413"/>
      <c r="T1305" s="413"/>
      <c r="U1305" s="413"/>
      <c r="V1305" s="413"/>
      <c r="W1305" s="413"/>
      <c r="X1305" s="413"/>
      <c r="Y1305" s="413"/>
      <c r="Z1305" s="413"/>
      <c r="AA1305" s="413"/>
      <c r="AB1305" s="413"/>
      <c r="AC1305" s="413"/>
      <c r="AD1305" s="413"/>
      <c r="AE1305" s="413"/>
      <c r="AF1305" s="413"/>
      <c r="AG1305" s="413"/>
      <c r="AH1305" s="413"/>
      <c r="AI1305" s="413"/>
      <c r="AJ1305" s="413"/>
      <c r="AK1305" s="413"/>
      <c r="AL1305" s="413"/>
      <c r="AM1305" s="413"/>
      <c r="AN1305" s="413"/>
      <c r="AO1305" s="413"/>
      <c r="AP1305" s="413"/>
    </row>
    <row r="1306" spans="1:42" ht="14.25" customHeight="1">
      <c r="A1306" s="413"/>
      <c r="B1306" s="413" t="s">
        <v>3661</v>
      </c>
      <c r="C1306" s="513" t="s">
        <v>3434</v>
      </c>
      <c r="D1306" s="413" t="s">
        <v>3662</v>
      </c>
      <c r="E1306" s="514"/>
      <c r="F1306" s="514" t="s">
        <v>3242</v>
      </c>
      <c r="G1306" s="514">
        <v>7</v>
      </c>
      <c r="H1306" s="514">
        <v>7</v>
      </c>
      <c r="I1306" s="514" t="s">
        <v>3590</v>
      </c>
      <c r="J1306" s="514">
        <v>7</v>
      </c>
      <c r="K1306" s="514" t="s">
        <v>3446</v>
      </c>
      <c r="L1306" s="515" t="s">
        <v>3234</v>
      </c>
      <c r="M1306" s="556">
        <v>0</v>
      </c>
      <c r="N1306" s="413">
        <v>1</v>
      </c>
      <c r="O1306" s="556">
        <v>0</v>
      </c>
      <c r="P1306" s="413">
        <v>1</v>
      </c>
      <c r="Q1306" s="556">
        <v>0</v>
      </c>
      <c r="R1306" s="413">
        <f t="shared" si="21"/>
        <v>2</v>
      </c>
      <c r="S1306" s="413"/>
      <c r="T1306" s="413"/>
      <c r="U1306" s="413"/>
      <c r="V1306" s="413"/>
      <c r="W1306" s="413"/>
      <c r="X1306" s="413"/>
      <c r="Y1306" s="413"/>
      <c r="Z1306" s="413"/>
      <c r="AA1306" s="413"/>
      <c r="AB1306" s="413"/>
      <c r="AC1306" s="413"/>
      <c r="AD1306" s="413"/>
      <c r="AE1306" s="413"/>
      <c r="AF1306" s="413"/>
      <c r="AG1306" s="413"/>
      <c r="AH1306" s="413"/>
      <c r="AI1306" s="413"/>
      <c r="AJ1306" s="413"/>
      <c r="AK1306" s="413"/>
      <c r="AL1306" s="413"/>
      <c r="AM1306" s="413"/>
      <c r="AN1306" s="413"/>
      <c r="AO1306" s="413"/>
      <c r="AP1306" s="413"/>
    </row>
    <row r="1307" spans="1:42" ht="14.25" customHeight="1">
      <c r="A1307" s="413"/>
      <c r="B1307" s="413" t="s">
        <v>3437</v>
      </c>
      <c r="C1307" s="513" t="s">
        <v>3438</v>
      </c>
      <c r="D1307" s="413" t="s">
        <v>3665</v>
      </c>
      <c r="E1307" s="514" t="s">
        <v>3453</v>
      </c>
      <c r="F1307" s="514" t="s">
        <v>3242</v>
      </c>
      <c r="G1307" s="514">
        <v>10</v>
      </c>
      <c r="H1307" s="514">
        <v>10</v>
      </c>
      <c r="I1307" s="514" t="s">
        <v>3590</v>
      </c>
      <c r="J1307" s="514">
        <v>10</v>
      </c>
      <c r="K1307" s="514" t="s">
        <v>3233</v>
      </c>
      <c r="L1307" s="515" t="s">
        <v>3234</v>
      </c>
      <c r="M1307" s="556">
        <v>0</v>
      </c>
      <c r="N1307" s="413">
        <v>1</v>
      </c>
      <c r="O1307" s="413">
        <v>1</v>
      </c>
      <c r="P1307" s="413">
        <v>1</v>
      </c>
      <c r="Q1307" s="413">
        <v>1</v>
      </c>
      <c r="R1307" s="413">
        <f t="shared" si="21"/>
        <v>4</v>
      </c>
      <c r="S1307" s="413"/>
      <c r="T1307" s="413"/>
      <c r="U1307" s="413"/>
      <c r="V1307" s="413"/>
      <c r="W1307" s="413"/>
      <c r="X1307" s="413"/>
      <c r="Y1307" s="413"/>
      <c r="Z1307" s="413"/>
      <c r="AA1307" s="413"/>
      <c r="AB1307" s="413"/>
      <c r="AC1307" s="413"/>
      <c r="AD1307" s="413"/>
      <c r="AE1307" s="413"/>
      <c r="AF1307" s="413"/>
      <c r="AG1307" s="413"/>
      <c r="AH1307" s="413"/>
      <c r="AI1307" s="413"/>
      <c r="AJ1307" s="413"/>
      <c r="AK1307" s="413"/>
      <c r="AL1307" s="413"/>
      <c r="AM1307" s="413"/>
      <c r="AN1307" s="413"/>
      <c r="AO1307" s="413"/>
      <c r="AP1307" s="413"/>
    </row>
    <row r="1308" spans="1:42" ht="14.25" customHeight="1">
      <c r="A1308" s="413"/>
      <c r="B1308" s="413" t="s">
        <v>3235</v>
      </c>
      <c r="C1308" s="513" t="s">
        <v>3236</v>
      </c>
      <c r="D1308" s="413" t="s">
        <v>3237</v>
      </c>
      <c r="E1308" s="514"/>
      <c r="F1308" s="514" t="s">
        <v>3232</v>
      </c>
      <c r="G1308" s="514"/>
      <c r="H1308" s="514"/>
      <c r="I1308" s="514" t="s">
        <v>3231</v>
      </c>
      <c r="J1308" s="514">
        <v>1</v>
      </c>
      <c r="K1308" s="514" t="s">
        <v>3238</v>
      </c>
      <c r="L1308" s="515" t="s">
        <v>3679</v>
      </c>
      <c r="M1308" s="556">
        <v>0</v>
      </c>
      <c r="N1308" s="556">
        <v>0</v>
      </c>
      <c r="O1308" s="556">
        <v>0</v>
      </c>
      <c r="P1308" s="556">
        <v>0</v>
      </c>
      <c r="Q1308" s="556">
        <v>0</v>
      </c>
      <c r="R1308" s="413">
        <f t="shared" si="21"/>
        <v>0</v>
      </c>
      <c r="S1308" s="413"/>
      <c r="T1308" s="413"/>
      <c r="U1308" s="413"/>
      <c r="V1308" s="413"/>
      <c r="W1308" s="413"/>
      <c r="X1308" s="413"/>
      <c r="Y1308" s="413"/>
      <c r="Z1308" s="413"/>
      <c r="AA1308" s="413"/>
      <c r="AB1308" s="413"/>
      <c r="AC1308" s="413"/>
      <c r="AD1308" s="413"/>
      <c r="AE1308" s="413"/>
      <c r="AF1308" s="413"/>
      <c r="AG1308" s="413"/>
      <c r="AH1308" s="413"/>
      <c r="AI1308" s="413"/>
      <c r="AJ1308" s="413"/>
      <c r="AK1308" s="413"/>
      <c r="AL1308" s="413"/>
      <c r="AM1308" s="413"/>
      <c r="AN1308" s="413"/>
      <c r="AO1308" s="413"/>
      <c r="AP1308" s="413"/>
    </row>
    <row r="1309" spans="1:42" ht="14.25" customHeight="1">
      <c r="A1309" s="413"/>
      <c r="B1309" s="556" t="s">
        <v>3244</v>
      </c>
      <c r="C1309" s="557" t="s">
        <v>3245</v>
      </c>
      <c r="D1309" s="556" t="s">
        <v>3246</v>
      </c>
      <c r="E1309" s="558"/>
      <c r="F1309" s="558" t="s">
        <v>3232</v>
      </c>
      <c r="G1309" s="558"/>
      <c r="H1309" s="558"/>
      <c r="I1309" s="558" t="s">
        <v>3231</v>
      </c>
      <c r="J1309" s="558">
        <v>3</v>
      </c>
      <c r="K1309" s="558" t="s">
        <v>3238</v>
      </c>
      <c r="L1309" s="559" t="s">
        <v>3679</v>
      </c>
      <c r="M1309" s="556">
        <v>0</v>
      </c>
      <c r="N1309" s="556">
        <v>0</v>
      </c>
      <c r="O1309" s="556">
        <v>0</v>
      </c>
      <c r="P1309" s="556">
        <v>0</v>
      </c>
      <c r="Q1309" s="556">
        <v>0</v>
      </c>
      <c r="R1309" s="556">
        <f t="shared" si="21"/>
        <v>0</v>
      </c>
      <c r="S1309" s="556"/>
      <c r="T1309" s="556"/>
      <c r="U1309" s="556"/>
      <c r="V1309" s="556"/>
      <c r="W1309" s="556"/>
      <c r="X1309" s="556"/>
      <c r="Y1309" s="556"/>
      <c r="Z1309" s="556"/>
      <c r="AA1309" s="556"/>
      <c r="AB1309" s="556"/>
      <c r="AC1309" s="556"/>
      <c r="AD1309" s="556"/>
      <c r="AE1309" s="556"/>
      <c r="AF1309" s="556"/>
      <c r="AG1309" s="556"/>
      <c r="AH1309" s="556"/>
      <c r="AI1309" s="556"/>
      <c r="AJ1309" s="556"/>
      <c r="AK1309" s="556"/>
      <c r="AL1309" s="556"/>
      <c r="AM1309" s="556"/>
      <c r="AN1309" s="556"/>
      <c r="AO1309" s="556"/>
      <c r="AP1309" s="556"/>
    </row>
    <row r="1310" spans="1:42" ht="14.25" customHeight="1">
      <c r="A1310" s="413"/>
      <c r="B1310" s="556" t="s">
        <v>3253</v>
      </c>
      <c r="C1310" s="557" t="s">
        <v>3254</v>
      </c>
      <c r="D1310" s="556" t="s">
        <v>3255</v>
      </c>
      <c r="E1310" s="558"/>
      <c r="F1310" s="558" t="s">
        <v>3242</v>
      </c>
      <c r="G1310" s="558">
        <v>4</v>
      </c>
      <c r="H1310" s="558">
        <v>4</v>
      </c>
      <c r="I1310" s="558" t="s">
        <v>3231</v>
      </c>
      <c r="J1310" s="558">
        <v>8</v>
      </c>
      <c r="K1310" s="558" t="s">
        <v>3238</v>
      </c>
      <c r="L1310" s="559" t="s">
        <v>3679</v>
      </c>
      <c r="M1310" s="556">
        <v>0</v>
      </c>
      <c r="N1310" s="556">
        <v>0</v>
      </c>
      <c r="O1310" s="556">
        <v>0</v>
      </c>
      <c r="P1310" s="556">
        <v>0</v>
      </c>
      <c r="Q1310" s="556">
        <v>0</v>
      </c>
      <c r="R1310" s="556">
        <f t="shared" si="21"/>
        <v>0</v>
      </c>
      <c r="S1310" s="556"/>
      <c r="T1310" s="556"/>
      <c r="U1310" s="556"/>
      <c r="V1310" s="556"/>
      <c r="W1310" s="556"/>
      <c r="X1310" s="556"/>
      <c r="Y1310" s="556"/>
      <c r="Z1310" s="556"/>
      <c r="AA1310" s="556"/>
      <c r="AB1310" s="556"/>
      <c r="AC1310" s="556"/>
      <c r="AD1310" s="556"/>
      <c r="AE1310" s="556"/>
      <c r="AF1310" s="556"/>
      <c r="AG1310" s="556"/>
      <c r="AH1310" s="556"/>
      <c r="AI1310" s="556"/>
      <c r="AJ1310" s="556"/>
      <c r="AK1310" s="556"/>
      <c r="AL1310" s="556"/>
      <c r="AM1310" s="556"/>
      <c r="AN1310" s="556"/>
      <c r="AO1310" s="556"/>
      <c r="AP1310" s="556"/>
    </row>
    <row r="1311" spans="1:42" ht="14.25" customHeight="1">
      <c r="A1311" s="413"/>
      <c r="B1311" s="413" t="s">
        <v>3451</v>
      </c>
      <c r="C1311" s="513" t="s">
        <v>3256</v>
      </c>
      <c r="D1311" s="413" t="s">
        <v>3452</v>
      </c>
      <c r="E1311" s="514" t="s">
        <v>3453</v>
      </c>
      <c r="F1311" s="514" t="s">
        <v>3242</v>
      </c>
      <c r="G1311" s="514">
        <v>8</v>
      </c>
      <c r="H1311" s="514">
        <v>8</v>
      </c>
      <c r="I1311" s="514" t="s">
        <v>3231</v>
      </c>
      <c r="J1311" s="514">
        <v>10</v>
      </c>
      <c r="K1311" s="514" t="s">
        <v>3442</v>
      </c>
      <c r="L1311" s="515" t="s">
        <v>3679</v>
      </c>
      <c r="M1311" s="556">
        <v>0</v>
      </c>
      <c r="N1311" s="556">
        <v>0</v>
      </c>
      <c r="O1311" s="556">
        <v>0</v>
      </c>
      <c r="P1311" s="556">
        <v>0</v>
      </c>
      <c r="Q1311" s="556">
        <v>0</v>
      </c>
      <c r="R1311" s="413">
        <f t="shared" si="21"/>
        <v>0</v>
      </c>
      <c r="S1311" s="413"/>
      <c r="T1311" s="413"/>
      <c r="U1311" s="413"/>
      <c r="V1311" s="413"/>
      <c r="W1311" s="413"/>
      <c r="X1311" s="413"/>
      <c r="Y1311" s="413"/>
      <c r="Z1311" s="413"/>
      <c r="AA1311" s="413"/>
      <c r="AB1311" s="413"/>
      <c r="AC1311" s="413"/>
      <c r="AD1311" s="413"/>
      <c r="AE1311" s="413"/>
      <c r="AF1311" s="413"/>
      <c r="AG1311" s="413"/>
      <c r="AH1311" s="413"/>
      <c r="AI1311" s="413"/>
      <c r="AJ1311" s="413"/>
      <c r="AK1311" s="413"/>
      <c r="AL1311" s="413"/>
      <c r="AM1311" s="413"/>
      <c r="AN1311" s="413"/>
      <c r="AO1311" s="413"/>
      <c r="AP1311" s="413"/>
    </row>
    <row r="1312" spans="1:42" ht="14.25" customHeight="1">
      <c r="A1312" s="413"/>
      <c r="B1312" s="556" t="s">
        <v>3258</v>
      </c>
      <c r="C1312" s="557" t="s">
        <v>3259</v>
      </c>
      <c r="D1312" s="556" t="s">
        <v>3260</v>
      </c>
      <c r="E1312" s="558"/>
      <c r="F1312" s="558" t="s">
        <v>3232</v>
      </c>
      <c r="G1312" s="558"/>
      <c r="H1312" s="558"/>
      <c r="I1312" s="558" t="s">
        <v>3261</v>
      </c>
      <c r="J1312" s="558">
        <v>1</v>
      </c>
      <c r="K1312" s="558" t="s">
        <v>3238</v>
      </c>
      <c r="L1312" s="559" t="s">
        <v>3679</v>
      </c>
      <c r="M1312" s="556">
        <v>0</v>
      </c>
      <c r="N1312" s="556">
        <v>0</v>
      </c>
      <c r="O1312" s="556">
        <v>0</v>
      </c>
      <c r="P1312" s="556">
        <v>0</v>
      </c>
      <c r="Q1312" s="556">
        <v>0</v>
      </c>
      <c r="R1312" s="556">
        <f t="shared" si="21"/>
        <v>0</v>
      </c>
      <c r="S1312" s="556"/>
      <c r="T1312" s="556"/>
      <c r="U1312" s="556"/>
      <c r="V1312" s="556"/>
      <c r="W1312" s="556"/>
      <c r="X1312" s="556"/>
      <c r="Y1312" s="556"/>
      <c r="Z1312" s="556"/>
      <c r="AA1312" s="556"/>
      <c r="AB1312" s="556"/>
      <c r="AC1312" s="556"/>
      <c r="AD1312" s="556"/>
      <c r="AE1312" s="556"/>
      <c r="AF1312" s="556"/>
      <c r="AG1312" s="556"/>
      <c r="AH1312" s="556"/>
      <c r="AI1312" s="556"/>
      <c r="AJ1312" s="556"/>
      <c r="AK1312" s="556"/>
      <c r="AL1312" s="556"/>
      <c r="AM1312" s="556"/>
      <c r="AN1312" s="556"/>
      <c r="AO1312" s="556"/>
      <c r="AP1312" s="556"/>
    </row>
    <row r="1313" spans="1:42" ht="14.25" customHeight="1">
      <c r="A1313" s="413"/>
      <c r="B1313" s="413" t="s">
        <v>3455</v>
      </c>
      <c r="C1313" s="513" t="s">
        <v>3262</v>
      </c>
      <c r="D1313" s="413" t="s">
        <v>3456</v>
      </c>
      <c r="E1313" s="514" t="s">
        <v>3457</v>
      </c>
      <c r="F1313" s="514" t="s">
        <v>3242</v>
      </c>
      <c r="G1313" s="514">
        <v>2</v>
      </c>
      <c r="H1313" s="514">
        <v>1</v>
      </c>
      <c r="I1313" s="514" t="s">
        <v>3454</v>
      </c>
      <c r="J1313" s="514">
        <v>2</v>
      </c>
      <c r="K1313" s="514" t="s">
        <v>3442</v>
      </c>
      <c r="L1313" s="515" t="s">
        <v>3679</v>
      </c>
      <c r="M1313" s="556">
        <v>0</v>
      </c>
      <c r="N1313" s="556">
        <v>0</v>
      </c>
      <c r="O1313" s="556">
        <v>0</v>
      </c>
      <c r="P1313" s="556">
        <v>0</v>
      </c>
      <c r="Q1313" s="556">
        <v>0</v>
      </c>
      <c r="R1313" s="413">
        <f t="shared" si="21"/>
        <v>0</v>
      </c>
      <c r="S1313" s="413"/>
      <c r="T1313" s="413"/>
      <c r="U1313" s="413"/>
      <c r="V1313" s="413"/>
      <c r="W1313" s="413"/>
      <c r="X1313" s="413"/>
      <c r="Y1313" s="413"/>
      <c r="Z1313" s="413"/>
      <c r="AA1313" s="413"/>
      <c r="AB1313" s="413"/>
      <c r="AC1313" s="413"/>
      <c r="AD1313" s="413"/>
      <c r="AE1313" s="413"/>
      <c r="AF1313" s="413"/>
      <c r="AG1313" s="413"/>
      <c r="AH1313" s="413"/>
      <c r="AI1313" s="413"/>
      <c r="AJ1313" s="413"/>
      <c r="AK1313" s="413"/>
      <c r="AL1313" s="413"/>
      <c r="AM1313" s="413"/>
      <c r="AN1313" s="413"/>
      <c r="AO1313" s="413"/>
      <c r="AP1313" s="413"/>
    </row>
    <row r="1314" spans="1:42" ht="14.25" customHeight="1">
      <c r="A1314" s="413"/>
      <c r="B1314" s="556" t="s">
        <v>3264</v>
      </c>
      <c r="C1314" s="557" t="s">
        <v>3265</v>
      </c>
      <c r="D1314" s="556" t="s">
        <v>3266</v>
      </c>
      <c r="E1314" s="558"/>
      <c r="F1314" s="558" t="s">
        <v>3232</v>
      </c>
      <c r="G1314" s="558"/>
      <c r="H1314" s="558"/>
      <c r="I1314" s="558" t="s">
        <v>3261</v>
      </c>
      <c r="J1314" s="558">
        <v>2</v>
      </c>
      <c r="K1314" s="558" t="s">
        <v>3238</v>
      </c>
      <c r="L1314" s="559" t="s">
        <v>3679</v>
      </c>
      <c r="M1314" s="556">
        <v>0</v>
      </c>
      <c r="N1314" s="556">
        <v>0</v>
      </c>
      <c r="O1314" s="556">
        <v>0</v>
      </c>
      <c r="P1314" s="556">
        <v>0</v>
      </c>
      <c r="Q1314" s="556">
        <v>0</v>
      </c>
      <c r="R1314" s="556">
        <f t="shared" si="21"/>
        <v>0</v>
      </c>
      <c r="S1314" s="556"/>
      <c r="T1314" s="556"/>
      <c r="U1314" s="556"/>
      <c r="V1314" s="556"/>
      <c r="W1314" s="556"/>
      <c r="X1314" s="556"/>
      <c r="Y1314" s="556"/>
      <c r="Z1314" s="556"/>
      <c r="AA1314" s="556"/>
      <c r="AB1314" s="556"/>
      <c r="AC1314" s="556"/>
      <c r="AD1314" s="556"/>
      <c r="AE1314" s="556"/>
      <c r="AF1314" s="556"/>
      <c r="AG1314" s="556"/>
      <c r="AH1314" s="556"/>
      <c r="AI1314" s="556"/>
      <c r="AJ1314" s="556"/>
      <c r="AK1314" s="556"/>
      <c r="AL1314" s="556"/>
      <c r="AM1314" s="556"/>
      <c r="AN1314" s="556"/>
      <c r="AO1314" s="556"/>
      <c r="AP1314" s="556"/>
    </row>
    <row r="1315" spans="1:42" ht="14.25" customHeight="1">
      <c r="A1315" s="413"/>
      <c r="B1315" s="413" t="s">
        <v>3462</v>
      </c>
      <c r="C1315" s="513" t="s">
        <v>3269</v>
      </c>
      <c r="D1315" s="413" t="s">
        <v>3463</v>
      </c>
      <c r="E1315" s="514" t="s">
        <v>3457</v>
      </c>
      <c r="F1315" s="514" t="s">
        <v>3242</v>
      </c>
      <c r="G1315" s="514">
        <v>4</v>
      </c>
      <c r="H1315" s="514">
        <v>3</v>
      </c>
      <c r="I1315" s="514" t="s">
        <v>3454</v>
      </c>
      <c r="J1315" s="514">
        <v>4</v>
      </c>
      <c r="K1315" s="514" t="s">
        <v>3238</v>
      </c>
      <c r="L1315" s="515" t="s">
        <v>3679</v>
      </c>
      <c r="M1315" s="556">
        <v>0</v>
      </c>
      <c r="N1315" s="556">
        <v>0</v>
      </c>
      <c r="O1315" s="556">
        <v>0</v>
      </c>
      <c r="P1315" s="556">
        <v>0</v>
      </c>
      <c r="Q1315" s="556">
        <v>0</v>
      </c>
      <c r="R1315" s="413">
        <f t="shared" si="21"/>
        <v>0</v>
      </c>
      <c r="S1315" s="413"/>
      <c r="T1315" s="413"/>
      <c r="U1315" s="413"/>
      <c r="V1315" s="413"/>
      <c r="W1315" s="413"/>
      <c r="X1315" s="413"/>
      <c r="Y1315" s="413"/>
      <c r="Z1315" s="413"/>
      <c r="AA1315" s="413"/>
      <c r="AB1315" s="413"/>
      <c r="AC1315" s="413"/>
      <c r="AD1315" s="413"/>
      <c r="AE1315" s="413"/>
      <c r="AF1315" s="413"/>
      <c r="AG1315" s="413"/>
      <c r="AH1315" s="413"/>
      <c r="AI1315" s="413"/>
      <c r="AJ1315" s="413"/>
      <c r="AK1315" s="413"/>
      <c r="AL1315" s="413"/>
      <c r="AM1315" s="413"/>
      <c r="AN1315" s="413"/>
      <c r="AO1315" s="413"/>
      <c r="AP1315" s="413"/>
    </row>
    <row r="1316" spans="1:42" ht="14.25" customHeight="1">
      <c r="A1316" s="413"/>
      <c r="B1316" s="413" t="s">
        <v>3472</v>
      </c>
      <c r="C1316" s="513" t="s">
        <v>3274</v>
      </c>
      <c r="D1316" s="413" t="s">
        <v>3473</v>
      </c>
      <c r="E1316" s="514"/>
      <c r="F1316" s="514" t="s">
        <v>3232</v>
      </c>
      <c r="G1316" s="514"/>
      <c r="H1316" s="514"/>
      <c r="I1316" s="514" t="s">
        <v>3474</v>
      </c>
      <c r="J1316" s="514">
        <v>1</v>
      </c>
      <c r="K1316" s="514" t="s">
        <v>3238</v>
      </c>
      <c r="L1316" s="515" t="s">
        <v>3679</v>
      </c>
      <c r="M1316" s="556">
        <v>0</v>
      </c>
      <c r="N1316" s="556">
        <v>0</v>
      </c>
      <c r="O1316" s="556">
        <v>0</v>
      </c>
      <c r="P1316" s="556">
        <v>0</v>
      </c>
      <c r="Q1316" s="556">
        <v>0</v>
      </c>
      <c r="R1316" s="413">
        <f t="shared" si="21"/>
        <v>0</v>
      </c>
      <c r="S1316" s="413"/>
      <c r="T1316" s="413"/>
      <c r="U1316" s="413"/>
      <c r="V1316" s="413"/>
      <c r="W1316" s="413"/>
      <c r="X1316" s="413"/>
      <c r="Y1316" s="413"/>
      <c r="Z1316" s="413"/>
      <c r="AA1316" s="413"/>
      <c r="AB1316" s="413"/>
      <c r="AC1316" s="413"/>
      <c r="AD1316" s="413"/>
      <c r="AE1316" s="413"/>
      <c r="AF1316" s="413"/>
      <c r="AG1316" s="413"/>
      <c r="AH1316" s="413"/>
      <c r="AI1316" s="413"/>
      <c r="AJ1316" s="413"/>
      <c r="AK1316" s="413"/>
      <c r="AL1316" s="413"/>
      <c r="AM1316" s="413"/>
      <c r="AN1316" s="413"/>
      <c r="AO1316" s="413"/>
      <c r="AP1316" s="413"/>
    </row>
    <row r="1317" spans="1:42" ht="14.25" customHeight="1">
      <c r="A1317" s="413"/>
      <c r="B1317" s="413" t="s">
        <v>3482</v>
      </c>
      <c r="C1317" s="513" t="s">
        <v>3280</v>
      </c>
      <c r="D1317" s="413" t="s">
        <v>3483</v>
      </c>
      <c r="E1317" s="514"/>
      <c r="F1317" s="514" t="s">
        <v>3232</v>
      </c>
      <c r="G1317" s="514"/>
      <c r="H1317" s="514"/>
      <c r="I1317" s="514" t="s">
        <v>3474</v>
      </c>
      <c r="J1317" s="514">
        <v>2</v>
      </c>
      <c r="K1317" s="514" t="s">
        <v>3238</v>
      </c>
      <c r="L1317" s="515" t="s">
        <v>3679</v>
      </c>
      <c r="M1317" s="556">
        <v>0</v>
      </c>
      <c r="N1317" s="556">
        <v>0</v>
      </c>
      <c r="O1317" s="556">
        <v>0</v>
      </c>
      <c r="P1317" s="556">
        <v>0</v>
      </c>
      <c r="Q1317" s="556">
        <v>0</v>
      </c>
      <c r="R1317" s="413">
        <f t="shared" si="21"/>
        <v>0</v>
      </c>
      <c r="S1317" s="413"/>
      <c r="T1317" s="413"/>
      <c r="U1317" s="413"/>
      <c r="V1317" s="413"/>
      <c r="W1317" s="413"/>
      <c r="X1317" s="413"/>
      <c r="Y1317" s="413"/>
      <c r="Z1317" s="413"/>
      <c r="AA1317" s="413"/>
      <c r="AB1317" s="413"/>
      <c r="AC1317" s="413"/>
      <c r="AD1317" s="413"/>
      <c r="AE1317" s="413"/>
      <c r="AF1317" s="413"/>
      <c r="AG1317" s="413"/>
      <c r="AH1317" s="413"/>
      <c r="AI1317" s="413"/>
      <c r="AJ1317" s="413"/>
      <c r="AK1317" s="413"/>
      <c r="AL1317" s="413"/>
      <c r="AM1317" s="413"/>
      <c r="AN1317" s="413"/>
      <c r="AO1317" s="413"/>
      <c r="AP1317" s="413"/>
    </row>
    <row r="1318" spans="1:42" ht="14.25" customHeight="1">
      <c r="A1318" s="413"/>
      <c r="B1318" s="413" t="s">
        <v>3480</v>
      </c>
      <c r="C1318" s="513" t="s">
        <v>3279</v>
      </c>
      <c r="D1318" s="413" t="s">
        <v>3481</v>
      </c>
      <c r="E1318" s="514"/>
      <c r="F1318" s="514" t="s">
        <v>3232</v>
      </c>
      <c r="G1318" s="514"/>
      <c r="H1318" s="514"/>
      <c r="I1318" s="514" t="s">
        <v>3474</v>
      </c>
      <c r="J1318" s="514">
        <v>2</v>
      </c>
      <c r="K1318" s="514" t="s">
        <v>3442</v>
      </c>
      <c r="L1318" s="515" t="s">
        <v>3679</v>
      </c>
      <c r="M1318" s="556">
        <v>0</v>
      </c>
      <c r="N1318" s="556">
        <v>0</v>
      </c>
      <c r="O1318" s="556">
        <v>0</v>
      </c>
      <c r="P1318" s="556">
        <v>0</v>
      </c>
      <c r="Q1318" s="556">
        <v>0</v>
      </c>
      <c r="R1318" s="413">
        <f t="shared" si="21"/>
        <v>0</v>
      </c>
      <c r="S1318" s="413"/>
      <c r="T1318" s="413"/>
      <c r="U1318" s="413"/>
      <c r="V1318" s="413"/>
      <c r="W1318" s="413"/>
      <c r="X1318" s="413"/>
      <c r="Y1318" s="413"/>
      <c r="Z1318" s="413"/>
      <c r="AA1318" s="413"/>
      <c r="AB1318" s="413"/>
      <c r="AC1318" s="413"/>
      <c r="AD1318" s="413"/>
      <c r="AE1318" s="413"/>
      <c r="AF1318" s="413"/>
      <c r="AG1318" s="413"/>
      <c r="AH1318" s="413"/>
      <c r="AI1318" s="413"/>
      <c r="AJ1318" s="413"/>
      <c r="AK1318" s="413"/>
      <c r="AL1318" s="413"/>
      <c r="AM1318" s="413"/>
      <c r="AN1318" s="413"/>
      <c r="AO1318" s="413"/>
      <c r="AP1318" s="413"/>
    </row>
    <row r="1319" spans="1:42" ht="14.25" customHeight="1">
      <c r="A1319" s="413"/>
      <c r="B1319" s="413" t="s">
        <v>3476</v>
      </c>
      <c r="C1319" s="513" t="s">
        <v>3277</v>
      </c>
      <c r="D1319" s="413" t="s">
        <v>3477</v>
      </c>
      <c r="E1319" s="514" t="s">
        <v>3453</v>
      </c>
      <c r="F1319" s="514" t="s">
        <v>3242</v>
      </c>
      <c r="G1319" s="514">
        <v>2</v>
      </c>
      <c r="H1319" s="514">
        <v>2</v>
      </c>
      <c r="I1319" s="514" t="s">
        <v>3474</v>
      </c>
      <c r="J1319" s="514">
        <v>2</v>
      </c>
      <c r="K1319" s="514" t="s">
        <v>3238</v>
      </c>
      <c r="L1319" s="515" t="s">
        <v>3679</v>
      </c>
      <c r="M1319" s="556">
        <v>0</v>
      </c>
      <c r="N1319" s="556">
        <v>0</v>
      </c>
      <c r="O1319" s="556">
        <v>0</v>
      </c>
      <c r="P1319" s="556">
        <v>0</v>
      </c>
      <c r="Q1319" s="556">
        <v>0</v>
      </c>
      <c r="R1319" s="413">
        <f t="shared" si="21"/>
        <v>0</v>
      </c>
      <c r="S1319" s="413"/>
      <c r="T1319" s="413"/>
      <c r="U1319" s="413"/>
      <c r="V1319" s="413"/>
      <c r="W1319" s="413"/>
      <c r="X1319" s="413"/>
      <c r="Y1319" s="413"/>
      <c r="Z1319" s="413"/>
      <c r="AA1319" s="413"/>
      <c r="AB1319" s="413"/>
      <c r="AC1319" s="413"/>
      <c r="AD1319" s="413"/>
      <c r="AE1319" s="413"/>
      <c r="AF1319" s="413"/>
      <c r="AG1319" s="413"/>
      <c r="AH1319" s="413"/>
      <c r="AI1319" s="413"/>
      <c r="AJ1319" s="413"/>
      <c r="AK1319" s="413"/>
      <c r="AL1319" s="413"/>
      <c r="AM1319" s="413"/>
      <c r="AN1319" s="413"/>
      <c r="AO1319" s="413"/>
      <c r="AP1319" s="413"/>
    </row>
    <row r="1320" spans="1:42" ht="14.25" customHeight="1">
      <c r="A1320" s="413"/>
      <c r="B1320" s="413" t="s">
        <v>3484</v>
      </c>
      <c r="C1320" s="513" t="s">
        <v>3281</v>
      </c>
      <c r="D1320" s="413" t="s">
        <v>3485</v>
      </c>
      <c r="E1320" s="514" t="s">
        <v>3453</v>
      </c>
      <c r="F1320" s="514" t="s">
        <v>3242</v>
      </c>
      <c r="G1320" s="514">
        <v>2</v>
      </c>
      <c r="H1320" s="514">
        <v>2</v>
      </c>
      <c r="I1320" s="514" t="s">
        <v>3474</v>
      </c>
      <c r="J1320" s="514">
        <v>3</v>
      </c>
      <c r="K1320" s="514" t="s">
        <v>3442</v>
      </c>
      <c r="L1320" s="515" t="s">
        <v>3679</v>
      </c>
      <c r="M1320" s="556">
        <v>0</v>
      </c>
      <c r="N1320" s="556">
        <v>0</v>
      </c>
      <c r="O1320" s="556">
        <v>0</v>
      </c>
      <c r="P1320" s="556">
        <v>0</v>
      </c>
      <c r="Q1320" s="556">
        <v>0</v>
      </c>
      <c r="R1320" s="413">
        <f t="shared" si="21"/>
        <v>0</v>
      </c>
      <c r="S1320" s="413"/>
      <c r="T1320" s="413"/>
      <c r="U1320" s="413"/>
      <c r="V1320" s="413"/>
      <c r="W1320" s="413"/>
      <c r="X1320" s="413"/>
      <c r="Y1320" s="413"/>
      <c r="Z1320" s="413"/>
      <c r="AA1320" s="413"/>
      <c r="AB1320" s="413"/>
      <c r="AC1320" s="413"/>
      <c r="AD1320" s="413"/>
      <c r="AE1320" s="413"/>
      <c r="AF1320" s="413"/>
      <c r="AG1320" s="413"/>
      <c r="AH1320" s="413"/>
      <c r="AI1320" s="413"/>
      <c r="AJ1320" s="413"/>
      <c r="AK1320" s="413"/>
      <c r="AL1320" s="413"/>
      <c r="AM1320" s="413"/>
      <c r="AN1320" s="413"/>
      <c r="AO1320" s="413"/>
      <c r="AP1320" s="413"/>
    </row>
    <row r="1321" spans="1:42" ht="14.25" customHeight="1">
      <c r="A1321" s="413"/>
      <c r="B1321" s="413" t="s">
        <v>3493</v>
      </c>
      <c r="C1321" s="513" t="s">
        <v>3289</v>
      </c>
      <c r="D1321" s="413" t="s">
        <v>3494</v>
      </c>
      <c r="E1321" s="514"/>
      <c r="F1321" s="514" t="s">
        <v>3242</v>
      </c>
      <c r="G1321" s="514">
        <v>0</v>
      </c>
      <c r="H1321" s="514">
        <v>2</v>
      </c>
      <c r="I1321" s="514" t="s">
        <v>3492</v>
      </c>
      <c r="J1321" s="514">
        <v>1</v>
      </c>
      <c r="K1321" s="514" t="s">
        <v>3442</v>
      </c>
      <c r="L1321" s="515" t="s">
        <v>3679</v>
      </c>
      <c r="M1321" s="556">
        <v>0</v>
      </c>
      <c r="N1321" s="556">
        <v>0</v>
      </c>
      <c r="O1321" s="556">
        <v>0</v>
      </c>
      <c r="P1321" s="556">
        <v>0</v>
      </c>
      <c r="Q1321" s="556">
        <v>0</v>
      </c>
      <c r="R1321" s="413">
        <f t="shared" si="21"/>
        <v>0</v>
      </c>
      <c r="S1321" s="413"/>
      <c r="T1321" s="413"/>
      <c r="U1321" s="413"/>
      <c r="V1321" s="413"/>
      <c r="W1321" s="413"/>
      <c r="X1321" s="413"/>
      <c r="Y1321" s="413"/>
      <c r="Z1321" s="413"/>
      <c r="AA1321" s="413"/>
      <c r="AB1321" s="413"/>
      <c r="AC1321" s="413"/>
      <c r="AD1321" s="413"/>
      <c r="AE1321" s="413"/>
      <c r="AF1321" s="413"/>
      <c r="AG1321" s="413"/>
      <c r="AH1321" s="413"/>
      <c r="AI1321" s="413"/>
      <c r="AJ1321" s="413"/>
      <c r="AK1321" s="413"/>
      <c r="AL1321" s="413"/>
      <c r="AM1321" s="413"/>
      <c r="AN1321" s="413"/>
      <c r="AO1321" s="413"/>
      <c r="AP1321" s="413"/>
    </row>
    <row r="1322" spans="1:42" ht="14.25" customHeight="1">
      <c r="A1322" s="413"/>
      <c r="B1322" s="413" t="s">
        <v>3495</v>
      </c>
      <c r="C1322" s="513" t="s">
        <v>3290</v>
      </c>
      <c r="D1322" s="413" t="s">
        <v>3496</v>
      </c>
      <c r="E1322" s="514" t="s">
        <v>3453</v>
      </c>
      <c r="F1322" s="514" t="s">
        <v>3242</v>
      </c>
      <c r="G1322" s="514">
        <v>2</v>
      </c>
      <c r="H1322" s="514">
        <v>1</v>
      </c>
      <c r="I1322" s="514" t="s">
        <v>3492</v>
      </c>
      <c r="J1322" s="514">
        <v>2</v>
      </c>
      <c r="K1322" s="514" t="s">
        <v>3238</v>
      </c>
      <c r="L1322" s="515" t="s">
        <v>3679</v>
      </c>
      <c r="M1322" s="556">
        <v>0</v>
      </c>
      <c r="N1322" s="556">
        <v>0</v>
      </c>
      <c r="O1322" s="556">
        <v>0</v>
      </c>
      <c r="P1322" s="556">
        <v>0</v>
      </c>
      <c r="Q1322" s="556">
        <v>0</v>
      </c>
      <c r="R1322" s="413">
        <f t="shared" si="21"/>
        <v>0</v>
      </c>
      <c r="S1322" s="413"/>
      <c r="T1322" s="413"/>
      <c r="U1322" s="413"/>
      <c r="V1322" s="413"/>
      <c r="W1322" s="413"/>
      <c r="X1322" s="413"/>
      <c r="Y1322" s="413"/>
      <c r="Z1322" s="413"/>
      <c r="AA1322" s="413"/>
      <c r="AB1322" s="413"/>
      <c r="AC1322" s="413"/>
      <c r="AD1322" s="413"/>
      <c r="AE1322" s="413"/>
      <c r="AF1322" s="413"/>
      <c r="AG1322" s="413"/>
      <c r="AH1322" s="413"/>
      <c r="AI1322" s="413"/>
      <c r="AJ1322" s="413"/>
      <c r="AK1322" s="413"/>
      <c r="AL1322" s="413"/>
      <c r="AM1322" s="413"/>
      <c r="AN1322" s="413"/>
      <c r="AO1322" s="413"/>
      <c r="AP1322" s="413"/>
    </row>
    <row r="1323" spans="1:42" ht="14.25" customHeight="1">
      <c r="A1323" s="413"/>
      <c r="B1323" s="413" t="s">
        <v>3497</v>
      </c>
      <c r="C1323" s="513" t="s">
        <v>3291</v>
      </c>
      <c r="D1323" s="413" t="s">
        <v>3498</v>
      </c>
      <c r="E1323" s="514"/>
      <c r="F1323" s="514" t="s">
        <v>3232</v>
      </c>
      <c r="G1323" s="514"/>
      <c r="H1323" s="514"/>
      <c r="I1323" s="514" t="s">
        <v>3492</v>
      </c>
      <c r="J1323" s="514">
        <v>2</v>
      </c>
      <c r="K1323" s="514" t="s">
        <v>3238</v>
      </c>
      <c r="L1323" s="515" t="s">
        <v>3679</v>
      </c>
      <c r="M1323" s="556">
        <v>0</v>
      </c>
      <c r="N1323" s="556">
        <v>0</v>
      </c>
      <c r="O1323" s="556">
        <v>0</v>
      </c>
      <c r="P1323" s="556">
        <v>0</v>
      </c>
      <c r="Q1323" s="556">
        <v>0</v>
      </c>
      <c r="R1323" s="413">
        <f t="shared" si="21"/>
        <v>0</v>
      </c>
      <c r="S1323" s="413"/>
      <c r="T1323" s="413"/>
      <c r="U1323" s="413"/>
      <c r="V1323" s="413"/>
      <c r="W1323" s="413"/>
      <c r="X1323" s="413"/>
      <c r="Y1323" s="413"/>
      <c r="Z1323" s="413"/>
      <c r="AA1323" s="413"/>
      <c r="AB1323" s="413"/>
      <c r="AC1323" s="413"/>
      <c r="AD1323" s="413"/>
      <c r="AE1323" s="413"/>
      <c r="AF1323" s="413"/>
      <c r="AG1323" s="413"/>
      <c r="AH1323" s="413"/>
      <c r="AI1323" s="413"/>
      <c r="AJ1323" s="413"/>
      <c r="AK1323" s="413"/>
      <c r="AL1323" s="413"/>
      <c r="AM1323" s="413"/>
      <c r="AN1323" s="413"/>
      <c r="AO1323" s="413"/>
      <c r="AP1323" s="413"/>
    </row>
    <row r="1324" spans="1:42" ht="14.25" customHeight="1">
      <c r="A1324" s="413"/>
      <c r="B1324" s="413" t="s">
        <v>3499</v>
      </c>
      <c r="C1324" s="513" t="s">
        <v>3292</v>
      </c>
      <c r="D1324" s="413" t="s">
        <v>3500</v>
      </c>
      <c r="E1324" s="514"/>
      <c r="F1324" s="514" t="s">
        <v>3242</v>
      </c>
      <c r="G1324" s="514">
        <v>3</v>
      </c>
      <c r="H1324" s="514">
        <v>4</v>
      </c>
      <c r="I1324" s="514" t="s">
        <v>3492</v>
      </c>
      <c r="J1324" s="514">
        <v>3</v>
      </c>
      <c r="K1324" s="514" t="s">
        <v>3442</v>
      </c>
      <c r="L1324" s="515" t="s">
        <v>3679</v>
      </c>
      <c r="M1324" s="556">
        <v>0</v>
      </c>
      <c r="N1324" s="556">
        <v>0</v>
      </c>
      <c r="O1324" s="556">
        <v>0</v>
      </c>
      <c r="P1324" s="556">
        <v>0</v>
      </c>
      <c r="Q1324" s="556">
        <v>0</v>
      </c>
      <c r="R1324" s="413">
        <f t="shared" si="21"/>
        <v>0</v>
      </c>
      <c r="S1324" s="413"/>
      <c r="T1324" s="413"/>
      <c r="U1324" s="413"/>
      <c r="V1324" s="413"/>
      <c r="W1324" s="413"/>
      <c r="X1324" s="413"/>
      <c r="Y1324" s="413"/>
      <c r="Z1324" s="413"/>
      <c r="AA1324" s="413"/>
      <c r="AB1324" s="413"/>
      <c r="AC1324" s="413"/>
      <c r="AD1324" s="413"/>
      <c r="AE1324" s="413"/>
      <c r="AF1324" s="413"/>
      <c r="AG1324" s="413"/>
      <c r="AH1324" s="413"/>
      <c r="AI1324" s="413"/>
      <c r="AJ1324" s="413"/>
      <c r="AK1324" s="413"/>
      <c r="AL1324" s="413"/>
      <c r="AM1324" s="413"/>
      <c r="AN1324" s="413"/>
      <c r="AO1324" s="413"/>
      <c r="AP1324" s="413"/>
    </row>
    <row r="1325" spans="1:42" ht="14.25" customHeight="1">
      <c r="A1325" s="413"/>
      <c r="B1325" s="413" t="s">
        <v>3512</v>
      </c>
      <c r="C1325" s="513" t="s">
        <v>3301</v>
      </c>
      <c r="D1325" s="413" t="s">
        <v>3513</v>
      </c>
      <c r="E1325" s="514"/>
      <c r="F1325" s="514" t="s">
        <v>3242</v>
      </c>
      <c r="G1325" s="514">
        <v>3</v>
      </c>
      <c r="H1325" s="514">
        <v>2</v>
      </c>
      <c r="I1325" s="514" t="s">
        <v>3511</v>
      </c>
      <c r="J1325" s="514">
        <v>2</v>
      </c>
      <c r="K1325" s="514" t="s">
        <v>3238</v>
      </c>
      <c r="L1325" s="515" t="s">
        <v>3679</v>
      </c>
      <c r="M1325" s="556">
        <v>0</v>
      </c>
      <c r="N1325" s="556">
        <v>0</v>
      </c>
      <c r="O1325" s="556">
        <v>0</v>
      </c>
      <c r="P1325" s="556">
        <v>0</v>
      </c>
      <c r="Q1325" s="556">
        <v>0</v>
      </c>
      <c r="R1325" s="413">
        <f t="shared" si="21"/>
        <v>0</v>
      </c>
      <c r="S1325" s="413"/>
      <c r="T1325" s="413"/>
      <c r="U1325" s="413"/>
      <c r="V1325" s="413"/>
      <c r="W1325" s="413"/>
      <c r="X1325" s="413"/>
      <c r="Y1325" s="413"/>
      <c r="Z1325" s="413"/>
      <c r="AA1325" s="413"/>
      <c r="AB1325" s="413"/>
      <c r="AC1325" s="413"/>
      <c r="AD1325" s="413"/>
      <c r="AE1325" s="413"/>
      <c r="AF1325" s="413"/>
      <c r="AG1325" s="413"/>
      <c r="AH1325" s="413"/>
      <c r="AI1325" s="413"/>
      <c r="AJ1325" s="413"/>
      <c r="AK1325" s="413"/>
      <c r="AL1325" s="413"/>
      <c r="AM1325" s="413"/>
      <c r="AN1325" s="413"/>
      <c r="AO1325" s="413"/>
      <c r="AP1325" s="413"/>
    </row>
    <row r="1326" spans="1:42" ht="14.25" customHeight="1">
      <c r="A1326" s="413"/>
      <c r="B1326" s="413" t="s">
        <v>3509</v>
      </c>
      <c r="C1326" s="513" t="s">
        <v>3299</v>
      </c>
      <c r="D1326" s="413" t="s">
        <v>3510</v>
      </c>
      <c r="E1326" s="514" t="s">
        <v>3453</v>
      </c>
      <c r="F1326" s="514" t="s">
        <v>3242</v>
      </c>
      <c r="G1326" s="514">
        <v>1</v>
      </c>
      <c r="H1326" s="514">
        <v>1</v>
      </c>
      <c r="I1326" s="514" t="s">
        <v>3511</v>
      </c>
      <c r="J1326" s="514">
        <v>2</v>
      </c>
      <c r="K1326" s="514" t="s">
        <v>3442</v>
      </c>
      <c r="L1326" s="515" t="s">
        <v>3679</v>
      </c>
      <c r="M1326" s="556">
        <v>0</v>
      </c>
      <c r="N1326" s="556">
        <v>0</v>
      </c>
      <c r="O1326" s="556">
        <v>0</v>
      </c>
      <c r="P1326" s="556">
        <v>0</v>
      </c>
      <c r="Q1326" s="556">
        <v>0</v>
      </c>
      <c r="R1326" s="413">
        <f t="shared" si="21"/>
        <v>0</v>
      </c>
      <c r="S1326" s="413"/>
      <c r="T1326" s="413"/>
      <c r="U1326" s="413"/>
      <c r="V1326" s="413"/>
      <c r="W1326" s="413"/>
      <c r="X1326" s="413"/>
      <c r="Y1326" s="413"/>
      <c r="Z1326" s="413"/>
      <c r="AA1326" s="413"/>
      <c r="AB1326" s="413"/>
      <c r="AC1326" s="413"/>
      <c r="AD1326" s="413"/>
      <c r="AE1326" s="413"/>
      <c r="AF1326" s="413"/>
      <c r="AG1326" s="413"/>
      <c r="AH1326" s="413"/>
      <c r="AI1326" s="413"/>
      <c r="AJ1326" s="413"/>
      <c r="AK1326" s="413"/>
      <c r="AL1326" s="413"/>
      <c r="AM1326" s="413"/>
      <c r="AN1326" s="413"/>
      <c r="AO1326" s="413"/>
      <c r="AP1326" s="413"/>
    </row>
    <row r="1327" spans="1:42" ht="14.25" customHeight="1">
      <c r="A1327" s="413"/>
      <c r="B1327" s="560" t="s">
        <v>3302</v>
      </c>
      <c r="C1327" s="513" t="s">
        <v>3303</v>
      </c>
      <c r="D1327" s="413" t="s">
        <v>3514</v>
      </c>
      <c r="E1327" s="514"/>
      <c r="F1327" s="514" t="s">
        <v>3515</v>
      </c>
      <c r="G1327" s="514">
        <v>3</v>
      </c>
      <c r="H1327" s="514">
        <v>2</v>
      </c>
      <c r="I1327" s="514" t="s">
        <v>3511</v>
      </c>
      <c r="J1327" s="514">
        <v>3</v>
      </c>
      <c r="K1327" s="514" t="s">
        <v>3442</v>
      </c>
      <c r="L1327" s="515" t="s">
        <v>3679</v>
      </c>
      <c r="M1327" s="556">
        <v>0</v>
      </c>
      <c r="N1327" s="556">
        <v>0</v>
      </c>
      <c r="O1327" s="556">
        <v>0</v>
      </c>
      <c r="P1327" s="556">
        <v>0</v>
      </c>
      <c r="Q1327" s="556">
        <v>0</v>
      </c>
      <c r="R1327" s="413">
        <f t="shared" si="21"/>
        <v>0</v>
      </c>
      <c r="S1327" s="413"/>
      <c r="T1327" s="413"/>
      <c r="U1327" s="413"/>
      <c r="V1327" s="413"/>
      <c r="W1327" s="413"/>
      <c r="X1327" s="413"/>
      <c r="Y1327" s="413"/>
      <c r="Z1327" s="413"/>
      <c r="AA1327" s="413"/>
      <c r="AB1327" s="413"/>
      <c r="AC1327" s="413"/>
      <c r="AD1327" s="413"/>
      <c r="AE1327" s="413"/>
      <c r="AF1327" s="413"/>
      <c r="AG1327" s="413"/>
      <c r="AH1327" s="413"/>
      <c r="AI1327" s="413"/>
      <c r="AJ1327" s="413"/>
      <c r="AK1327" s="413"/>
      <c r="AL1327" s="413"/>
      <c r="AM1327" s="413"/>
      <c r="AN1327" s="413"/>
      <c r="AO1327" s="413"/>
      <c r="AP1327" s="413"/>
    </row>
    <row r="1328" spans="1:42" ht="14.25" customHeight="1">
      <c r="A1328" s="413"/>
      <c r="B1328" s="556" t="s">
        <v>3305</v>
      </c>
      <c r="C1328" s="557" t="s">
        <v>3306</v>
      </c>
      <c r="D1328" s="556" t="s">
        <v>3307</v>
      </c>
      <c r="E1328" s="558"/>
      <c r="F1328" s="558" t="s">
        <v>3232</v>
      </c>
      <c r="G1328" s="558"/>
      <c r="H1328" s="558"/>
      <c r="I1328" s="558" t="s">
        <v>3300</v>
      </c>
      <c r="J1328" s="558">
        <v>3</v>
      </c>
      <c r="K1328" s="558" t="s">
        <v>3238</v>
      </c>
      <c r="L1328" s="559" t="s">
        <v>3679</v>
      </c>
      <c r="M1328" s="556">
        <v>0</v>
      </c>
      <c r="N1328" s="556">
        <v>0</v>
      </c>
      <c r="O1328" s="556">
        <v>0</v>
      </c>
      <c r="P1328" s="556">
        <v>0</v>
      </c>
      <c r="Q1328" s="556">
        <v>0</v>
      </c>
      <c r="R1328" s="556">
        <f t="shared" si="21"/>
        <v>0</v>
      </c>
      <c r="S1328" s="556"/>
      <c r="T1328" s="556"/>
      <c r="U1328" s="556"/>
      <c r="V1328" s="556"/>
      <c r="W1328" s="556"/>
      <c r="X1328" s="556"/>
      <c r="Y1328" s="556"/>
      <c r="Z1328" s="556"/>
      <c r="AA1328" s="556"/>
      <c r="AB1328" s="556"/>
      <c r="AC1328" s="556"/>
      <c r="AD1328" s="556"/>
      <c r="AE1328" s="556"/>
      <c r="AF1328" s="556"/>
      <c r="AG1328" s="556"/>
      <c r="AH1328" s="556"/>
      <c r="AI1328" s="556"/>
      <c r="AJ1328" s="556"/>
      <c r="AK1328" s="556"/>
      <c r="AL1328" s="556"/>
      <c r="AM1328" s="556"/>
      <c r="AN1328" s="556"/>
      <c r="AO1328" s="556"/>
      <c r="AP1328" s="556"/>
    </row>
    <row r="1329" spans="1:42" ht="14.25" customHeight="1">
      <c r="A1329" s="413"/>
      <c r="B1329" s="413" t="s">
        <v>3516</v>
      </c>
      <c r="C1329" s="513" t="s">
        <v>3308</v>
      </c>
      <c r="D1329" s="413" t="s">
        <v>3517</v>
      </c>
      <c r="E1329" s="514" t="s">
        <v>3453</v>
      </c>
      <c r="F1329" s="514" t="s">
        <v>3242</v>
      </c>
      <c r="G1329" s="514">
        <v>2</v>
      </c>
      <c r="H1329" s="514">
        <v>4</v>
      </c>
      <c r="I1329" s="514" t="s">
        <v>3511</v>
      </c>
      <c r="J1329" s="514">
        <v>4</v>
      </c>
      <c r="K1329" s="514" t="s">
        <v>3442</v>
      </c>
      <c r="L1329" s="515" t="s">
        <v>3679</v>
      </c>
      <c r="M1329" s="556">
        <v>0</v>
      </c>
      <c r="N1329" s="556">
        <v>0</v>
      </c>
      <c r="O1329" s="556">
        <v>0</v>
      </c>
      <c r="P1329" s="556">
        <v>0</v>
      </c>
      <c r="Q1329" s="556">
        <v>0</v>
      </c>
      <c r="R1329" s="413">
        <f t="shared" si="21"/>
        <v>0</v>
      </c>
      <c r="S1329" s="413"/>
      <c r="T1329" s="413"/>
      <c r="U1329" s="413"/>
      <c r="V1329" s="413"/>
      <c r="W1329" s="413"/>
      <c r="X1329" s="413"/>
      <c r="Y1329" s="413"/>
      <c r="Z1329" s="413"/>
      <c r="AA1329" s="413"/>
      <c r="AB1329" s="413"/>
      <c r="AC1329" s="413"/>
      <c r="AD1329" s="413"/>
      <c r="AE1329" s="413"/>
      <c r="AF1329" s="413"/>
      <c r="AG1329" s="413"/>
      <c r="AH1329" s="413"/>
      <c r="AI1329" s="413"/>
      <c r="AJ1329" s="413"/>
      <c r="AK1329" s="413"/>
      <c r="AL1329" s="413"/>
      <c r="AM1329" s="413"/>
      <c r="AN1329" s="413"/>
      <c r="AO1329" s="413"/>
      <c r="AP1329" s="413"/>
    </row>
    <row r="1330" spans="1:42" ht="14.25" customHeight="1">
      <c r="A1330" s="413"/>
      <c r="B1330" s="413" t="s">
        <v>3520</v>
      </c>
      <c r="C1330" s="513" t="s">
        <v>3312</v>
      </c>
      <c r="D1330" s="413" t="s">
        <v>3521</v>
      </c>
      <c r="E1330" s="514"/>
      <c r="F1330" s="514" t="s">
        <v>3242</v>
      </c>
      <c r="G1330" s="514">
        <v>4</v>
      </c>
      <c r="H1330" s="514">
        <v>4</v>
      </c>
      <c r="I1330" s="514" t="s">
        <v>3511</v>
      </c>
      <c r="J1330" s="514">
        <v>5</v>
      </c>
      <c r="K1330" s="514" t="s">
        <v>3238</v>
      </c>
      <c r="L1330" s="515" t="s">
        <v>3679</v>
      </c>
      <c r="M1330" s="556">
        <v>0</v>
      </c>
      <c r="N1330" s="556">
        <v>0</v>
      </c>
      <c r="O1330" s="556">
        <v>0</v>
      </c>
      <c r="P1330" s="556">
        <v>0</v>
      </c>
      <c r="Q1330" s="556">
        <v>0</v>
      </c>
      <c r="R1330" s="413">
        <f t="shared" si="21"/>
        <v>0</v>
      </c>
      <c r="S1330" s="413"/>
      <c r="T1330" s="413"/>
      <c r="U1330" s="413"/>
      <c r="V1330" s="413"/>
      <c r="W1330" s="413"/>
      <c r="X1330" s="413"/>
      <c r="Y1330" s="413"/>
      <c r="Z1330" s="413"/>
      <c r="AA1330" s="413"/>
      <c r="AB1330" s="413"/>
      <c r="AC1330" s="413"/>
      <c r="AD1330" s="413"/>
      <c r="AE1330" s="413"/>
      <c r="AF1330" s="413"/>
      <c r="AG1330" s="413"/>
      <c r="AH1330" s="413"/>
      <c r="AI1330" s="413"/>
      <c r="AJ1330" s="413"/>
      <c r="AK1330" s="413"/>
      <c r="AL1330" s="413"/>
      <c r="AM1330" s="413"/>
      <c r="AN1330" s="413"/>
      <c r="AO1330" s="413"/>
      <c r="AP1330" s="413"/>
    </row>
    <row r="1331" spans="1:42" ht="14.25" customHeight="1">
      <c r="A1331" s="413"/>
      <c r="B1331" s="556" t="s">
        <v>3315</v>
      </c>
      <c r="C1331" s="557" t="s">
        <v>3316</v>
      </c>
      <c r="D1331" s="556" t="s">
        <v>3317</v>
      </c>
      <c r="E1331" s="558"/>
      <c r="F1331" s="558" t="s">
        <v>3232</v>
      </c>
      <c r="G1331" s="558"/>
      <c r="H1331" s="558"/>
      <c r="I1331" s="558" t="s">
        <v>3318</v>
      </c>
      <c r="J1331" s="558">
        <v>0</v>
      </c>
      <c r="K1331" s="558" t="s">
        <v>3238</v>
      </c>
      <c r="L1331" s="559" t="s">
        <v>3679</v>
      </c>
      <c r="M1331" s="556">
        <v>0</v>
      </c>
      <c r="N1331" s="556">
        <v>0</v>
      </c>
      <c r="O1331" s="556">
        <v>0</v>
      </c>
      <c r="P1331" s="556">
        <v>0</v>
      </c>
      <c r="Q1331" s="556">
        <v>0</v>
      </c>
      <c r="R1331" s="556">
        <f t="shared" si="21"/>
        <v>0</v>
      </c>
      <c r="S1331" s="556"/>
      <c r="T1331" s="556"/>
      <c r="U1331" s="556"/>
      <c r="V1331" s="556"/>
      <c r="W1331" s="556"/>
      <c r="X1331" s="556"/>
      <c r="Y1331" s="556"/>
      <c r="Z1331" s="556"/>
      <c r="AA1331" s="556"/>
      <c r="AB1331" s="556"/>
      <c r="AC1331" s="556"/>
      <c r="AD1331" s="556"/>
      <c r="AE1331" s="556"/>
      <c r="AF1331" s="556"/>
      <c r="AG1331" s="556"/>
      <c r="AH1331" s="556"/>
      <c r="AI1331" s="556"/>
      <c r="AJ1331" s="556"/>
      <c r="AK1331" s="556"/>
      <c r="AL1331" s="556"/>
      <c r="AM1331" s="556"/>
      <c r="AN1331" s="556"/>
      <c r="AO1331" s="556"/>
      <c r="AP1331" s="556"/>
    </row>
    <row r="1332" spans="1:42" ht="14.25" customHeight="1">
      <c r="A1332" s="413"/>
      <c r="B1332" s="413" t="s">
        <v>3526</v>
      </c>
      <c r="C1332" s="513" t="s">
        <v>3319</v>
      </c>
      <c r="D1332" s="413" t="s">
        <v>3527</v>
      </c>
      <c r="E1332" s="514"/>
      <c r="F1332" s="514" t="s">
        <v>3232</v>
      </c>
      <c r="G1332" s="514"/>
      <c r="H1332" s="514"/>
      <c r="I1332" s="514" t="s">
        <v>3525</v>
      </c>
      <c r="J1332" s="514">
        <v>1</v>
      </c>
      <c r="K1332" s="514" t="s">
        <v>3442</v>
      </c>
      <c r="L1332" s="515" t="s">
        <v>3679</v>
      </c>
      <c r="M1332" s="556">
        <v>0</v>
      </c>
      <c r="N1332" s="556">
        <v>0</v>
      </c>
      <c r="O1332" s="556">
        <v>0</v>
      </c>
      <c r="P1332" s="556">
        <v>0</v>
      </c>
      <c r="Q1332" s="556">
        <v>0</v>
      </c>
      <c r="R1332" s="413">
        <f t="shared" si="21"/>
        <v>0</v>
      </c>
      <c r="S1332" s="413"/>
      <c r="T1332" s="413"/>
      <c r="U1332" s="413"/>
      <c r="V1332" s="413"/>
      <c r="W1332" s="413"/>
      <c r="X1332" s="413"/>
      <c r="Y1332" s="413"/>
      <c r="Z1332" s="413"/>
      <c r="AA1332" s="413"/>
      <c r="AB1332" s="413"/>
      <c r="AC1332" s="413"/>
      <c r="AD1332" s="413"/>
      <c r="AE1332" s="413"/>
      <c r="AF1332" s="413"/>
      <c r="AG1332" s="413"/>
      <c r="AH1332" s="413"/>
      <c r="AI1332" s="413"/>
      <c r="AJ1332" s="413"/>
      <c r="AK1332" s="413"/>
      <c r="AL1332" s="413"/>
      <c r="AM1332" s="413"/>
      <c r="AN1332" s="413"/>
      <c r="AO1332" s="413"/>
      <c r="AP1332" s="413"/>
    </row>
    <row r="1333" spans="1:42" ht="14.25" customHeight="1">
      <c r="A1333" s="413"/>
      <c r="B1333" s="413" t="s">
        <v>3529</v>
      </c>
      <c r="C1333" s="513" t="s">
        <v>3325</v>
      </c>
      <c r="D1333" s="413" t="s">
        <v>3530</v>
      </c>
      <c r="E1333" s="514"/>
      <c r="F1333" s="514" t="s">
        <v>3232</v>
      </c>
      <c r="G1333" s="514"/>
      <c r="H1333" s="514"/>
      <c r="I1333" s="514" t="s">
        <v>3525</v>
      </c>
      <c r="J1333" s="514">
        <v>2</v>
      </c>
      <c r="K1333" s="514" t="s">
        <v>3238</v>
      </c>
      <c r="L1333" s="515" t="s">
        <v>3679</v>
      </c>
      <c r="M1333" s="556">
        <v>0</v>
      </c>
      <c r="N1333" s="556">
        <v>0</v>
      </c>
      <c r="O1333" s="556">
        <v>0</v>
      </c>
      <c r="P1333" s="556">
        <v>0</v>
      </c>
      <c r="Q1333" s="556">
        <v>0</v>
      </c>
      <c r="R1333" s="413">
        <f t="shared" si="21"/>
        <v>0</v>
      </c>
      <c r="S1333" s="413"/>
      <c r="T1333" s="413"/>
      <c r="U1333" s="413"/>
      <c r="V1333" s="413"/>
      <c r="W1333" s="413"/>
      <c r="X1333" s="413"/>
      <c r="Y1333" s="413"/>
      <c r="Z1333" s="413"/>
      <c r="AA1333" s="413"/>
      <c r="AB1333" s="413"/>
      <c r="AC1333" s="413"/>
      <c r="AD1333" s="413"/>
      <c r="AE1333" s="413"/>
      <c r="AF1333" s="413"/>
      <c r="AG1333" s="413"/>
      <c r="AH1333" s="413"/>
      <c r="AI1333" s="413"/>
      <c r="AJ1333" s="413"/>
      <c r="AK1333" s="413"/>
      <c r="AL1333" s="413"/>
      <c r="AM1333" s="413"/>
      <c r="AN1333" s="413"/>
      <c r="AO1333" s="413"/>
      <c r="AP1333" s="413"/>
    </row>
    <row r="1334" spans="1:42" ht="14.25" customHeight="1">
      <c r="A1334" s="413"/>
      <c r="B1334" s="556" t="s">
        <v>3320</v>
      </c>
      <c r="C1334" s="557" t="s">
        <v>3321</v>
      </c>
      <c r="D1334" s="556" t="s">
        <v>3322</v>
      </c>
      <c r="E1334" s="558" t="s">
        <v>3263</v>
      </c>
      <c r="F1334" s="558" t="s">
        <v>3242</v>
      </c>
      <c r="G1334" s="558">
        <v>2</v>
      </c>
      <c r="H1334" s="558">
        <v>2</v>
      </c>
      <c r="I1334" s="558" t="s">
        <v>3318</v>
      </c>
      <c r="J1334" s="558">
        <v>2</v>
      </c>
      <c r="K1334" s="558" t="s">
        <v>3238</v>
      </c>
      <c r="L1334" s="559" t="s">
        <v>3679</v>
      </c>
      <c r="M1334" s="556">
        <v>0</v>
      </c>
      <c r="N1334" s="556">
        <v>0</v>
      </c>
      <c r="O1334" s="556">
        <v>0</v>
      </c>
      <c r="P1334" s="556">
        <v>0</v>
      </c>
      <c r="Q1334" s="556">
        <v>0</v>
      </c>
      <c r="R1334" s="556">
        <f t="shared" si="21"/>
        <v>0</v>
      </c>
      <c r="S1334" s="556"/>
      <c r="T1334" s="556"/>
      <c r="U1334" s="556"/>
      <c r="V1334" s="556"/>
      <c r="W1334" s="556"/>
      <c r="X1334" s="556"/>
      <c r="Y1334" s="556"/>
      <c r="Z1334" s="556"/>
      <c r="AA1334" s="556"/>
      <c r="AB1334" s="556"/>
      <c r="AC1334" s="556"/>
      <c r="AD1334" s="556"/>
      <c r="AE1334" s="556"/>
      <c r="AF1334" s="556"/>
      <c r="AG1334" s="556"/>
      <c r="AH1334" s="556"/>
      <c r="AI1334" s="556"/>
      <c r="AJ1334" s="556"/>
      <c r="AK1334" s="556"/>
      <c r="AL1334" s="556"/>
      <c r="AM1334" s="556"/>
      <c r="AN1334" s="556"/>
      <c r="AO1334" s="556"/>
      <c r="AP1334" s="556"/>
    </row>
    <row r="1335" spans="1:42" ht="14.25" customHeight="1">
      <c r="A1335" s="413"/>
      <c r="B1335" s="413" t="s">
        <v>3532</v>
      </c>
      <c r="C1335" s="513" t="s">
        <v>3328</v>
      </c>
      <c r="D1335" s="413" t="s">
        <v>3533</v>
      </c>
      <c r="E1335" s="514" t="s">
        <v>3457</v>
      </c>
      <c r="F1335" s="514" t="s">
        <v>3242</v>
      </c>
      <c r="G1335" s="514">
        <v>3</v>
      </c>
      <c r="H1335" s="514">
        <v>4</v>
      </c>
      <c r="I1335" s="514" t="s">
        <v>3525</v>
      </c>
      <c r="J1335" s="514">
        <v>4</v>
      </c>
      <c r="K1335" s="514" t="s">
        <v>3442</v>
      </c>
      <c r="L1335" s="515" t="s">
        <v>3679</v>
      </c>
      <c r="M1335" s="556">
        <v>0</v>
      </c>
      <c r="N1335" s="556">
        <v>0</v>
      </c>
      <c r="O1335" s="556">
        <v>0</v>
      </c>
      <c r="P1335" s="556">
        <v>0</v>
      </c>
      <c r="Q1335" s="556">
        <v>0</v>
      </c>
      <c r="R1335" s="413">
        <f t="shared" si="21"/>
        <v>0</v>
      </c>
      <c r="S1335" s="413"/>
      <c r="T1335" s="413"/>
      <c r="U1335" s="413"/>
      <c r="V1335" s="413"/>
      <c r="W1335" s="413"/>
      <c r="X1335" s="413"/>
      <c r="Y1335" s="413"/>
      <c r="Z1335" s="413"/>
      <c r="AA1335" s="413"/>
      <c r="AB1335" s="413"/>
      <c r="AC1335" s="413"/>
      <c r="AD1335" s="413"/>
      <c r="AE1335" s="413"/>
      <c r="AF1335" s="413"/>
      <c r="AG1335" s="413"/>
      <c r="AH1335" s="413"/>
      <c r="AI1335" s="413"/>
      <c r="AJ1335" s="413"/>
      <c r="AK1335" s="413"/>
      <c r="AL1335" s="413"/>
      <c r="AM1335" s="413"/>
      <c r="AN1335" s="413"/>
      <c r="AO1335" s="413"/>
      <c r="AP1335" s="413"/>
    </row>
    <row r="1336" spans="1:42" ht="14.25" customHeight="1">
      <c r="A1336" s="413"/>
      <c r="B1336" s="413" t="s">
        <v>3540</v>
      </c>
      <c r="C1336" s="513" t="s">
        <v>3332</v>
      </c>
      <c r="D1336" s="413" t="s">
        <v>3541</v>
      </c>
      <c r="E1336" s="514" t="s">
        <v>3453</v>
      </c>
      <c r="F1336" s="514" t="s">
        <v>3242</v>
      </c>
      <c r="G1336" s="514">
        <v>1</v>
      </c>
      <c r="H1336" s="514">
        <v>3</v>
      </c>
      <c r="I1336" s="514" t="s">
        <v>3542</v>
      </c>
      <c r="J1336" s="514">
        <v>1</v>
      </c>
      <c r="K1336" s="514" t="s">
        <v>3238</v>
      </c>
      <c r="L1336" s="515" t="s">
        <v>3679</v>
      </c>
      <c r="M1336" s="556">
        <v>0</v>
      </c>
      <c r="N1336" s="556">
        <v>0</v>
      </c>
      <c r="O1336" s="556">
        <v>0</v>
      </c>
      <c r="P1336" s="556">
        <v>0</v>
      </c>
      <c r="Q1336" s="556">
        <v>0</v>
      </c>
      <c r="R1336" s="413">
        <f t="shared" si="21"/>
        <v>0</v>
      </c>
      <c r="S1336" s="413"/>
      <c r="T1336" s="413"/>
      <c r="U1336" s="413"/>
      <c r="V1336" s="413"/>
      <c r="W1336" s="413"/>
      <c r="X1336" s="413"/>
      <c r="Y1336" s="413"/>
      <c r="Z1336" s="413"/>
      <c r="AA1336" s="413"/>
      <c r="AB1336" s="413"/>
      <c r="AC1336" s="413"/>
      <c r="AD1336" s="413"/>
      <c r="AE1336" s="413"/>
      <c r="AF1336" s="413"/>
      <c r="AG1336" s="413"/>
      <c r="AH1336" s="413"/>
      <c r="AI1336" s="413"/>
      <c r="AJ1336" s="413"/>
      <c r="AK1336" s="413"/>
      <c r="AL1336" s="413"/>
      <c r="AM1336" s="413"/>
      <c r="AN1336" s="413"/>
      <c r="AO1336" s="413"/>
      <c r="AP1336" s="413"/>
    </row>
    <row r="1337" spans="1:42" ht="14.25" customHeight="1">
      <c r="A1337" s="413"/>
      <c r="B1337" s="413" t="s">
        <v>3543</v>
      </c>
      <c r="C1337" s="513" t="s">
        <v>3334</v>
      </c>
      <c r="D1337" s="413" t="s">
        <v>3544</v>
      </c>
      <c r="E1337" s="514"/>
      <c r="F1337" s="514" t="s">
        <v>3232</v>
      </c>
      <c r="G1337" s="514"/>
      <c r="H1337" s="514"/>
      <c r="I1337" s="514" t="s">
        <v>3542</v>
      </c>
      <c r="J1337" s="514">
        <v>1</v>
      </c>
      <c r="K1337" s="514" t="s">
        <v>3238</v>
      </c>
      <c r="L1337" s="515" t="s">
        <v>3679</v>
      </c>
      <c r="M1337" s="556">
        <v>0</v>
      </c>
      <c r="N1337" s="556">
        <v>0</v>
      </c>
      <c r="O1337" s="556">
        <v>0</v>
      </c>
      <c r="P1337" s="556">
        <v>0</v>
      </c>
      <c r="Q1337" s="556">
        <v>0</v>
      </c>
      <c r="R1337" s="413">
        <f t="shared" si="21"/>
        <v>0</v>
      </c>
      <c r="S1337" s="413"/>
      <c r="T1337" s="413"/>
      <c r="U1337" s="413"/>
      <c r="V1337" s="413"/>
      <c r="W1337" s="413"/>
      <c r="X1337" s="413"/>
      <c r="Y1337" s="413"/>
      <c r="Z1337" s="413"/>
      <c r="AA1337" s="413"/>
      <c r="AB1337" s="413"/>
      <c r="AC1337" s="413"/>
      <c r="AD1337" s="413"/>
      <c r="AE1337" s="413"/>
      <c r="AF1337" s="413"/>
      <c r="AG1337" s="413"/>
      <c r="AH1337" s="413"/>
      <c r="AI1337" s="413"/>
      <c r="AJ1337" s="413"/>
      <c r="AK1337" s="413"/>
      <c r="AL1337" s="413"/>
      <c r="AM1337" s="413"/>
      <c r="AN1337" s="413"/>
      <c r="AO1337" s="413"/>
      <c r="AP1337" s="413"/>
    </row>
    <row r="1338" spans="1:42" ht="14.25" customHeight="1">
      <c r="A1338" s="413"/>
      <c r="B1338" s="560" t="s">
        <v>3341</v>
      </c>
      <c r="C1338" s="513" t="s">
        <v>3342</v>
      </c>
      <c r="D1338" s="413" t="s">
        <v>3550</v>
      </c>
      <c r="E1338" s="514" t="s">
        <v>3453</v>
      </c>
      <c r="F1338" s="514" t="s">
        <v>3242</v>
      </c>
      <c r="G1338" s="514">
        <v>0</v>
      </c>
      <c r="H1338" s="514">
        <v>5</v>
      </c>
      <c r="I1338" s="514" t="s">
        <v>3542</v>
      </c>
      <c r="J1338" s="514">
        <v>5</v>
      </c>
      <c r="K1338" s="514" t="s">
        <v>3238</v>
      </c>
      <c r="L1338" s="515" t="s">
        <v>3679</v>
      </c>
      <c r="M1338" s="556">
        <v>0</v>
      </c>
      <c r="N1338" s="556">
        <v>0</v>
      </c>
      <c r="O1338" s="556">
        <v>0</v>
      </c>
      <c r="P1338" s="556">
        <v>0</v>
      </c>
      <c r="Q1338" s="556">
        <v>0</v>
      </c>
      <c r="R1338" s="413">
        <f t="shared" si="21"/>
        <v>0</v>
      </c>
      <c r="S1338" s="413"/>
      <c r="T1338" s="413"/>
      <c r="U1338" s="413"/>
      <c r="V1338" s="413"/>
      <c r="W1338" s="413"/>
      <c r="X1338" s="413"/>
      <c r="Y1338" s="413"/>
      <c r="Z1338" s="413"/>
      <c r="AA1338" s="413"/>
      <c r="AB1338" s="413"/>
      <c r="AC1338" s="413"/>
      <c r="AD1338" s="413"/>
      <c r="AE1338" s="413"/>
      <c r="AF1338" s="413"/>
      <c r="AG1338" s="413"/>
      <c r="AH1338" s="413"/>
      <c r="AI1338" s="413"/>
      <c r="AJ1338" s="413"/>
      <c r="AK1338" s="413"/>
      <c r="AL1338" s="413"/>
      <c r="AM1338" s="413"/>
      <c r="AN1338" s="413"/>
      <c r="AO1338" s="413"/>
      <c r="AP1338" s="413"/>
    </row>
    <row r="1339" spans="1:42" ht="14.25" customHeight="1">
      <c r="A1339" s="413"/>
      <c r="B1339" s="413" t="s">
        <v>3562</v>
      </c>
      <c r="C1339" s="513" t="s">
        <v>3354</v>
      </c>
      <c r="D1339" s="413" t="s">
        <v>3563</v>
      </c>
      <c r="E1339" s="514"/>
      <c r="F1339" s="514" t="s">
        <v>3232</v>
      </c>
      <c r="G1339" s="514"/>
      <c r="H1339" s="514"/>
      <c r="I1339" s="514" t="s">
        <v>3556</v>
      </c>
      <c r="J1339" s="514">
        <v>2</v>
      </c>
      <c r="K1339" s="514" t="s">
        <v>3238</v>
      </c>
      <c r="L1339" s="515" t="s">
        <v>3679</v>
      </c>
      <c r="M1339" s="556">
        <v>0</v>
      </c>
      <c r="N1339" s="556">
        <v>0</v>
      </c>
      <c r="O1339" s="556">
        <v>0</v>
      </c>
      <c r="P1339" s="556">
        <v>0</v>
      </c>
      <c r="Q1339" s="556">
        <v>0</v>
      </c>
      <c r="R1339" s="413">
        <f t="shared" si="21"/>
        <v>0</v>
      </c>
      <c r="S1339" s="413"/>
      <c r="T1339" s="413"/>
      <c r="U1339" s="413"/>
      <c r="V1339" s="413"/>
      <c r="W1339" s="413"/>
      <c r="X1339" s="413"/>
      <c r="Y1339" s="413"/>
      <c r="Z1339" s="413"/>
      <c r="AA1339" s="413"/>
      <c r="AB1339" s="413"/>
      <c r="AC1339" s="413"/>
      <c r="AD1339" s="413"/>
      <c r="AE1339" s="413"/>
      <c r="AF1339" s="413"/>
      <c r="AG1339" s="413"/>
      <c r="AH1339" s="413"/>
      <c r="AI1339" s="413"/>
      <c r="AJ1339" s="413"/>
      <c r="AK1339" s="413"/>
      <c r="AL1339" s="413"/>
      <c r="AM1339" s="413"/>
      <c r="AN1339" s="413"/>
      <c r="AO1339" s="413"/>
      <c r="AP1339" s="413"/>
    </row>
    <row r="1340" spans="1:42" ht="14.25" customHeight="1">
      <c r="A1340" s="413"/>
      <c r="B1340" s="413" t="s">
        <v>3564</v>
      </c>
      <c r="C1340" s="513" t="s">
        <v>3355</v>
      </c>
      <c r="D1340" s="413" t="s">
        <v>3565</v>
      </c>
      <c r="E1340" s="514"/>
      <c r="F1340" s="514" t="s">
        <v>3232</v>
      </c>
      <c r="G1340" s="514"/>
      <c r="H1340" s="514"/>
      <c r="I1340" s="514" t="s">
        <v>3556</v>
      </c>
      <c r="J1340" s="514">
        <v>2</v>
      </c>
      <c r="K1340" s="514" t="s">
        <v>3238</v>
      </c>
      <c r="L1340" s="515" t="s">
        <v>3679</v>
      </c>
      <c r="M1340" s="556">
        <v>0</v>
      </c>
      <c r="N1340" s="556">
        <v>0</v>
      </c>
      <c r="O1340" s="556">
        <v>0</v>
      </c>
      <c r="P1340" s="556">
        <v>0</v>
      </c>
      <c r="Q1340" s="556">
        <v>0</v>
      </c>
      <c r="R1340" s="413">
        <f t="shared" si="21"/>
        <v>0</v>
      </c>
      <c r="S1340" s="413"/>
      <c r="T1340" s="413"/>
      <c r="U1340" s="413"/>
      <c r="V1340" s="413"/>
      <c r="W1340" s="413"/>
      <c r="X1340" s="413"/>
      <c r="Y1340" s="413"/>
      <c r="Z1340" s="413"/>
      <c r="AA1340" s="413"/>
      <c r="AB1340" s="413"/>
      <c r="AC1340" s="413"/>
      <c r="AD1340" s="413"/>
      <c r="AE1340" s="413"/>
      <c r="AF1340" s="413"/>
      <c r="AG1340" s="413"/>
      <c r="AH1340" s="413"/>
      <c r="AI1340" s="413"/>
      <c r="AJ1340" s="413"/>
      <c r="AK1340" s="413"/>
      <c r="AL1340" s="413"/>
      <c r="AM1340" s="413"/>
      <c r="AN1340" s="413"/>
      <c r="AO1340" s="413"/>
      <c r="AP1340" s="413"/>
    </row>
    <row r="1341" spans="1:42" ht="14.25" customHeight="1">
      <c r="A1341" s="413"/>
      <c r="B1341" s="413" t="s">
        <v>3568</v>
      </c>
      <c r="C1341" s="513" t="s">
        <v>3357</v>
      </c>
      <c r="D1341" s="413" t="s">
        <v>3569</v>
      </c>
      <c r="E1341" s="514" t="s">
        <v>3561</v>
      </c>
      <c r="F1341" s="514" t="s">
        <v>3242</v>
      </c>
      <c r="G1341" s="514">
        <v>2</v>
      </c>
      <c r="H1341" s="514">
        <v>2</v>
      </c>
      <c r="I1341" s="514" t="s">
        <v>3556</v>
      </c>
      <c r="J1341" s="514">
        <v>3</v>
      </c>
      <c r="K1341" s="514" t="s">
        <v>3238</v>
      </c>
      <c r="L1341" s="515" t="s">
        <v>3679</v>
      </c>
      <c r="M1341" s="556">
        <v>0</v>
      </c>
      <c r="N1341" s="556">
        <v>0</v>
      </c>
      <c r="O1341" s="556">
        <v>0</v>
      </c>
      <c r="P1341" s="556">
        <v>0</v>
      </c>
      <c r="Q1341" s="556">
        <v>0</v>
      </c>
      <c r="R1341" s="413">
        <f t="shared" si="21"/>
        <v>0</v>
      </c>
      <c r="S1341" s="413"/>
      <c r="T1341" s="413"/>
      <c r="U1341" s="413"/>
      <c r="V1341" s="413"/>
      <c r="W1341" s="413"/>
      <c r="X1341" s="413"/>
      <c r="Y1341" s="413"/>
      <c r="Z1341" s="413"/>
      <c r="AA1341" s="413"/>
      <c r="AB1341" s="413"/>
      <c r="AC1341" s="413"/>
      <c r="AD1341" s="413"/>
      <c r="AE1341" s="413"/>
      <c r="AF1341" s="413"/>
      <c r="AG1341" s="413"/>
      <c r="AH1341" s="413"/>
      <c r="AI1341" s="413"/>
      <c r="AJ1341" s="413"/>
      <c r="AK1341" s="413"/>
      <c r="AL1341" s="413"/>
      <c r="AM1341" s="413"/>
      <c r="AN1341" s="413"/>
      <c r="AO1341" s="413"/>
      <c r="AP1341" s="413"/>
    </row>
    <row r="1342" spans="1:42" ht="14.25" customHeight="1">
      <c r="A1342" s="413"/>
      <c r="B1342" s="560" t="s">
        <v>3365</v>
      </c>
      <c r="C1342" s="513" t="s">
        <v>3366</v>
      </c>
      <c r="D1342" s="413" t="s">
        <v>3573</v>
      </c>
      <c r="E1342" s="514" t="s">
        <v>3453</v>
      </c>
      <c r="F1342" s="514" t="s">
        <v>3242</v>
      </c>
      <c r="G1342" s="514">
        <v>1</v>
      </c>
      <c r="H1342" s="514">
        <v>3</v>
      </c>
      <c r="I1342" s="514" t="s">
        <v>3574</v>
      </c>
      <c r="J1342" s="514">
        <v>1</v>
      </c>
      <c r="K1342" s="514" t="s">
        <v>3238</v>
      </c>
      <c r="L1342" s="515" t="s">
        <v>3679</v>
      </c>
      <c r="M1342" s="556">
        <v>0</v>
      </c>
      <c r="N1342" s="556">
        <v>0</v>
      </c>
      <c r="O1342" s="556">
        <v>0</v>
      </c>
      <c r="P1342" s="556">
        <v>0</v>
      </c>
      <c r="Q1342" s="556">
        <v>0</v>
      </c>
      <c r="R1342" s="413">
        <f t="shared" si="21"/>
        <v>0</v>
      </c>
      <c r="S1342" s="413"/>
      <c r="T1342" s="413"/>
      <c r="U1342" s="413"/>
      <c r="V1342" s="413"/>
      <c r="W1342" s="413"/>
      <c r="X1342" s="413"/>
      <c r="Y1342" s="413"/>
      <c r="Z1342" s="413"/>
      <c r="AA1342" s="413"/>
      <c r="AB1342" s="413"/>
      <c r="AC1342" s="413"/>
      <c r="AD1342" s="413"/>
      <c r="AE1342" s="413"/>
      <c r="AF1342" s="413"/>
      <c r="AG1342" s="413"/>
      <c r="AH1342" s="413"/>
      <c r="AI1342" s="413"/>
      <c r="AJ1342" s="413"/>
      <c r="AK1342" s="413"/>
      <c r="AL1342" s="413"/>
      <c r="AM1342" s="413"/>
      <c r="AN1342" s="413"/>
      <c r="AO1342" s="413"/>
      <c r="AP1342" s="413"/>
    </row>
    <row r="1343" spans="1:42" ht="14.25" customHeight="1">
      <c r="A1343" s="413"/>
      <c r="B1343" s="413" t="s">
        <v>3575</v>
      </c>
      <c r="C1343" s="513" t="s">
        <v>3367</v>
      </c>
      <c r="D1343" s="413" t="s">
        <v>3576</v>
      </c>
      <c r="E1343" s="514"/>
      <c r="F1343" s="514" t="s">
        <v>3232</v>
      </c>
      <c r="G1343" s="514"/>
      <c r="H1343" s="514"/>
      <c r="I1343" s="514" t="s">
        <v>3574</v>
      </c>
      <c r="J1343" s="514">
        <v>1</v>
      </c>
      <c r="K1343" s="514" t="s">
        <v>3442</v>
      </c>
      <c r="L1343" s="515" t="s">
        <v>3679</v>
      </c>
      <c r="M1343" s="556">
        <v>0</v>
      </c>
      <c r="N1343" s="556">
        <v>0</v>
      </c>
      <c r="O1343" s="556">
        <v>0</v>
      </c>
      <c r="P1343" s="556">
        <v>0</v>
      </c>
      <c r="Q1343" s="556">
        <v>0</v>
      </c>
      <c r="R1343" s="413">
        <f t="shared" si="21"/>
        <v>0</v>
      </c>
      <c r="S1343" s="413"/>
      <c r="T1343" s="413"/>
      <c r="U1343" s="413"/>
      <c r="V1343" s="413"/>
      <c r="W1343" s="413"/>
      <c r="X1343" s="413"/>
      <c r="Y1343" s="413"/>
      <c r="Z1343" s="413"/>
      <c r="AA1343" s="413"/>
      <c r="AB1343" s="413"/>
      <c r="AC1343" s="413"/>
      <c r="AD1343" s="413"/>
      <c r="AE1343" s="413"/>
      <c r="AF1343" s="413"/>
      <c r="AG1343" s="413"/>
      <c r="AH1343" s="413"/>
      <c r="AI1343" s="413"/>
      <c r="AJ1343" s="413"/>
      <c r="AK1343" s="413"/>
      <c r="AL1343" s="413"/>
      <c r="AM1343" s="413"/>
      <c r="AN1343" s="413"/>
      <c r="AO1343" s="413"/>
      <c r="AP1343" s="413"/>
    </row>
    <row r="1344" spans="1:42" ht="14.25" customHeight="1">
      <c r="A1344" s="413"/>
      <c r="B1344" s="413" t="s">
        <v>3577</v>
      </c>
      <c r="C1344" s="513" t="s">
        <v>3371</v>
      </c>
      <c r="D1344" s="413" t="s">
        <v>3578</v>
      </c>
      <c r="E1344" s="514"/>
      <c r="F1344" s="514" t="s">
        <v>3232</v>
      </c>
      <c r="G1344" s="514"/>
      <c r="H1344" s="514"/>
      <c r="I1344" s="514" t="s">
        <v>3574</v>
      </c>
      <c r="J1344" s="514">
        <v>2</v>
      </c>
      <c r="K1344" s="514" t="s">
        <v>3238</v>
      </c>
      <c r="L1344" s="515" t="s">
        <v>3679</v>
      </c>
      <c r="M1344" s="556">
        <v>0</v>
      </c>
      <c r="N1344" s="556">
        <v>0</v>
      </c>
      <c r="O1344" s="556">
        <v>0</v>
      </c>
      <c r="P1344" s="556">
        <v>0</v>
      </c>
      <c r="Q1344" s="556">
        <v>0</v>
      </c>
      <c r="R1344" s="413">
        <f t="shared" si="21"/>
        <v>0</v>
      </c>
      <c r="S1344" s="413"/>
      <c r="T1344" s="413"/>
      <c r="U1344" s="413"/>
      <c r="V1344" s="413"/>
      <c r="W1344" s="413"/>
      <c r="X1344" s="413"/>
      <c r="Y1344" s="413"/>
      <c r="Z1344" s="413"/>
      <c r="AA1344" s="413"/>
      <c r="AB1344" s="413"/>
      <c r="AC1344" s="413"/>
      <c r="AD1344" s="413"/>
      <c r="AE1344" s="413"/>
      <c r="AF1344" s="413"/>
      <c r="AG1344" s="413"/>
      <c r="AH1344" s="413"/>
      <c r="AI1344" s="413"/>
      <c r="AJ1344" s="413"/>
      <c r="AK1344" s="413"/>
      <c r="AL1344" s="413"/>
      <c r="AM1344" s="413"/>
      <c r="AN1344" s="413"/>
      <c r="AO1344" s="413"/>
      <c r="AP1344" s="413"/>
    </row>
    <row r="1345" spans="1:42" ht="14.25" customHeight="1">
      <c r="A1345" s="413"/>
      <c r="B1345" s="556" t="s">
        <v>3368</v>
      </c>
      <c r="C1345" s="557" t="s">
        <v>3369</v>
      </c>
      <c r="D1345" s="556" t="s">
        <v>3370</v>
      </c>
      <c r="E1345" s="558"/>
      <c r="F1345" s="558" t="s">
        <v>3232</v>
      </c>
      <c r="G1345" s="558"/>
      <c r="H1345" s="558"/>
      <c r="I1345" s="558" t="s">
        <v>3364</v>
      </c>
      <c r="J1345" s="558">
        <v>2</v>
      </c>
      <c r="K1345" s="558" t="s">
        <v>3238</v>
      </c>
      <c r="L1345" s="559" t="s">
        <v>3679</v>
      </c>
      <c r="M1345" s="556">
        <v>0</v>
      </c>
      <c r="N1345" s="556">
        <v>0</v>
      </c>
      <c r="O1345" s="556">
        <v>0</v>
      </c>
      <c r="P1345" s="556">
        <v>0</v>
      </c>
      <c r="Q1345" s="556">
        <v>0</v>
      </c>
      <c r="R1345" s="556">
        <f t="shared" si="21"/>
        <v>0</v>
      </c>
      <c r="S1345" s="556"/>
      <c r="T1345" s="556"/>
      <c r="U1345" s="556"/>
      <c r="V1345" s="556"/>
      <c r="W1345" s="556"/>
      <c r="X1345" s="556"/>
      <c r="Y1345" s="556"/>
      <c r="Z1345" s="556"/>
      <c r="AA1345" s="556"/>
      <c r="AB1345" s="556"/>
      <c r="AC1345" s="556"/>
      <c r="AD1345" s="556"/>
      <c r="AE1345" s="556"/>
      <c r="AF1345" s="556"/>
      <c r="AG1345" s="556"/>
      <c r="AH1345" s="556"/>
      <c r="AI1345" s="556"/>
      <c r="AJ1345" s="556"/>
      <c r="AK1345" s="556"/>
      <c r="AL1345" s="556"/>
      <c r="AM1345" s="556"/>
      <c r="AN1345" s="556"/>
      <c r="AO1345" s="556"/>
      <c r="AP1345" s="556"/>
    </row>
    <row r="1346" spans="1:42" ht="14.25" customHeight="1">
      <c r="A1346" s="413"/>
      <c r="B1346" s="556" t="s">
        <v>3384</v>
      </c>
      <c r="C1346" s="557" t="s">
        <v>3385</v>
      </c>
      <c r="D1346" s="556" t="s">
        <v>3386</v>
      </c>
      <c r="E1346" s="558" t="s">
        <v>3257</v>
      </c>
      <c r="F1346" s="558" t="s">
        <v>3242</v>
      </c>
      <c r="G1346" s="558">
        <v>1</v>
      </c>
      <c r="H1346" s="558">
        <v>1</v>
      </c>
      <c r="I1346" s="558" t="s">
        <v>3381</v>
      </c>
      <c r="J1346" s="558">
        <v>1</v>
      </c>
      <c r="K1346" s="558" t="s">
        <v>3238</v>
      </c>
      <c r="L1346" s="559" t="s">
        <v>3679</v>
      </c>
      <c r="M1346" s="556">
        <v>0</v>
      </c>
      <c r="N1346" s="556">
        <v>0</v>
      </c>
      <c r="O1346" s="556">
        <v>0</v>
      </c>
      <c r="P1346" s="556">
        <v>0</v>
      </c>
      <c r="Q1346" s="556">
        <v>0</v>
      </c>
      <c r="R1346" s="556">
        <f t="shared" si="21"/>
        <v>0</v>
      </c>
      <c r="S1346" s="556"/>
      <c r="T1346" s="556"/>
      <c r="U1346" s="556"/>
      <c r="V1346" s="556"/>
      <c r="W1346" s="556"/>
      <c r="X1346" s="556"/>
      <c r="Y1346" s="556"/>
      <c r="Z1346" s="556"/>
      <c r="AA1346" s="556"/>
      <c r="AB1346" s="556"/>
      <c r="AC1346" s="556"/>
      <c r="AD1346" s="556"/>
      <c r="AE1346" s="556"/>
      <c r="AF1346" s="556"/>
      <c r="AG1346" s="556"/>
      <c r="AH1346" s="556"/>
      <c r="AI1346" s="556"/>
      <c r="AJ1346" s="556"/>
      <c r="AK1346" s="556"/>
      <c r="AL1346" s="556"/>
      <c r="AM1346" s="556"/>
      <c r="AN1346" s="556"/>
      <c r="AO1346" s="556"/>
      <c r="AP1346" s="556"/>
    </row>
    <row r="1347" spans="1:42" ht="14.25" customHeight="1">
      <c r="A1347" s="413"/>
      <c r="B1347" s="413" t="s">
        <v>3588</v>
      </c>
      <c r="C1347" s="513" t="s">
        <v>3380</v>
      </c>
      <c r="D1347" s="413" t="s">
        <v>3589</v>
      </c>
      <c r="E1347" s="514" t="s">
        <v>3453</v>
      </c>
      <c r="F1347" s="514" t="s">
        <v>3242</v>
      </c>
      <c r="G1347" s="514">
        <v>0</v>
      </c>
      <c r="H1347" s="514">
        <v>2</v>
      </c>
      <c r="I1347" s="514" t="s">
        <v>3590</v>
      </c>
      <c r="J1347" s="514">
        <v>1</v>
      </c>
      <c r="K1347" s="514" t="s">
        <v>3238</v>
      </c>
      <c r="L1347" s="515" t="s">
        <v>3679</v>
      </c>
      <c r="M1347" s="556">
        <v>0</v>
      </c>
      <c r="N1347" s="556">
        <v>0</v>
      </c>
      <c r="O1347" s="556">
        <v>0</v>
      </c>
      <c r="P1347" s="556">
        <v>0</v>
      </c>
      <c r="Q1347" s="556">
        <v>0</v>
      </c>
      <c r="R1347" s="413">
        <f t="shared" si="21"/>
        <v>0</v>
      </c>
      <c r="S1347" s="413"/>
      <c r="T1347" s="413"/>
      <c r="U1347" s="413"/>
      <c r="V1347" s="413"/>
      <c r="W1347" s="413"/>
      <c r="X1347" s="413"/>
      <c r="Y1347" s="413"/>
      <c r="Z1347" s="413"/>
      <c r="AA1347" s="413"/>
      <c r="AB1347" s="413"/>
      <c r="AC1347" s="413"/>
      <c r="AD1347" s="413"/>
      <c r="AE1347" s="413"/>
      <c r="AF1347" s="413"/>
      <c r="AG1347" s="413"/>
      <c r="AH1347" s="413"/>
      <c r="AI1347" s="413"/>
      <c r="AJ1347" s="413"/>
      <c r="AK1347" s="413"/>
      <c r="AL1347" s="413"/>
      <c r="AM1347" s="413"/>
      <c r="AN1347" s="413"/>
      <c r="AO1347" s="413"/>
      <c r="AP1347" s="413"/>
    </row>
    <row r="1348" spans="1:42" ht="14.25" customHeight="1">
      <c r="A1348" s="413"/>
      <c r="B1348" s="413" t="s">
        <v>3593</v>
      </c>
      <c r="C1348" s="513" t="s">
        <v>3383</v>
      </c>
      <c r="D1348" s="413" t="s">
        <v>3594</v>
      </c>
      <c r="E1348" s="514" t="s">
        <v>3453</v>
      </c>
      <c r="F1348" s="514" t="s">
        <v>3242</v>
      </c>
      <c r="G1348" s="514">
        <v>1</v>
      </c>
      <c r="H1348" s="514">
        <v>1</v>
      </c>
      <c r="I1348" s="514" t="s">
        <v>3590</v>
      </c>
      <c r="J1348" s="514">
        <v>1</v>
      </c>
      <c r="K1348" s="514" t="s">
        <v>3238</v>
      </c>
      <c r="L1348" s="515" t="s">
        <v>3679</v>
      </c>
      <c r="M1348" s="556">
        <v>0</v>
      </c>
      <c r="N1348" s="556">
        <v>0</v>
      </c>
      <c r="O1348" s="556">
        <v>0</v>
      </c>
      <c r="P1348" s="556">
        <v>0</v>
      </c>
      <c r="Q1348" s="556">
        <v>0</v>
      </c>
      <c r="R1348" s="413">
        <f t="shared" si="21"/>
        <v>0</v>
      </c>
      <c r="S1348" s="413"/>
      <c r="T1348" s="413"/>
      <c r="U1348" s="413"/>
      <c r="V1348" s="413"/>
      <c r="W1348" s="413"/>
      <c r="X1348" s="413"/>
      <c r="Y1348" s="413"/>
      <c r="Z1348" s="413"/>
      <c r="AA1348" s="413"/>
      <c r="AB1348" s="413"/>
      <c r="AC1348" s="413"/>
      <c r="AD1348" s="413"/>
      <c r="AE1348" s="413"/>
      <c r="AF1348" s="413"/>
      <c r="AG1348" s="413"/>
      <c r="AH1348" s="413"/>
      <c r="AI1348" s="413"/>
      <c r="AJ1348" s="413"/>
      <c r="AK1348" s="413"/>
      <c r="AL1348" s="413"/>
      <c r="AM1348" s="413"/>
      <c r="AN1348" s="413"/>
      <c r="AO1348" s="413"/>
      <c r="AP1348" s="413"/>
    </row>
    <row r="1349" spans="1:42" ht="14.25" customHeight="1">
      <c r="A1349" s="413"/>
      <c r="B1349" s="413" t="s">
        <v>3591</v>
      </c>
      <c r="C1349" s="513" t="s">
        <v>3382</v>
      </c>
      <c r="D1349" s="413" t="s">
        <v>3592</v>
      </c>
      <c r="E1349" s="514" t="s">
        <v>3453</v>
      </c>
      <c r="F1349" s="514" t="s">
        <v>3242</v>
      </c>
      <c r="G1349" s="514">
        <v>1</v>
      </c>
      <c r="H1349" s="514">
        <v>1</v>
      </c>
      <c r="I1349" s="514" t="s">
        <v>3590</v>
      </c>
      <c r="J1349" s="514">
        <v>1</v>
      </c>
      <c r="K1349" s="514" t="s">
        <v>3238</v>
      </c>
      <c r="L1349" s="515" t="s">
        <v>3679</v>
      </c>
      <c r="M1349" s="556">
        <v>0</v>
      </c>
      <c r="N1349" s="556">
        <v>0</v>
      </c>
      <c r="O1349" s="556">
        <v>0</v>
      </c>
      <c r="P1349" s="556">
        <v>0</v>
      </c>
      <c r="Q1349" s="556">
        <v>0</v>
      </c>
      <c r="R1349" s="413">
        <f t="shared" si="21"/>
        <v>0</v>
      </c>
      <c r="S1349" s="413"/>
      <c r="T1349" s="413"/>
      <c r="U1349" s="413"/>
      <c r="V1349" s="413"/>
      <c r="W1349" s="413"/>
      <c r="X1349" s="413"/>
      <c r="Y1349" s="413"/>
      <c r="Z1349" s="413"/>
      <c r="AA1349" s="413"/>
      <c r="AB1349" s="413"/>
      <c r="AC1349" s="413"/>
      <c r="AD1349" s="413"/>
      <c r="AE1349" s="413"/>
      <c r="AF1349" s="413"/>
      <c r="AG1349" s="413"/>
      <c r="AH1349" s="413"/>
      <c r="AI1349" s="413"/>
      <c r="AJ1349" s="413"/>
      <c r="AK1349" s="413"/>
      <c r="AL1349" s="413"/>
      <c r="AM1349" s="413"/>
      <c r="AN1349" s="413"/>
      <c r="AO1349" s="413"/>
      <c r="AP1349" s="413"/>
    </row>
    <row r="1350" spans="1:42" ht="14.25" customHeight="1">
      <c r="A1350" s="413"/>
      <c r="B1350" s="413" t="s">
        <v>3599</v>
      </c>
      <c r="C1350" s="513" t="s">
        <v>3392</v>
      </c>
      <c r="D1350" s="413"/>
      <c r="E1350" s="514" t="s">
        <v>3453</v>
      </c>
      <c r="F1350" s="514" t="s">
        <v>3242</v>
      </c>
      <c r="G1350" s="514">
        <v>1</v>
      </c>
      <c r="H1350" s="514">
        <v>5</v>
      </c>
      <c r="I1350" s="514" t="s">
        <v>3590</v>
      </c>
      <c r="J1350" s="514">
        <v>2</v>
      </c>
      <c r="K1350" s="514" t="s">
        <v>3238</v>
      </c>
      <c r="L1350" s="515" t="s">
        <v>3679</v>
      </c>
      <c r="M1350" s="556">
        <v>0</v>
      </c>
      <c r="N1350" s="556">
        <v>0</v>
      </c>
      <c r="O1350" s="556">
        <v>0</v>
      </c>
      <c r="P1350" s="556">
        <v>0</v>
      </c>
      <c r="Q1350" s="556">
        <v>0</v>
      </c>
      <c r="R1350" s="413">
        <f t="shared" si="21"/>
        <v>0</v>
      </c>
      <c r="S1350" s="413"/>
      <c r="T1350" s="413"/>
      <c r="U1350" s="413"/>
      <c r="V1350" s="413"/>
      <c r="W1350" s="413"/>
      <c r="X1350" s="413"/>
      <c r="Y1350" s="413"/>
      <c r="Z1350" s="413"/>
      <c r="AA1350" s="413"/>
      <c r="AB1350" s="413"/>
      <c r="AC1350" s="413"/>
      <c r="AD1350" s="413"/>
      <c r="AE1350" s="413"/>
      <c r="AF1350" s="413"/>
      <c r="AG1350" s="413"/>
      <c r="AH1350" s="413"/>
      <c r="AI1350" s="413"/>
      <c r="AJ1350" s="413"/>
      <c r="AK1350" s="413"/>
      <c r="AL1350" s="413"/>
      <c r="AM1350" s="413"/>
      <c r="AN1350" s="413"/>
      <c r="AO1350" s="413"/>
      <c r="AP1350" s="413"/>
    </row>
    <row r="1351" spans="1:42" ht="14.25" customHeight="1">
      <c r="A1351" s="413"/>
      <c r="B1351" s="413" t="s">
        <v>3602</v>
      </c>
      <c r="C1351" s="513" t="s">
        <v>3603</v>
      </c>
      <c r="D1351" s="413" t="s">
        <v>3604</v>
      </c>
      <c r="E1351" s="514"/>
      <c r="F1351" s="514" t="s">
        <v>3242</v>
      </c>
      <c r="G1351" s="514">
        <v>2</v>
      </c>
      <c r="H1351" s="514">
        <v>1</v>
      </c>
      <c r="I1351" s="514" t="s">
        <v>3590</v>
      </c>
      <c r="J1351" s="514">
        <v>2</v>
      </c>
      <c r="K1351" s="514" t="s">
        <v>3238</v>
      </c>
      <c r="L1351" s="515" t="s">
        <v>3679</v>
      </c>
      <c r="M1351" s="556">
        <v>0</v>
      </c>
      <c r="N1351" s="556">
        <v>0</v>
      </c>
      <c r="O1351" s="556">
        <v>0</v>
      </c>
      <c r="P1351" s="556">
        <v>0</v>
      </c>
      <c r="Q1351" s="556">
        <v>0</v>
      </c>
      <c r="R1351" s="413">
        <f t="shared" si="21"/>
        <v>0</v>
      </c>
      <c r="S1351" s="413"/>
      <c r="T1351" s="413"/>
      <c r="U1351" s="413"/>
      <c r="V1351" s="413"/>
      <c r="W1351" s="413"/>
      <c r="X1351" s="413"/>
      <c r="Y1351" s="413"/>
      <c r="Z1351" s="413"/>
      <c r="AA1351" s="413"/>
      <c r="AB1351" s="413"/>
      <c r="AC1351" s="413"/>
      <c r="AD1351" s="413"/>
      <c r="AE1351" s="413"/>
      <c r="AF1351" s="413"/>
      <c r="AG1351" s="413"/>
      <c r="AH1351" s="413"/>
      <c r="AI1351" s="413"/>
      <c r="AJ1351" s="413"/>
      <c r="AK1351" s="413"/>
      <c r="AL1351" s="413"/>
      <c r="AM1351" s="413"/>
      <c r="AN1351" s="413"/>
      <c r="AO1351" s="413"/>
      <c r="AP1351" s="413"/>
    </row>
    <row r="1352" spans="1:42" ht="14.25" customHeight="1">
      <c r="A1352" s="413"/>
      <c r="B1352" s="413" t="s">
        <v>3605</v>
      </c>
      <c r="C1352" s="513" t="s">
        <v>3394</v>
      </c>
      <c r="D1352" s="413" t="s">
        <v>3606</v>
      </c>
      <c r="E1352" s="514"/>
      <c r="F1352" s="514" t="s">
        <v>3242</v>
      </c>
      <c r="G1352" s="514">
        <v>2</v>
      </c>
      <c r="H1352" s="514">
        <v>2</v>
      </c>
      <c r="I1352" s="514" t="s">
        <v>3590</v>
      </c>
      <c r="J1352" s="514">
        <v>2</v>
      </c>
      <c r="K1352" s="514" t="s">
        <v>3238</v>
      </c>
      <c r="L1352" s="515" t="s">
        <v>3679</v>
      </c>
      <c r="M1352" s="556">
        <v>0</v>
      </c>
      <c r="N1352" s="556">
        <v>0</v>
      </c>
      <c r="O1352" s="556">
        <v>0</v>
      </c>
      <c r="P1352" s="556">
        <v>0</v>
      </c>
      <c r="Q1352" s="556">
        <v>0</v>
      </c>
      <c r="R1352" s="413">
        <f t="shared" si="21"/>
        <v>0</v>
      </c>
      <c r="S1352" s="413"/>
      <c r="T1352" s="413"/>
      <c r="U1352" s="413"/>
      <c r="V1352" s="413"/>
      <c r="W1352" s="413"/>
      <c r="X1352" s="413"/>
      <c r="Y1352" s="413"/>
      <c r="Z1352" s="413"/>
      <c r="AA1352" s="413"/>
      <c r="AB1352" s="413"/>
      <c r="AC1352" s="413"/>
      <c r="AD1352" s="413"/>
      <c r="AE1352" s="413"/>
      <c r="AF1352" s="413"/>
      <c r="AG1352" s="413"/>
      <c r="AH1352" s="413"/>
      <c r="AI1352" s="413"/>
      <c r="AJ1352" s="413"/>
      <c r="AK1352" s="413"/>
      <c r="AL1352" s="413"/>
      <c r="AM1352" s="413"/>
      <c r="AN1352" s="413"/>
      <c r="AO1352" s="413"/>
      <c r="AP1352" s="413"/>
    </row>
    <row r="1353" spans="1:42" ht="14.25" customHeight="1">
      <c r="A1353" s="413"/>
      <c r="B1353" s="413" t="s">
        <v>3607</v>
      </c>
      <c r="C1353" s="513" t="s">
        <v>3395</v>
      </c>
      <c r="D1353" s="413" t="s">
        <v>3608</v>
      </c>
      <c r="E1353" s="514" t="s">
        <v>3453</v>
      </c>
      <c r="F1353" s="514" t="s">
        <v>3242</v>
      </c>
      <c r="G1353" s="514">
        <v>2</v>
      </c>
      <c r="H1353" s="514">
        <v>4</v>
      </c>
      <c r="I1353" s="514" t="s">
        <v>3590</v>
      </c>
      <c r="J1353" s="514">
        <v>2</v>
      </c>
      <c r="K1353" s="514" t="s">
        <v>3442</v>
      </c>
      <c r="L1353" s="515" t="s">
        <v>3679</v>
      </c>
      <c r="M1353" s="556">
        <v>0</v>
      </c>
      <c r="N1353" s="556">
        <v>0</v>
      </c>
      <c r="O1353" s="556">
        <v>0</v>
      </c>
      <c r="P1353" s="556">
        <v>0</v>
      </c>
      <c r="Q1353" s="556">
        <v>0</v>
      </c>
      <c r="R1353" s="413">
        <f t="shared" si="21"/>
        <v>0</v>
      </c>
      <c r="S1353" s="413"/>
      <c r="T1353" s="413"/>
      <c r="U1353" s="413"/>
      <c r="V1353" s="413"/>
      <c r="W1353" s="413"/>
      <c r="X1353" s="413"/>
      <c r="Y1353" s="413"/>
      <c r="Z1353" s="413"/>
      <c r="AA1353" s="413"/>
      <c r="AB1353" s="413"/>
      <c r="AC1353" s="413"/>
      <c r="AD1353" s="413"/>
      <c r="AE1353" s="413"/>
      <c r="AF1353" s="413"/>
      <c r="AG1353" s="413"/>
      <c r="AH1353" s="413"/>
      <c r="AI1353" s="413"/>
      <c r="AJ1353" s="413"/>
      <c r="AK1353" s="413"/>
      <c r="AL1353" s="413"/>
      <c r="AM1353" s="413"/>
      <c r="AN1353" s="413"/>
      <c r="AO1353" s="413"/>
      <c r="AP1353" s="413"/>
    </row>
    <row r="1354" spans="1:42" ht="14.25" customHeight="1">
      <c r="A1354" s="413"/>
      <c r="B1354" s="413" t="s">
        <v>3597</v>
      </c>
      <c r="C1354" s="513" t="s">
        <v>3388</v>
      </c>
      <c r="D1354" s="413" t="s">
        <v>3598</v>
      </c>
      <c r="E1354" s="514" t="s">
        <v>3453</v>
      </c>
      <c r="F1354" s="514" t="s">
        <v>3242</v>
      </c>
      <c r="G1354" s="514">
        <v>1</v>
      </c>
      <c r="H1354" s="514">
        <v>2</v>
      </c>
      <c r="I1354" s="514" t="s">
        <v>3590</v>
      </c>
      <c r="J1354" s="514">
        <v>2</v>
      </c>
      <c r="K1354" s="514" t="s">
        <v>3442</v>
      </c>
      <c r="L1354" s="515" t="s">
        <v>3679</v>
      </c>
      <c r="M1354" s="556">
        <v>0</v>
      </c>
      <c r="N1354" s="556">
        <v>0</v>
      </c>
      <c r="O1354" s="556">
        <v>0</v>
      </c>
      <c r="P1354" s="556">
        <v>0</v>
      </c>
      <c r="Q1354" s="556">
        <v>0</v>
      </c>
      <c r="R1354" s="413">
        <f t="shared" si="21"/>
        <v>0</v>
      </c>
      <c r="S1354" s="413"/>
      <c r="T1354" s="413"/>
      <c r="U1354" s="413"/>
      <c r="V1354" s="413"/>
      <c r="W1354" s="413"/>
      <c r="X1354" s="413"/>
      <c r="Y1354" s="413"/>
      <c r="Z1354" s="413"/>
      <c r="AA1354" s="413"/>
      <c r="AB1354" s="413"/>
      <c r="AC1354" s="413"/>
      <c r="AD1354" s="413"/>
      <c r="AE1354" s="413"/>
      <c r="AF1354" s="413"/>
      <c r="AG1354" s="413"/>
      <c r="AH1354" s="413"/>
      <c r="AI1354" s="413"/>
      <c r="AJ1354" s="413"/>
      <c r="AK1354" s="413"/>
      <c r="AL1354" s="413"/>
      <c r="AM1354" s="413"/>
      <c r="AN1354" s="413"/>
      <c r="AO1354" s="413"/>
      <c r="AP1354" s="413"/>
    </row>
    <row r="1355" spans="1:42" ht="14.25" customHeight="1">
      <c r="A1355" s="413"/>
      <c r="B1355" s="556" t="s">
        <v>3389</v>
      </c>
      <c r="C1355" s="557" t="s">
        <v>3390</v>
      </c>
      <c r="D1355" s="556" t="s">
        <v>3391</v>
      </c>
      <c r="E1355" s="558"/>
      <c r="F1355" s="558" t="s">
        <v>3242</v>
      </c>
      <c r="G1355" s="558">
        <v>1</v>
      </c>
      <c r="H1355" s="558">
        <v>2</v>
      </c>
      <c r="I1355" s="558" t="s">
        <v>3381</v>
      </c>
      <c r="J1355" s="558">
        <v>2</v>
      </c>
      <c r="K1355" s="558" t="s">
        <v>3238</v>
      </c>
      <c r="L1355" s="559" t="s">
        <v>3679</v>
      </c>
      <c r="M1355" s="556">
        <v>0</v>
      </c>
      <c r="N1355" s="556">
        <v>0</v>
      </c>
      <c r="O1355" s="556">
        <v>0</v>
      </c>
      <c r="P1355" s="556">
        <v>0</v>
      </c>
      <c r="Q1355" s="556">
        <v>0</v>
      </c>
      <c r="R1355" s="556">
        <f t="shared" si="21"/>
        <v>0</v>
      </c>
      <c r="S1355" s="556"/>
      <c r="T1355" s="556"/>
      <c r="U1355" s="556"/>
      <c r="V1355" s="556"/>
      <c r="W1355" s="556"/>
      <c r="X1355" s="556"/>
      <c r="Y1355" s="556"/>
      <c r="Z1355" s="556"/>
      <c r="AA1355" s="556"/>
      <c r="AB1355" s="556"/>
      <c r="AC1355" s="556"/>
      <c r="AD1355" s="556"/>
      <c r="AE1355" s="556"/>
      <c r="AF1355" s="556"/>
      <c r="AG1355" s="556"/>
      <c r="AH1355" s="556"/>
      <c r="AI1355" s="556"/>
      <c r="AJ1355" s="556"/>
      <c r="AK1355" s="556"/>
      <c r="AL1355" s="556"/>
      <c r="AM1355" s="556"/>
      <c r="AN1355" s="556"/>
      <c r="AO1355" s="556"/>
      <c r="AP1355" s="556"/>
    </row>
    <row r="1356" spans="1:42" ht="14.25" customHeight="1">
      <c r="A1356" s="413"/>
      <c r="B1356" s="556" t="s">
        <v>3397</v>
      </c>
      <c r="C1356" s="557" t="s">
        <v>3398</v>
      </c>
      <c r="D1356" s="556" t="s">
        <v>3399</v>
      </c>
      <c r="E1356" s="558" t="s">
        <v>3257</v>
      </c>
      <c r="F1356" s="558" t="s">
        <v>3242</v>
      </c>
      <c r="G1356" s="558">
        <v>2</v>
      </c>
      <c r="H1356" s="558">
        <v>1</v>
      </c>
      <c r="I1356" s="558" t="s">
        <v>3381</v>
      </c>
      <c r="J1356" s="558">
        <v>3</v>
      </c>
      <c r="K1356" s="558" t="s">
        <v>3238</v>
      </c>
      <c r="L1356" s="559" t="s">
        <v>3679</v>
      </c>
      <c r="M1356" s="556">
        <v>0</v>
      </c>
      <c r="N1356" s="556">
        <v>0</v>
      </c>
      <c r="O1356" s="556">
        <v>0</v>
      </c>
      <c r="P1356" s="556">
        <v>0</v>
      </c>
      <c r="Q1356" s="556">
        <v>0</v>
      </c>
      <c r="R1356" s="556">
        <f t="shared" si="21"/>
        <v>0</v>
      </c>
      <c r="S1356" s="556"/>
      <c r="T1356" s="556"/>
      <c r="U1356" s="556"/>
      <c r="V1356" s="556"/>
      <c r="W1356" s="556"/>
      <c r="X1356" s="556"/>
      <c r="Y1356" s="556"/>
      <c r="Z1356" s="556"/>
      <c r="AA1356" s="556"/>
      <c r="AB1356" s="556"/>
      <c r="AC1356" s="556"/>
      <c r="AD1356" s="556"/>
      <c r="AE1356" s="556"/>
      <c r="AF1356" s="556"/>
      <c r="AG1356" s="556"/>
      <c r="AH1356" s="556"/>
      <c r="AI1356" s="556"/>
      <c r="AJ1356" s="556"/>
      <c r="AK1356" s="556"/>
      <c r="AL1356" s="556"/>
      <c r="AM1356" s="556"/>
      <c r="AN1356" s="556"/>
      <c r="AO1356" s="556"/>
      <c r="AP1356" s="556"/>
    </row>
    <row r="1357" spans="1:42" ht="14.25" customHeight="1">
      <c r="A1357" s="413"/>
      <c r="B1357" s="413" t="s">
        <v>3611</v>
      </c>
      <c r="C1357" s="513" t="s">
        <v>3400</v>
      </c>
      <c r="D1357" s="413" t="s">
        <v>3612</v>
      </c>
      <c r="E1357" s="514"/>
      <c r="F1357" s="514" t="s">
        <v>3242</v>
      </c>
      <c r="G1357" s="514">
        <v>2</v>
      </c>
      <c r="H1357" s="514">
        <v>1</v>
      </c>
      <c r="I1357" s="514" t="s">
        <v>3590</v>
      </c>
      <c r="J1357" s="514">
        <v>3</v>
      </c>
      <c r="K1357" s="514" t="s">
        <v>3238</v>
      </c>
      <c r="L1357" s="515" t="s">
        <v>3679</v>
      </c>
      <c r="M1357" s="556">
        <v>0</v>
      </c>
      <c r="N1357" s="556">
        <v>0</v>
      </c>
      <c r="O1357" s="556">
        <v>0</v>
      </c>
      <c r="P1357" s="556">
        <v>0</v>
      </c>
      <c r="Q1357" s="556">
        <v>0</v>
      </c>
      <c r="R1357" s="413">
        <f t="shared" si="21"/>
        <v>0</v>
      </c>
      <c r="S1357" s="413"/>
      <c r="T1357" s="413"/>
      <c r="U1357" s="413"/>
      <c r="V1357" s="413"/>
      <c r="W1357" s="413"/>
      <c r="X1357" s="413"/>
      <c r="Y1357" s="413"/>
      <c r="Z1357" s="413"/>
      <c r="AA1357" s="413"/>
      <c r="AB1357" s="413"/>
      <c r="AC1357" s="413"/>
      <c r="AD1357" s="413"/>
      <c r="AE1357" s="413"/>
      <c r="AF1357" s="413"/>
      <c r="AG1357" s="413"/>
      <c r="AH1357" s="413"/>
      <c r="AI1357" s="413"/>
      <c r="AJ1357" s="413"/>
      <c r="AK1357" s="413"/>
      <c r="AL1357" s="413"/>
      <c r="AM1357" s="413"/>
      <c r="AN1357" s="413"/>
      <c r="AO1357" s="413"/>
      <c r="AP1357" s="413"/>
    </row>
    <row r="1358" spans="1:42" ht="14.25" customHeight="1">
      <c r="A1358" s="413"/>
      <c r="B1358" s="413" t="s">
        <v>3613</v>
      </c>
      <c r="C1358" s="513" t="s">
        <v>3401</v>
      </c>
      <c r="D1358" s="413" t="s">
        <v>3614</v>
      </c>
      <c r="E1358" s="514" t="s">
        <v>3453</v>
      </c>
      <c r="F1358" s="514" t="s">
        <v>3242</v>
      </c>
      <c r="G1358" s="514">
        <v>2</v>
      </c>
      <c r="H1358" s="514">
        <v>2</v>
      </c>
      <c r="I1358" s="514" t="s">
        <v>3590</v>
      </c>
      <c r="J1358" s="514">
        <v>3</v>
      </c>
      <c r="K1358" s="514" t="s">
        <v>3238</v>
      </c>
      <c r="L1358" s="515" t="s">
        <v>3679</v>
      </c>
      <c r="M1358" s="556">
        <v>0</v>
      </c>
      <c r="N1358" s="556">
        <v>0</v>
      </c>
      <c r="O1358" s="556">
        <v>0</v>
      </c>
      <c r="P1358" s="556">
        <v>0</v>
      </c>
      <c r="Q1358" s="556">
        <v>0</v>
      </c>
      <c r="R1358" s="413">
        <f t="shared" si="21"/>
        <v>0</v>
      </c>
      <c r="S1358" s="413"/>
      <c r="T1358" s="413"/>
      <c r="U1358" s="413"/>
      <c r="V1358" s="413"/>
      <c r="W1358" s="413"/>
      <c r="X1358" s="413"/>
      <c r="Y1358" s="413"/>
      <c r="Z1358" s="413"/>
      <c r="AA1358" s="413"/>
      <c r="AB1358" s="413"/>
      <c r="AC1358" s="413"/>
      <c r="AD1358" s="413"/>
      <c r="AE1358" s="413"/>
      <c r="AF1358" s="413"/>
      <c r="AG1358" s="413"/>
      <c r="AH1358" s="413"/>
      <c r="AI1358" s="413"/>
      <c r="AJ1358" s="413"/>
      <c r="AK1358" s="413"/>
      <c r="AL1358" s="413"/>
      <c r="AM1358" s="413"/>
      <c r="AN1358" s="413"/>
      <c r="AO1358" s="413"/>
      <c r="AP1358" s="413"/>
    </row>
    <row r="1359" spans="1:42" ht="14.25" customHeight="1">
      <c r="A1359" s="413"/>
      <c r="B1359" s="413" t="s">
        <v>3618</v>
      </c>
      <c r="C1359" s="513" t="s">
        <v>3619</v>
      </c>
      <c r="D1359" s="413" t="s">
        <v>3620</v>
      </c>
      <c r="E1359" s="514"/>
      <c r="F1359" s="514" t="s">
        <v>3242</v>
      </c>
      <c r="G1359" s="514">
        <v>3</v>
      </c>
      <c r="H1359" s="514">
        <v>3</v>
      </c>
      <c r="I1359" s="514" t="s">
        <v>3590</v>
      </c>
      <c r="J1359" s="514">
        <v>3</v>
      </c>
      <c r="K1359" s="514" t="s">
        <v>3238</v>
      </c>
      <c r="L1359" s="515" t="s">
        <v>3679</v>
      </c>
      <c r="M1359" s="556">
        <v>0</v>
      </c>
      <c r="N1359" s="556">
        <v>0</v>
      </c>
      <c r="O1359" s="556">
        <v>0</v>
      </c>
      <c r="P1359" s="556">
        <v>0</v>
      </c>
      <c r="Q1359" s="556">
        <v>0</v>
      </c>
      <c r="R1359" s="413">
        <f t="shared" si="21"/>
        <v>0</v>
      </c>
      <c r="S1359" s="413"/>
      <c r="T1359" s="413"/>
      <c r="U1359" s="413"/>
      <c r="V1359" s="413"/>
      <c r="W1359" s="413"/>
      <c r="X1359" s="413"/>
      <c r="Y1359" s="413"/>
      <c r="Z1359" s="413"/>
      <c r="AA1359" s="413"/>
      <c r="AB1359" s="413"/>
      <c r="AC1359" s="413"/>
      <c r="AD1359" s="413"/>
      <c r="AE1359" s="413"/>
      <c r="AF1359" s="413"/>
      <c r="AG1359" s="413"/>
      <c r="AH1359" s="413"/>
      <c r="AI1359" s="413"/>
      <c r="AJ1359" s="413"/>
      <c r="AK1359" s="413"/>
      <c r="AL1359" s="413"/>
      <c r="AM1359" s="413"/>
      <c r="AN1359" s="413"/>
      <c r="AO1359" s="413"/>
      <c r="AP1359" s="413"/>
    </row>
    <row r="1360" spans="1:42" ht="14.25" customHeight="1">
      <c r="A1360" s="413"/>
      <c r="B1360" s="413" t="s">
        <v>3615</v>
      </c>
      <c r="C1360" s="513" t="s">
        <v>3616</v>
      </c>
      <c r="D1360" s="413" t="s">
        <v>3617</v>
      </c>
      <c r="E1360" s="514"/>
      <c r="F1360" s="514" t="s">
        <v>3242</v>
      </c>
      <c r="G1360" s="514">
        <v>3</v>
      </c>
      <c r="H1360" s="514">
        <v>1</v>
      </c>
      <c r="I1360" s="514" t="s">
        <v>3590</v>
      </c>
      <c r="J1360" s="514">
        <v>3</v>
      </c>
      <c r="K1360" s="514" t="s">
        <v>3238</v>
      </c>
      <c r="L1360" s="515" t="s">
        <v>3679</v>
      </c>
      <c r="M1360" s="556">
        <v>0</v>
      </c>
      <c r="N1360" s="556">
        <v>0</v>
      </c>
      <c r="O1360" s="556">
        <v>0</v>
      </c>
      <c r="P1360" s="556">
        <v>0</v>
      </c>
      <c r="Q1360" s="556">
        <v>0</v>
      </c>
      <c r="R1360" s="413">
        <f t="shared" si="21"/>
        <v>0</v>
      </c>
      <c r="S1360" s="413"/>
      <c r="T1360" s="413"/>
      <c r="U1360" s="413"/>
      <c r="V1360" s="413"/>
      <c r="W1360" s="413"/>
      <c r="X1360" s="413"/>
      <c r="Y1360" s="413"/>
      <c r="Z1360" s="413"/>
      <c r="AA1360" s="413"/>
      <c r="AB1360" s="413"/>
      <c r="AC1360" s="413"/>
      <c r="AD1360" s="413"/>
      <c r="AE1360" s="413"/>
      <c r="AF1360" s="413"/>
      <c r="AG1360" s="413"/>
      <c r="AH1360" s="413"/>
      <c r="AI1360" s="413"/>
      <c r="AJ1360" s="413"/>
      <c r="AK1360" s="413"/>
      <c r="AL1360" s="413"/>
      <c r="AM1360" s="413"/>
      <c r="AN1360" s="413"/>
      <c r="AO1360" s="413"/>
      <c r="AP1360" s="413"/>
    </row>
    <row r="1361" spans="1:42" ht="14.25" customHeight="1">
      <c r="A1361" s="413"/>
      <c r="B1361" s="413" t="s">
        <v>3609</v>
      </c>
      <c r="C1361" s="513" t="s">
        <v>3396</v>
      </c>
      <c r="D1361" s="413" t="s">
        <v>3610</v>
      </c>
      <c r="E1361" s="514" t="s">
        <v>3453</v>
      </c>
      <c r="F1361" s="514" t="s">
        <v>3242</v>
      </c>
      <c r="G1361" s="514">
        <v>1</v>
      </c>
      <c r="H1361" s="514">
        <v>5</v>
      </c>
      <c r="I1361" s="514" t="s">
        <v>3590</v>
      </c>
      <c r="J1361" s="514">
        <v>3</v>
      </c>
      <c r="K1361" s="514" t="s">
        <v>3238</v>
      </c>
      <c r="L1361" s="515" t="s">
        <v>3679</v>
      </c>
      <c r="M1361" s="556">
        <v>0</v>
      </c>
      <c r="N1361" s="556">
        <v>0</v>
      </c>
      <c r="O1361" s="556">
        <v>0</v>
      </c>
      <c r="P1361" s="556">
        <v>0</v>
      </c>
      <c r="Q1361" s="556">
        <v>0</v>
      </c>
      <c r="R1361" s="413">
        <f t="shared" si="21"/>
        <v>0</v>
      </c>
      <c r="S1361" s="413"/>
      <c r="T1361" s="413"/>
      <c r="U1361" s="413"/>
      <c r="V1361" s="413"/>
      <c r="W1361" s="413"/>
      <c r="X1361" s="413"/>
      <c r="Y1361" s="413"/>
      <c r="Z1361" s="413"/>
      <c r="AA1361" s="413"/>
      <c r="AB1361" s="413"/>
      <c r="AC1361" s="413"/>
      <c r="AD1361" s="413"/>
      <c r="AE1361" s="413"/>
      <c r="AF1361" s="413"/>
      <c r="AG1361" s="413"/>
      <c r="AH1361" s="413"/>
      <c r="AI1361" s="413"/>
      <c r="AJ1361" s="413"/>
      <c r="AK1361" s="413"/>
      <c r="AL1361" s="413"/>
      <c r="AM1361" s="413"/>
      <c r="AN1361" s="413"/>
      <c r="AO1361" s="413"/>
      <c r="AP1361" s="413"/>
    </row>
    <row r="1362" spans="1:42" ht="14.25" customHeight="1">
      <c r="A1362" s="413"/>
      <c r="B1362" s="413" t="s">
        <v>3633</v>
      </c>
      <c r="C1362" s="513" t="s">
        <v>3410</v>
      </c>
      <c r="D1362" s="413" t="s">
        <v>3634</v>
      </c>
      <c r="E1362" s="514" t="s">
        <v>3453</v>
      </c>
      <c r="F1362" s="514" t="s">
        <v>3242</v>
      </c>
      <c r="G1362" s="514">
        <v>4</v>
      </c>
      <c r="H1362" s="514">
        <v>4</v>
      </c>
      <c r="I1362" s="514" t="s">
        <v>3590</v>
      </c>
      <c r="J1362" s="514">
        <v>4</v>
      </c>
      <c r="K1362" s="514" t="s">
        <v>3238</v>
      </c>
      <c r="L1362" s="515" t="s">
        <v>3679</v>
      </c>
      <c r="M1362" s="556">
        <v>0</v>
      </c>
      <c r="N1362" s="556">
        <v>0</v>
      </c>
      <c r="O1362" s="556">
        <v>0</v>
      </c>
      <c r="P1362" s="556">
        <v>0</v>
      </c>
      <c r="Q1362" s="556">
        <v>0</v>
      </c>
      <c r="R1362" s="413">
        <f t="shared" si="21"/>
        <v>0</v>
      </c>
      <c r="S1362" s="413"/>
      <c r="T1362" s="413"/>
      <c r="U1362" s="413"/>
      <c r="V1362" s="413"/>
      <c r="W1362" s="413"/>
      <c r="X1362" s="413"/>
      <c r="Y1362" s="413"/>
      <c r="Z1362" s="413"/>
      <c r="AA1362" s="413"/>
      <c r="AB1362" s="413"/>
      <c r="AC1362" s="413"/>
      <c r="AD1362" s="413"/>
      <c r="AE1362" s="413"/>
      <c r="AF1362" s="413"/>
      <c r="AG1362" s="413"/>
      <c r="AH1362" s="413"/>
      <c r="AI1362" s="413"/>
      <c r="AJ1362" s="413"/>
      <c r="AK1362" s="413"/>
      <c r="AL1362" s="413"/>
      <c r="AM1362" s="413"/>
      <c r="AN1362" s="413"/>
      <c r="AO1362" s="413"/>
      <c r="AP1362" s="413"/>
    </row>
    <row r="1363" spans="1:42" ht="14.25" customHeight="1">
      <c r="A1363" s="413"/>
      <c r="B1363" s="413" t="s">
        <v>3626</v>
      </c>
      <c r="C1363" s="513" t="s">
        <v>3627</v>
      </c>
      <c r="D1363" s="413" t="s">
        <v>3628</v>
      </c>
      <c r="E1363" s="514" t="s">
        <v>3453</v>
      </c>
      <c r="F1363" s="514" t="s">
        <v>3242</v>
      </c>
      <c r="G1363" s="514">
        <v>3</v>
      </c>
      <c r="H1363" s="514">
        <v>2</v>
      </c>
      <c r="I1363" s="514" t="s">
        <v>3590</v>
      </c>
      <c r="J1363" s="514">
        <v>4</v>
      </c>
      <c r="K1363" s="514" t="s">
        <v>3238</v>
      </c>
      <c r="L1363" s="515" t="s">
        <v>3679</v>
      </c>
      <c r="M1363" s="556">
        <v>0</v>
      </c>
      <c r="N1363" s="556">
        <v>0</v>
      </c>
      <c r="O1363" s="556">
        <v>0</v>
      </c>
      <c r="P1363" s="556">
        <v>0</v>
      </c>
      <c r="Q1363" s="556">
        <v>0</v>
      </c>
      <c r="R1363" s="413">
        <f t="shared" si="21"/>
        <v>0</v>
      </c>
      <c r="S1363" s="413"/>
      <c r="T1363" s="413"/>
      <c r="U1363" s="413"/>
      <c r="V1363" s="413"/>
      <c r="W1363" s="413"/>
      <c r="X1363" s="413"/>
      <c r="Y1363" s="413"/>
      <c r="Z1363" s="413"/>
      <c r="AA1363" s="413"/>
      <c r="AB1363" s="413"/>
      <c r="AC1363" s="413"/>
      <c r="AD1363" s="413"/>
      <c r="AE1363" s="413"/>
      <c r="AF1363" s="413"/>
      <c r="AG1363" s="413"/>
      <c r="AH1363" s="413"/>
      <c r="AI1363" s="413"/>
      <c r="AJ1363" s="413"/>
      <c r="AK1363" s="413"/>
      <c r="AL1363" s="413"/>
      <c r="AM1363" s="413"/>
      <c r="AN1363" s="413"/>
      <c r="AO1363" s="413"/>
      <c r="AP1363" s="413"/>
    </row>
    <row r="1364" spans="1:42" ht="14.25" customHeight="1">
      <c r="A1364" s="413"/>
      <c r="B1364" s="413" t="s">
        <v>3631</v>
      </c>
      <c r="C1364" s="513" t="s">
        <v>3409</v>
      </c>
      <c r="D1364" s="413" t="s">
        <v>3632</v>
      </c>
      <c r="E1364" s="514" t="s">
        <v>3453</v>
      </c>
      <c r="F1364" s="514" t="s">
        <v>3242</v>
      </c>
      <c r="G1364" s="514">
        <v>4</v>
      </c>
      <c r="H1364" s="514">
        <v>3</v>
      </c>
      <c r="I1364" s="514" t="s">
        <v>3590</v>
      </c>
      <c r="J1364" s="514">
        <v>4</v>
      </c>
      <c r="K1364" s="514" t="s">
        <v>3238</v>
      </c>
      <c r="L1364" s="515" t="s">
        <v>3679</v>
      </c>
      <c r="M1364" s="556">
        <v>0</v>
      </c>
      <c r="N1364" s="556">
        <v>0</v>
      </c>
      <c r="O1364" s="556">
        <v>0</v>
      </c>
      <c r="P1364" s="556">
        <v>0</v>
      </c>
      <c r="Q1364" s="556">
        <v>0</v>
      </c>
      <c r="R1364" s="413">
        <f t="shared" si="21"/>
        <v>0</v>
      </c>
      <c r="S1364" s="413"/>
      <c r="T1364" s="413"/>
      <c r="U1364" s="413"/>
      <c r="V1364" s="413"/>
      <c r="W1364" s="413"/>
      <c r="X1364" s="413"/>
      <c r="Y1364" s="413"/>
      <c r="Z1364" s="413"/>
      <c r="AA1364" s="413"/>
      <c r="AB1364" s="413"/>
      <c r="AC1364" s="413"/>
      <c r="AD1364" s="413"/>
      <c r="AE1364" s="413"/>
      <c r="AF1364" s="413"/>
      <c r="AG1364" s="413"/>
      <c r="AH1364" s="413"/>
      <c r="AI1364" s="413"/>
      <c r="AJ1364" s="413"/>
      <c r="AK1364" s="413"/>
      <c r="AL1364" s="413"/>
      <c r="AM1364" s="413"/>
      <c r="AN1364" s="413"/>
      <c r="AO1364" s="413"/>
      <c r="AP1364" s="413"/>
    </row>
    <row r="1365" spans="1:42" ht="14.25" customHeight="1">
      <c r="A1365" s="413"/>
      <c r="B1365" s="413" t="s">
        <v>3636</v>
      </c>
      <c r="C1365" s="513" t="s">
        <v>3412</v>
      </c>
      <c r="D1365" s="413" t="s">
        <v>3637</v>
      </c>
      <c r="E1365" s="514" t="s">
        <v>3453</v>
      </c>
      <c r="F1365" s="514" t="s">
        <v>3242</v>
      </c>
      <c r="G1365" s="514">
        <v>5</v>
      </c>
      <c r="H1365" s="514">
        <v>1</v>
      </c>
      <c r="I1365" s="514" t="s">
        <v>3590</v>
      </c>
      <c r="J1365" s="514">
        <v>4</v>
      </c>
      <c r="K1365" s="514" t="s">
        <v>3238</v>
      </c>
      <c r="L1365" s="515" t="s">
        <v>3679</v>
      </c>
      <c r="M1365" s="556">
        <v>0</v>
      </c>
      <c r="N1365" s="556">
        <v>0</v>
      </c>
      <c r="O1365" s="556">
        <v>0</v>
      </c>
      <c r="P1365" s="556">
        <v>0</v>
      </c>
      <c r="Q1365" s="556">
        <v>0</v>
      </c>
      <c r="R1365" s="413">
        <f t="shared" si="21"/>
        <v>0</v>
      </c>
      <c r="S1365" s="413"/>
      <c r="T1365" s="413"/>
      <c r="U1365" s="413"/>
      <c r="V1365" s="413"/>
      <c r="W1365" s="413"/>
      <c r="X1365" s="413"/>
      <c r="Y1365" s="413"/>
      <c r="Z1365" s="413"/>
      <c r="AA1365" s="413"/>
      <c r="AB1365" s="413"/>
      <c r="AC1365" s="413"/>
      <c r="AD1365" s="413"/>
      <c r="AE1365" s="413"/>
      <c r="AF1365" s="413"/>
      <c r="AG1365" s="413"/>
      <c r="AH1365" s="413"/>
      <c r="AI1365" s="413"/>
      <c r="AJ1365" s="413"/>
      <c r="AK1365" s="413"/>
      <c r="AL1365" s="413"/>
      <c r="AM1365" s="413"/>
      <c r="AN1365" s="413"/>
      <c r="AO1365" s="413"/>
      <c r="AP1365" s="413"/>
    </row>
    <row r="1366" spans="1:42" ht="14.25" customHeight="1">
      <c r="A1366" s="413"/>
      <c r="B1366" s="413" t="s">
        <v>3649</v>
      </c>
      <c r="C1366" s="513" t="s">
        <v>3426</v>
      </c>
      <c r="D1366" s="413" t="s">
        <v>3541</v>
      </c>
      <c r="E1366" s="514" t="s">
        <v>3453</v>
      </c>
      <c r="F1366" s="514" t="s">
        <v>3242</v>
      </c>
      <c r="G1366" s="514">
        <v>5</v>
      </c>
      <c r="H1366" s="514">
        <v>5</v>
      </c>
      <c r="I1366" s="514" t="s">
        <v>3590</v>
      </c>
      <c r="J1366" s="514">
        <v>5</v>
      </c>
      <c r="K1366" s="514" t="s">
        <v>3238</v>
      </c>
      <c r="L1366" s="515" t="s">
        <v>3679</v>
      </c>
      <c r="M1366" s="556">
        <v>0</v>
      </c>
      <c r="N1366" s="556">
        <v>0</v>
      </c>
      <c r="O1366" s="556">
        <v>0</v>
      </c>
      <c r="P1366" s="556">
        <v>0</v>
      </c>
      <c r="Q1366" s="556">
        <v>0</v>
      </c>
      <c r="R1366" s="413">
        <f t="shared" si="21"/>
        <v>0</v>
      </c>
      <c r="S1366" s="413"/>
      <c r="T1366" s="413"/>
      <c r="U1366" s="413"/>
      <c r="V1366" s="413"/>
      <c r="W1366" s="413"/>
      <c r="X1366" s="413"/>
      <c r="Y1366" s="413"/>
      <c r="Z1366" s="413"/>
      <c r="AA1366" s="413"/>
      <c r="AB1366" s="413"/>
      <c r="AC1366" s="413"/>
      <c r="AD1366" s="413"/>
      <c r="AE1366" s="413"/>
      <c r="AF1366" s="413"/>
      <c r="AG1366" s="413"/>
      <c r="AH1366" s="413"/>
      <c r="AI1366" s="413"/>
      <c r="AJ1366" s="413"/>
      <c r="AK1366" s="413"/>
      <c r="AL1366" s="413"/>
      <c r="AM1366" s="413"/>
      <c r="AN1366" s="413"/>
      <c r="AO1366" s="413"/>
      <c r="AP1366" s="413"/>
    </row>
    <row r="1367" spans="1:42" ht="14.25" customHeight="1">
      <c r="A1367" s="413"/>
      <c r="B1367" s="413" t="s">
        <v>3416</v>
      </c>
      <c r="C1367" s="513" t="s">
        <v>3417</v>
      </c>
      <c r="D1367" s="413" t="s">
        <v>3639</v>
      </c>
      <c r="E1367" s="514"/>
      <c r="F1367" s="514" t="s">
        <v>3242</v>
      </c>
      <c r="G1367" s="514">
        <v>2</v>
      </c>
      <c r="H1367" s="514">
        <v>1</v>
      </c>
      <c r="I1367" s="514" t="s">
        <v>3590</v>
      </c>
      <c r="J1367" s="514">
        <v>5</v>
      </c>
      <c r="K1367" s="514" t="s">
        <v>3442</v>
      </c>
      <c r="L1367" s="515" t="s">
        <v>3679</v>
      </c>
      <c r="M1367" s="556">
        <v>0</v>
      </c>
      <c r="N1367" s="556">
        <v>0</v>
      </c>
      <c r="O1367" s="556">
        <v>0</v>
      </c>
      <c r="P1367" s="556">
        <v>0</v>
      </c>
      <c r="Q1367" s="556">
        <v>0</v>
      </c>
      <c r="R1367" s="413">
        <f t="shared" si="21"/>
        <v>0</v>
      </c>
      <c r="S1367" s="413"/>
      <c r="T1367" s="413"/>
      <c r="U1367" s="413"/>
      <c r="V1367" s="413"/>
      <c r="W1367" s="413"/>
      <c r="X1367" s="413"/>
      <c r="Y1367" s="413"/>
      <c r="Z1367" s="413"/>
      <c r="AA1367" s="413"/>
      <c r="AB1367" s="413"/>
      <c r="AC1367" s="413"/>
      <c r="AD1367" s="413"/>
      <c r="AE1367" s="413"/>
      <c r="AF1367" s="413"/>
      <c r="AG1367" s="413"/>
      <c r="AH1367" s="413"/>
      <c r="AI1367" s="413"/>
      <c r="AJ1367" s="413"/>
      <c r="AK1367" s="413"/>
      <c r="AL1367" s="413"/>
      <c r="AM1367" s="413"/>
      <c r="AN1367" s="413"/>
      <c r="AO1367" s="413"/>
      <c r="AP1367" s="413"/>
    </row>
    <row r="1368" spans="1:42" ht="14.25" customHeight="1">
      <c r="A1368" s="413"/>
      <c r="B1368" s="413" t="s">
        <v>3640</v>
      </c>
      <c r="C1368" s="513" t="s">
        <v>3641</v>
      </c>
      <c r="D1368" s="413" t="s">
        <v>3642</v>
      </c>
      <c r="E1368" s="514" t="s">
        <v>3453</v>
      </c>
      <c r="F1368" s="514" t="s">
        <v>3242</v>
      </c>
      <c r="G1368" s="514">
        <v>2</v>
      </c>
      <c r="H1368" s="514">
        <v>6</v>
      </c>
      <c r="I1368" s="514" t="s">
        <v>3590</v>
      </c>
      <c r="J1368" s="514">
        <v>5</v>
      </c>
      <c r="K1368" s="514" t="s">
        <v>3238</v>
      </c>
      <c r="L1368" s="515" t="s">
        <v>3679</v>
      </c>
      <c r="M1368" s="556">
        <v>0</v>
      </c>
      <c r="N1368" s="556">
        <v>0</v>
      </c>
      <c r="O1368" s="556">
        <v>0</v>
      </c>
      <c r="P1368" s="556">
        <v>0</v>
      </c>
      <c r="Q1368" s="556">
        <v>0</v>
      </c>
      <c r="R1368" s="413">
        <f t="shared" ref="R1368:R1431" si="22">SUBTOTAL(9,M1368:Q1368)</f>
        <v>0</v>
      </c>
      <c r="S1368" s="413"/>
      <c r="T1368" s="413"/>
      <c r="U1368" s="413"/>
      <c r="V1368" s="413"/>
      <c r="W1368" s="413"/>
      <c r="X1368" s="413"/>
      <c r="Y1368" s="413"/>
      <c r="Z1368" s="413"/>
      <c r="AA1368" s="413"/>
      <c r="AB1368" s="413"/>
      <c r="AC1368" s="413"/>
      <c r="AD1368" s="413"/>
      <c r="AE1368" s="413"/>
      <c r="AF1368" s="413"/>
      <c r="AG1368" s="413"/>
      <c r="AH1368" s="413"/>
      <c r="AI1368" s="413"/>
      <c r="AJ1368" s="413"/>
      <c r="AK1368" s="413"/>
      <c r="AL1368" s="413"/>
      <c r="AM1368" s="413"/>
      <c r="AN1368" s="413"/>
      <c r="AO1368" s="413"/>
      <c r="AP1368" s="413"/>
    </row>
    <row r="1369" spans="1:42" ht="14.25" customHeight="1">
      <c r="A1369" s="413"/>
      <c r="B1369" s="413" t="s">
        <v>3659</v>
      </c>
      <c r="C1369" s="513" t="s">
        <v>3433</v>
      </c>
      <c r="D1369" s="413" t="s">
        <v>3660</v>
      </c>
      <c r="E1369" s="514" t="s">
        <v>3453</v>
      </c>
      <c r="F1369" s="514" t="s">
        <v>3242</v>
      </c>
      <c r="G1369" s="514">
        <v>5</v>
      </c>
      <c r="H1369" s="514">
        <v>12</v>
      </c>
      <c r="I1369" s="514" t="s">
        <v>3590</v>
      </c>
      <c r="J1369" s="514">
        <v>6</v>
      </c>
      <c r="K1369" s="514" t="s">
        <v>3238</v>
      </c>
      <c r="L1369" s="515" t="s">
        <v>3679</v>
      </c>
      <c r="M1369" s="556">
        <v>0</v>
      </c>
      <c r="N1369" s="556">
        <v>0</v>
      </c>
      <c r="O1369" s="556">
        <v>0</v>
      </c>
      <c r="P1369" s="556">
        <v>0</v>
      </c>
      <c r="Q1369" s="556">
        <v>0</v>
      </c>
      <c r="R1369" s="413">
        <f t="shared" si="22"/>
        <v>0</v>
      </c>
      <c r="S1369" s="413"/>
      <c r="T1369" s="413"/>
      <c r="U1369" s="413"/>
      <c r="V1369" s="413"/>
      <c r="W1369" s="413"/>
      <c r="X1369" s="413"/>
      <c r="Y1369" s="413"/>
      <c r="Z1369" s="413"/>
      <c r="AA1369" s="413"/>
      <c r="AB1369" s="413"/>
      <c r="AC1369" s="413"/>
      <c r="AD1369" s="413"/>
      <c r="AE1369" s="413"/>
      <c r="AF1369" s="413"/>
      <c r="AG1369" s="413"/>
      <c r="AH1369" s="413"/>
      <c r="AI1369" s="413"/>
      <c r="AJ1369" s="413"/>
      <c r="AK1369" s="413"/>
      <c r="AL1369" s="413"/>
      <c r="AM1369" s="413"/>
      <c r="AN1369" s="413"/>
      <c r="AO1369" s="413"/>
      <c r="AP1369" s="413"/>
    </row>
    <row r="1370" spans="1:42" ht="14.25" customHeight="1">
      <c r="A1370" s="413"/>
      <c r="B1370" s="413" t="s">
        <v>3653</v>
      </c>
      <c r="C1370" s="513" t="s">
        <v>3430</v>
      </c>
      <c r="D1370" s="413" t="s">
        <v>3654</v>
      </c>
      <c r="E1370" s="514"/>
      <c r="F1370" s="514" t="s">
        <v>3242</v>
      </c>
      <c r="G1370" s="514">
        <v>3</v>
      </c>
      <c r="H1370" s="514">
        <v>4</v>
      </c>
      <c r="I1370" s="514" t="s">
        <v>3590</v>
      </c>
      <c r="J1370" s="514">
        <v>6</v>
      </c>
      <c r="K1370" s="514" t="s">
        <v>3442</v>
      </c>
      <c r="L1370" s="515" t="s">
        <v>3679</v>
      </c>
      <c r="M1370" s="556">
        <v>0</v>
      </c>
      <c r="N1370" s="556">
        <v>0</v>
      </c>
      <c r="O1370" s="556">
        <v>0</v>
      </c>
      <c r="P1370" s="556">
        <v>0</v>
      </c>
      <c r="Q1370" s="556">
        <v>0</v>
      </c>
      <c r="R1370" s="413">
        <f t="shared" si="22"/>
        <v>0</v>
      </c>
      <c r="S1370" s="413"/>
      <c r="T1370" s="413"/>
      <c r="U1370" s="413"/>
      <c r="V1370" s="413"/>
      <c r="W1370" s="413"/>
      <c r="X1370" s="413"/>
      <c r="Y1370" s="413"/>
      <c r="Z1370" s="413"/>
      <c r="AA1370" s="413"/>
      <c r="AB1370" s="413"/>
      <c r="AC1370" s="413"/>
      <c r="AD1370" s="413"/>
      <c r="AE1370" s="413"/>
      <c r="AF1370" s="413"/>
      <c r="AG1370" s="413"/>
      <c r="AH1370" s="413"/>
      <c r="AI1370" s="413"/>
      <c r="AJ1370" s="413"/>
      <c r="AK1370" s="413"/>
      <c r="AL1370" s="413"/>
      <c r="AM1370" s="413"/>
      <c r="AN1370" s="413"/>
      <c r="AO1370" s="413"/>
      <c r="AP1370" s="413"/>
    </row>
    <row r="1371" spans="1:42" ht="14.25" customHeight="1">
      <c r="A1371" s="413"/>
      <c r="B1371" s="560" t="s">
        <v>3428</v>
      </c>
      <c r="C1371" s="513" t="s">
        <v>3429</v>
      </c>
      <c r="D1371" s="413" t="s">
        <v>3652</v>
      </c>
      <c r="E1371" s="514" t="s">
        <v>3453</v>
      </c>
      <c r="F1371" s="514" t="s">
        <v>3242</v>
      </c>
      <c r="G1371" s="514">
        <v>2</v>
      </c>
      <c r="H1371" s="514">
        <v>2</v>
      </c>
      <c r="I1371" s="514" t="s">
        <v>3590</v>
      </c>
      <c r="J1371" s="514">
        <v>6</v>
      </c>
      <c r="K1371" s="514" t="s">
        <v>3442</v>
      </c>
      <c r="L1371" s="515" t="s">
        <v>3679</v>
      </c>
      <c r="M1371" s="556">
        <v>0</v>
      </c>
      <c r="N1371" s="556">
        <v>0</v>
      </c>
      <c r="O1371" s="556">
        <v>0</v>
      </c>
      <c r="P1371" s="556">
        <v>0</v>
      </c>
      <c r="Q1371" s="556">
        <v>0</v>
      </c>
      <c r="R1371" s="413">
        <f t="shared" si="22"/>
        <v>0</v>
      </c>
      <c r="S1371" s="413"/>
      <c r="T1371" s="413"/>
      <c r="U1371" s="413"/>
      <c r="V1371" s="413"/>
      <c r="W1371" s="413"/>
      <c r="X1371" s="413"/>
      <c r="Y1371" s="413"/>
      <c r="Z1371" s="413"/>
      <c r="AA1371" s="413"/>
      <c r="AB1371" s="413"/>
      <c r="AC1371" s="413"/>
      <c r="AD1371" s="413"/>
      <c r="AE1371" s="413"/>
      <c r="AF1371" s="413"/>
      <c r="AG1371" s="413"/>
      <c r="AH1371" s="413"/>
      <c r="AI1371" s="413"/>
      <c r="AJ1371" s="413"/>
      <c r="AK1371" s="413"/>
      <c r="AL1371" s="413"/>
      <c r="AM1371" s="413"/>
      <c r="AN1371" s="413"/>
      <c r="AO1371" s="413"/>
      <c r="AP1371" s="413"/>
    </row>
    <row r="1372" spans="1:42" ht="14.25" customHeight="1">
      <c r="A1372" s="413"/>
      <c r="B1372" s="413" t="s">
        <v>3657</v>
      </c>
      <c r="C1372" s="513" t="s">
        <v>3432</v>
      </c>
      <c r="D1372" s="413" t="s">
        <v>3658</v>
      </c>
      <c r="E1372" s="514" t="s">
        <v>3453</v>
      </c>
      <c r="F1372" s="514" t="s">
        <v>3242</v>
      </c>
      <c r="G1372" s="514">
        <v>5</v>
      </c>
      <c r="H1372" s="514">
        <v>1</v>
      </c>
      <c r="I1372" s="514" t="s">
        <v>3590</v>
      </c>
      <c r="J1372" s="514">
        <v>6</v>
      </c>
      <c r="K1372" s="514" t="s">
        <v>3442</v>
      </c>
      <c r="L1372" s="515" t="s">
        <v>3679</v>
      </c>
      <c r="M1372" s="556">
        <v>0</v>
      </c>
      <c r="N1372" s="556">
        <v>0</v>
      </c>
      <c r="O1372" s="556">
        <v>0</v>
      </c>
      <c r="P1372" s="556">
        <v>0</v>
      </c>
      <c r="Q1372" s="556">
        <v>0</v>
      </c>
      <c r="R1372" s="413">
        <f t="shared" si="22"/>
        <v>0</v>
      </c>
      <c r="S1372" s="413"/>
      <c r="T1372" s="413"/>
      <c r="U1372" s="413"/>
      <c r="V1372" s="413"/>
      <c r="W1372" s="413"/>
      <c r="X1372" s="413"/>
      <c r="Y1372" s="413"/>
      <c r="Z1372" s="413"/>
      <c r="AA1372" s="413"/>
      <c r="AB1372" s="413"/>
      <c r="AC1372" s="413"/>
      <c r="AD1372" s="413"/>
      <c r="AE1372" s="413"/>
      <c r="AF1372" s="413"/>
      <c r="AG1372" s="413"/>
      <c r="AH1372" s="413"/>
      <c r="AI1372" s="413"/>
      <c r="AJ1372" s="413"/>
      <c r="AK1372" s="413"/>
      <c r="AL1372" s="413"/>
      <c r="AM1372" s="413"/>
      <c r="AN1372" s="413"/>
      <c r="AO1372" s="413"/>
      <c r="AP1372" s="413"/>
    </row>
    <row r="1373" spans="1:42" ht="14.25" customHeight="1">
      <c r="A1373" s="413"/>
      <c r="B1373" s="413" t="s">
        <v>3655</v>
      </c>
      <c r="C1373" s="513" t="s">
        <v>3431</v>
      </c>
      <c r="D1373" s="413" t="s">
        <v>3656</v>
      </c>
      <c r="E1373" s="514" t="s">
        <v>3453</v>
      </c>
      <c r="F1373" s="514" t="s">
        <v>3242</v>
      </c>
      <c r="G1373" s="514">
        <v>4</v>
      </c>
      <c r="H1373" s="514">
        <v>4</v>
      </c>
      <c r="I1373" s="514" t="s">
        <v>3590</v>
      </c>
      <c r="J1373" s="514">
        <v>6</v>
      </c>
      <c r="K1373" s="514" t="s">
        <v>3442</v>
      </c>
      <c r="L1373" s="515" t="s">
        <v>3679</v>
      </c>
      <c r="M1373" s="556">
        <v>0</v>
      </c>
      <c r="N1373" s="556">
        <v>0</v>
      </c>
      <c r="O1373" s="556">
        <v>0</v>
      </c>
      <c r="P1373" s="556">
        <v>0</v>
      </c>
      <c r="Q1373" s="556">
        <v>0</v>
      </c>
      <c r="R1373" s="413">
        <f t="shared" si="22"/>
        <v>0</v>
      </c>
      <c r="S1373" s="413"/>
      <c r="T1373" s="413"/>
      <c r="U1373" s="413"/>
      <c r="V1373" s="413"/>
      <c r="W1373" s="413"/>
      <c r="X1373" s="413"/>
      <c r="Y1373" s="413"/>
      <c r="Z1373" s="413"/>
      <c r="AA1373" s="413"/>
      <c r="AB1373" s="413"/>
      <c r="AC1373" s="413"/>
      <c r="AD1373" s="413"/>
      <c r="AE1373" s="413"/>
      <c r="AF1373" s="413"/>
      <c r="AG1373" s="413"/>
      <c r="AH1373" s="413"/>
      <c r="AI1373" s="413"/>
      <c r="AJ1373" s="413"/>
      <c r="AK1373" s="413"/>
      <c r="AL1373" s="413"/>
      <c r="AM1373" s="413"/>
      <c r="AN1373" s="413"/>
      <c r="AO1373" s="413"/>
      <c r="AP1373" s="413"/>
    </row>
    <row r="1374" spans="1:42" ht="14.25" customHeight="1">
      <c r="A1374" s="413"/>
      <c r="B1374" s="413" t="s">
        <v>3663</v>
      </c>
      <c r="C1374" s="513" t="s">
        <v>3435</v>
      </c>
      <c r="D1374" s="413" t="s">
        <v>3664</v>
      </c>
      <c r="E1374" s="514" t="s">
        <v>3453</v>
      </c>
      <c r="F1374" s="514" t="s">
        <v>3242</v>
      </c>
      <c r="G1374" s="514">
        <v>9</v>
      </c>
      <c r="H1374" s="514">
        <v>7</v>
      </c>
      <c r="I1374" s="514" t="s">
        <v>3590</v>
      </c>
      <c r="J1374" s="514">
        <v>9</v>
      </c>
      <c r="K1374" s="514" t="s">
        <v>3238</v>
      </c>
      <c r="L1374" s="515" t="s">
        <v>3679</v>
      </c>
      <c r="M1374" s="556">
        <v>0</v>
      </c>
      <c r="N1374" s="556">
        <v>0</v>
      </c>
      <c r="O1374" s="556">
        <v>0</v>
      </c>
      <c r="P1374" s="556">
        <v>0</v>
      </c>
      <c r="Q1374" s="556">
        <v>0</v>
      </c>
      <c r="R1374" s="413">
        <f t="shared" si="22"/>
        <v>0</v>
      </c>
      <c r="S1374" s="413"/>
      <c r="T1374" s="413"/>
      <c r="U1374" s="413"/>
      <c r="V1374" s="413"/>
      <c r="W1374" s="413"/>
      <c r="X1374" s="413"/>
      <c r="Y1374" s="413"/>
      <c r="Z1374" s="413"/>
      <c r="AA1374" s="413"/>
      <c r="AB1374" s="413"/>
      <c r="AC1374" s="413"/>
      <c r="AD1374" s="413"/>
      <c r="AE1374" s="413"/>
      <c r="AF1374" s="413"/>
      <c r="AG1374" s="413"/>
      <c r="AH1374" s="413"/>
      <c r="AI1374" s="413"/>
      <c r="AJ1374" s="413"/>
      <c r="AK1374" s="413"/>
      <c r="AL1374" s="413"/>
      <c r="AM1374" s="413"/>
      <c r="AN1374" s="413"/>
      <c r="AO1374" s="413"/>
      <c r="AP1374" s="413"/>
    </row>
    <row r="1375" spans="1:42" s="260" customFormat="1" ht="13.5" customHeight="1">
      <c r="A1375"/>
      <c r="B1375" s="575" t="s">
        <v>3719</v>
      </c>
      <c r="C1375" s="575"/>
      <c r="D1375" s="469" t="s">
        <v>3720</v>
      </c>
      <c r="E1375" s="309"/>
      <c r="F1375" s="309" t="s">
        <v>3242</v>
      </c>
      <c r="G1375" s="309">
        <v>1</v>
      </c>
      <c r="H1375" s="309">
        <v>2</v>
      </c>
      <c r="I1375" s="309" t="s">
        <v>3247</v>
      </c>
      <c r="J1375" s="309">
        <v>3</v>
      </c>
      <c r="K1375" s="312" t="s">
        <v>3233</v>
      </c>
      <c r="L1375" s="313" t="s">
        <v>3714</v>
      </c>
      <c r="M1375" s="413">
        <v>1</v>
      </c>
      <c r="N1375" s="413">
        <v>1</v>
      </c>
      <c r="O1375" s="413">
        <v>1</v>
      </c>
      <c r="P1375" s="556">
        <v>0</v>
      </c>
      <c r="Q1375" s="413">
        <v>1</v>
      </c>
      <c r="R1375" s="413">
        <f t="shared" si="22"/>
        <v>4</v>
      </c>
      <c r="S1375"/>
      <c r="T1375"/>
      <c r="U1375"/>
      <c r="V1375"/>
      <c r="W1375"/>
      <c r="X1375"/>
      <c r="Y1375"/>
      <c r="Z1375"/>
      <c r="AA1375"/>
      <c r="AB1375"/>
      <c r="AC1375"/>
      <c r="AD1375"/>
      <c r="AE1375"/>
      <c r="AF1375"/>
      <c r="AG1375"/>
      <c r="AH1375"/>
      <c r="AI1375"/>
      <c r="AJ1375"/>
      <c r="AK1375"/>
      <c r="AL1375"/>
      <c r="AM1375"/>
      <c r="AN1375"/>
      <c r="AO1375"/>
      <c r="AP1375"/>
    </row>
    <row r="1376" spans="1:42" s="260" customFormat="1" ht="13.5" customHeight="1">
      <c r="A1376"/>
      <c r="B1376" s="575" t="s">
        <v>3721</v>
      </c>
      <c r="C1376" s="575"/>
      <c r="D1376" s="260" t="s">
        <v>3722</v>
      </c>
      <c r="E1376" s="309"/>
      <c r="F1376" s="309" t="s">
        <v>3232</v>
      </c>
      <c r="G1376" s="309"/>
      <c r="H1376" s="309"/>
      <c r="I1376" s="309" t="s">
        <v>3247</v>
      </c>
      <c r="J1376" s="309">
        <v>4</v>
      </c>
      <c r="K1376" s="312" t="s">
        <v>3243</v>
      </c>
      <c r="L1376" s="313" t="s">
        <v>3714</v>
      </c>
      <c r="M1376" s="556">
        <v>0</v>
      </c>
      <c r="N1376" s="556">
        <v>0</v>
      </c>
      <c r="O1376" s="413">
        <v>1</v>
      </c>
      <c r="P1376" s="556">
        <v>0</v>
      </c>
      <c r="Q1376" s="413">
        <v>2</v>
      </c>
      <c r="R1376" s="413">
        <f t="shared" si="22"/>
        <v>3</v>
      </c>
      <c r="S1376"/>
      <c r="T1376"/>
      <c r="U1376"/>
      <c r="V1376"/>
      <c r="W1376"/>
      <c r="X1376"/>
      <c r="Y1376"/>
      <c r="Z1376"/>
      <c r="AA1376"/>
      <c r="AB1376"/>
      <c r="AC1376"/>
      <c r="AD1376"/>
      <c r="AE1376"/>
      <c r="AF1376"/>
      <c r="AG1376"/>
      <c r="AH1376"/>
      <c r="AI1376"/>
      <c r="AJ1376"/>
      <c r="AK1376"/>
      <c r="AL1376"/>
      <c r="AM1376"/>
      <c r="AN1376"/>
      <c r="AO1376"/>
      <c r="AP1376"/>
    </row>
    <row r="1377" spans="1:42" s="260" customFormat="1" ht="13.5" customHeight="1">
      <c r="A1377"/>
      <c r="B1377" s="575" t="s">
        <v>3723</v>
      </c>
      <c r="C1377" s="575"/>
      <c r="D1377" s="260" t="s">
        <v>3724</v>
      </c>
      <c r="E1377" s="309"/>
      <c r="F1377" s="309" t="s">
        <v>3232</v>
      </c>
      <c r="G1377" s="309"/>
      <c r="H1377" s="309"/>
      <c r="I1377" s="309" t="s">
        <v>3247</v>
      </c>
      <c r="J1377" s="309">
        <v>4</v>
      </c>
      <c r="K1377" s="312" t="s">
        <v>3243</v>
      </c>
      <c r="L1377" s="313" t="s">
        <v>3714</v>
      </c>
      <c r="M1377" s="556">
        <v>0</v>
      </c>
      <c r="N1377" s="556">
        <v>0</v>
      </c>
      <c r="O1377" s="556">
        <v>0</v>
      </c>
      <c r="P1377" s="556">
        <v>0</v>
      </c>
      <c r="Q1377" s="556">
        <v>0</v>
      </c>
      <c r="R1377" s="413">
        <f t="shared" si="22"/>
        <v>0</v>
      </c>
      <c r="S1377"/>
      <c r="T1377"/>
      <c r="U1377"/>
      <c r="V1377"/>
      <c r="W1377"/>
      <c r="X1377"/>
      <c r="Y1377"/>
      <c r="Z1377"/>
      <c r="AA1377"/>
      <c r="AB1377"/>
      <c r="AC1377"/>
      <c r="AD1377"/>
      <c r="AE1377"/>
      <c r="AF1377"/>
      <c r="AG1377"/>
      <c r="AH1377"/>
      <c r="AI1377"/>
      <c r="AJ1377"/>
      <c r="AK1377"/>
      <c r="AL1377"/>
      <c r="AM1377"/>
      <c r="AN1377"/>
      <c r="AO1377"/>
      <c r="AP1377"/>
    </row>
    <row r="1378" spans="1:42" s="260" customFormat="1" ht="13.5" customHeight="1">
      <c r="A1378"/>
      <c r="B1378" s="575" t="s">
        <v>3725</v>
      </c>
      <c r="C1378" s="575"/>
      <c r="D1378" s="260" t="s">
        <v>3726</v>
      </c>
      <c r="E1378" s="309"/>
      <c r="F1378" s="309" t="s">
        <v>3242</v>
      </c>
      <c r="G1378" s="309">
        <v>4</v>
      </c>
      <c r="H1378" s="309">
        <v>4</v>
      </c>
      <c r="I1378" s="309" t="s">
        <v>3247</v>
      </c>
      <c r="J1378" s="309">
        <v>5</v>
      </c>
      <c r="K1378" s="312" t="s">
        <v>3250</v>
      </c>
      <c r="L1378" s="313" t="s">
        <v>3714</v>
      </c>
      <c r="M1378" s="413">
        <v>2</v>
      </c>
      <c r="N1378" s="413">
        <v>0</v>
      </c>
      <c r="O1378" s="413">
        <v>2</v>
      </c>
      <c r="P1378" s="413">
        <v>2</v>
      </c>
      <c r="Q1378" s="413">
        <v>2</v>
      </c>
      <c r="R1378" s="413">
        <f t="shared" si="22"/>
        <v>8</v>
      </c>
      <c r="S1378"/>
      <c r="T1378"/>
      <c r="U1378"/>
      <c r="V1378"/>
      <c r="W1378"/>
      <c r="X1378"/>
      <c r="Y1378"/>
      <c r="Z1378"/>
      <c r="AA1378"/>
      <c r="AB1378"/>
      <c r="AC1378"/>
      <c r="AD1378"/>
      <c r="AE1378"/>
      <c r="AF1378"/>
      <c r="AG1378"/>
      <c r="AH1378"/>
      <c r="AI1378"/>
      <c r="AJ1378"/>
      <c r="AK1378"/>
      <c r="AL1378"/>
      <c r="AM1378"/>
      <c r="AN1378"/>
      <c r="AO1378"/>
      <c r="AP1378"/>
    </row>
    <row r="1379" spans="1:42" s="260" customFormat="1" ht="13.5" customHeight="1">
      <c r="A1379"/>
      <c r="B1379" s="575" t="s">
        <v>3727</v>
      </c>
      <c r="C1379" s="575"/>
      <c r="D1379" s="260" t="s">
        <v>3728</v>
      </c>
      <c r="E1379" s="309"/>
      <c r="F1379" s="309" t="s">
        <v>3232</v>
      </c>
      <c r="G1379" s="309"/>
      <c r="H1379" s="309"/>
      <c r="I1379" s="309" t="s">
        <v>3247</v>
      </c>
      <c r="J1379" s="309">
        <v>6</v>
      </c>
      <c r="K1379" s="312" t="s">
        <v>3250</v>
      </c>
      <c r="L1379" s="313" t="s">
        <v>3714</v>
      </c>
      <c r="M1379" s="413">
        <v>1</v>
      </c>
      <c r="N1379" s="413">
        <v>0</v>
      </c>
      <c r="O1379" s="413">
        <v>1</v>
      </c>
      <c r="P1379" s="413">
        <v>2</v>
      </c>
      <c r="Q1379" s="413">
        <v>2</v>
      </c>
      <c r="R1379" s="413">
        <f t="shared" si="22"/>
        <v>6</v>
      </c>
      <c r="S1379"/>
      <c r="T1379"/>
      <c r="U1379"/>
      <c r="V1379"/>
      <c r="W1379"/>
      <c r="X1379"/>
      <c r="Y1379"/>
      <c r="Z1379"/>
      <c r="AA1379"/>
      <c r="AB1379"/>
      <c r="AC1379"/>
      <c r="AD1379"/>
      <c r="AE1379"/>
      <c r="AF1379"/>
      <c r="AG1379"/>
      <c r="AH1379"/>
      <c r="AI1379"/>
      <c r="AJ1379"/>
      <c r="AK1379"/>
      <c r="AL1379"/>
      <c r="AM1379"/>
      <c r="AN1379"/>
      <c r="AO1379"/>
      <c r="AP1379"/>
    </row>
    <row r="1380" spans="1:42" s="260" customFormat="1" ht="13.5" customHeight="1">
      <c r="A1380"/>
      <c r="B1380" s="575" t="s">
        <v>3729</v>
      </c>
      <c r="C1380" s="575"/>
      <c r="D1380" s="469" t="s">
        <v>3730</v>
      </c>
      <c r="E1380" s="309" t="s">
        <v>3404</v>
      </c>
      <c r="F1380" s="309" t="s">
        <v>3242</v>
      </c>
      <c r="G1380" s="309">
        <v>4</v>
      </c>
      <c r="H1380" s="309">
        <v>9</v>
      </c>
      <c r="I1380" s="309" t="s">
        <v>3247</v>
      </c>
      <c r="J1380" s="309">
        <v>7</v>
      </c>
      <c r="K1380" s="312" t="s">
        <v>3233</v>
      </c>
      <c r="L1380" s="313" t="s">
        <v>3714</v>
      </c>
      <c r="M1380" s="413">
        <v>1</v>
      </c>
      <c r="N1380" s="413">
        <v>1</v>
      </c>
      <c r="O1380" s="556">
        <v>0</v>
      </c>
      <c r="P1380" s="413">
        <v>1</v>
      </c>
      <c r="Q1380" s="413">
        <v>1</v>
      </c>
      <c r="R1380" s="413">
        <f t="shared" si="22"/>
        <v>4</v>
      </c>
      <c r="S1380"/>
      <c r="T1380"/>
      <c r="U1380"/>
      <c r="V1380"/>
      <c r="W1380"/>
      <c r="X1380"/>
      <c r="Y1380"/>
      <c r="Z1380"/>
      <c r="AA1380"/>
      <c r="AB1380"/>
      <c r="AC1380"/>
      <c r="AD1380"/>
      <c r="AE1380"/>
      <c r="AF1380"/>
      <c r="AG1380"/>
      <c r="AH1380"/>
      <c r="AI1380"/>
      <c r="AJ1380"/>
      <c r="AK1380"/>
      <c r="AL1380"/>
      <c r="AM1380"/>
      <c r="AN1380"/>
      <c r="AO1380"/>
      <c r="AP1380"/>
    </row>
    <row r="1381" spans="1:42" s="260" customFormat="1" ht="13.5" customHeight="1">
      <c r="A1381"/>
      <c r="B1381" s="575" t="s">
        <v>3737</v>
      </c>
      <c r="C1381" s="575"/>
      <c r="D1381" s="260" t="s">
        <v>3738</v>
      </c>
      <c r="E1381" s="309"/>
      <c r="F1381" s="309" t="s">
        <v>3242</v>
      </c>
      <c r="G1381" s="309">
        <v>0</v>
      </c>
      <c r="H1381" s="309">
        <v>3</v>
      </c>
      <c r="I1381" s="309" t="s">
        <v>3261</v>
      </c>
      <c r="J1381" s="309">
        <v>2</v>
      </c>
      <c r="K1381" s="312" t="s">
        <v>3243</v>
      </c>
      <c r="L1381" s="576" t="s">
        <v>4013</v>
      </c>
      <c r="M1381" s="556">
        <v>0</v>
      </c>
      <c r="N1381" s="556">
        <v>0</v>
      </c>
      <c r="O1381" s="556">
        <v>0</v>
      </c>
      <c r="P1381" s="556">
        <v>0</v>
      </c>
      <c r="Q1381" s="556">
        <v>0</v>
      </c>
      <c r="R1381" s="413">
        <f t="shared" si="22"/>
        <v>0</v>
      </c>
      <c r="S1381"/>
      <c r="T1381"/>
      <c r="U1381"/>
      <c r="V1381"/>
      <c r="W1381"/>
      <c r="X1381"/>
      <c r="Y1381"/>
      <c r="Z1381"/>
      <c r="AA1381"/>
      <c r="AB1381"/>
      <c r="AC1381"/>
      <c r="AD1381"/>
      <c r="AE1381"/>
      <c r="AF1381"/>
      <c r="AG1381"/>
      <c r="AH1381"/>
      <c r="AI1381"/>
      <c r="AJ1381"/>
      <c r="AK1381"/>
      <c r="AL1381"/>
      <c r="AM1381"/>
      <c r="AN1381"/>
      <c r="AO1381"/>
      <c r="AP1381"/>
    </row>
    <row r="1382" spans="1:42" s="260" customFormat="1" ht="13.5" customHeight="1">
      <c r="A1382"/>
      <c r="B1382" s="575" t="s">
        <v>3739</v>
      </c>
      <c r="C1382" s="575"/>
      <c r="D1382" s="260" t="s">
        <v>3740</v>
      </c>
      <c r="E1382" s="309"/>
      <c r="F1382" s="309" t="s">
        <v>3242</v>
      </c>
      <c r="G1382" s="309">
        <v>3</v>
      </c>
      <c r="H1382" s="309">
        <v>4</v>
      </c>
      <c r="I1382" s="309" t="s">
        <v>3261</v>
      </c>
      <c r="J1382" s="309">
        <v>3</v>
      </c>
      <c r="K1382" s="312" t="s">
        <v>3243</v>
      </c>
      <c r="L1382" s="313" t="s">
        <v>3714</v>
      </c>
      <c r="M1382" s="556">
        <v>0</v>
      </c>
      <c r="N1382" s="556">
        <v>0</v>
      </c>
      <c r="O1382" s="556">
        <v>0</v>
      </c>
      <c r="P1382" s="556">
        <v>0</v>
      </c>
      <c r="Q1382" s="413">
        <v>1</v>
      </c>
      <c r="R1382" s="413">
        <f t="shared" si="22"/>
        <v>1</v>
      </c>
      <c r="S1382"/>
      <c r="T1382"/>
      <c r="U1382"/>
      <c r="V1382"/>
      <c r="W1382"/>
      <c r="X1382"/>
      <c r="Y1382"/>
      <c r="Z1382"/>
      <c r="AA1382"/>
      <c r="AB1382"/>
      <c r="AC1382"/>
      <c r="AD1382"/>
      <c r="AE1382"/>
      <c r="AF1382"/>
      <c r="AG1382"/>
      <c r="AH1382"/>
      <c r="AI1382"/>
      <c r="AJ1382"/>
      <c r="AK1382"/>
      <c r="AL1382"/>
      <c r="AM1382"/>
      <c r="AN1382"/>
      <c r="AO1382"/>
      <c r="AP1382"/>
    </row>
    <row r="1383" spans="1:42" s="260" customFormat="1" ht="13.5" customHeight="1">
      <c r="A1383"/>
      <c r="B1383" s="575" t="s">
        <v>3741</v>
      </c>
      <c r="C1383" s="575"/>
      <c r="D1383" s="260" t="s">
        <v>3742</v>
      </c>
      <c r="E1383" s="309"/>
      <c r="F1383" s="309" t="s">
        <v>3232</v>
      </c>
      <c r="G1383" s="309"/>
      <c r="H1383" s="309"/>
      <c r="I1383" s="309" t="s">
        <v>3261</v>
      </c>
      <c r="J1383" s="309">
        <v>3</v>
      </c>
      <c r="K1383" s="312" t="s">
        <v>3250</v>
      </c>
      <c r="L1383" s="313" t="s">
        <v>3714</v>
      </c>
      <c r="M1383" s="413">
        <v>2</v>
      </c>
      <c r="N1383" s="556">
        <v>0</v>
      </c>
      <c r="O1383" s="413">
        <v>2</v>
      </c>
      <c r="P1383" s="556">
        <v>0</v>
      </c>
      <c r="Q1383" s="413">
        <v>1</v>
      </c>
      <c r="R1383" s="413">
        <f t="shared" si="22"/>
        <v>5</v>
      </c>
      <c r="S1383"/>
      <c r="T1383"/>
      <c r="U1383"/>
      <c r="V1383"/>
      <c r="W1383"/>
      <c r="X1383"/>
      <c r="Y1383"/>
      <c r="Z1383"/>
      <c r="AA1383"/>
      <c r="AB1383"/>
      <c r="AC1383"/>
      <c r="AD1383"/>
      <c r="AE1383"/>
      <c r="AF1383"/>
      <c r="AG1383"/>
      <c r="AH1383"/>
      <c r="AI1383"/>
      <c r="AJ1383"/>
      <c r="AK1383"/>
      <c r="AL1383"/>
      <c r="AM1383"/>
      <c r="AN1383"/>
      <c r="AO1383"/>
      <c r="AP1383"/>
    </row>
    <row r="1384" spans="1:42" s="260" customFormat="1" ht="13.5" customHeight="1">
      <c r="A1384"/>
      <c r="B1384" s="575" t="s">
        <v>3743</v>
      </c>
      <c r="C1384" s="575"/>
      <c r="D1384" s="260" t="s">
        <v>3744</v>
      </c>
      <c r="E1384" s="309"/>
      <c r="F1384" s="309" t="s">
        <v>3232</v>
      </c>
      <c r="G1384" s="309"/>
      <c r="H1384" s="309"/>
      <c r="I1384" s="309" t="s">
        <v>3261</v>
      </c>
      <c r="J1384" s="309">
        <v>4</v>
      </c>
      <c r="K1384" s="312" t="s">
        <v>3243</v>
      </c>
      <c r="L1384" s="313" t="s">
        <v>3714</v>
      </c>
      <c r="M1384" s="556">
        <v>0</v>
      </c>
      <c r="N1384" s="556">
        <v>0</v>
      </c>
      <c r="O1384" s="413">
        <v>2</v>
      </c>
      <c r="P1384" s="556">
        <v>0</v>
      </c>
      <c r="Q1384" s="556">
        <v>0</v>
      </c>
      <c r="R1384" s="413">
        <f t="shared" si="22"/>
        <v>2</v>
      </c>
      <c r="S1384"/>
      <c r="T1384"/>
      <c r="U1384"/>
      <c r="V1384"/>
      <c r="W1384"/>
      <c r="X1384"/>
      <c r="Y1384"/>
      <c r="Z1384"/>
      <c r="AA1384"/>
      <c r="AB1384"/>
      <c r="AC1384"/>
      <c r="AD1384"/>
      <c r="AE1384"/>
      <c r="AF1384"/>
      <c r="AG1384"/>
      <c r="AH1384"/>
      <c r="AI1384"/>
      <c r="AJ1384"/>
      <c r="AK1384"/>
      <c r="AL1384"/>
      <c r="AM1384"/>
      <c r="AN1384"/>
      <c r="AO1384"/>
      <c r="AP1384"/>
    </row>
    <row r="1385" spans="1:42" s="260" customFormat="1" ht="13.5" customHeight="1">
      <c r="A1385"/>
      <c r="B1385" s="575" t="s">
        <v>3745</v>
      </c>
      <c r="C1385" s="575"/>
      <c r="D1385" s="260" t="s">
        <v>3746</v>
      </c>
      <c r="E1385" s="309"/>
      <c r="F1385" s="309" t="s">
        <v>3232</v>
      </c>
      <c r="G1385" s="309"/>
      <c r="H1385" s="309"/>
      <c r="I1385" s="309" t="s">
        <v>3261</v>
      </c>
      <c r="J1385" s="309">
        <v>5</v>
      </c>
      <c r="K1385" s="312" t="s">
        <v>3250</v>
      </c>
      <c r="L1385" s="313" t="s">
        <v>3714</v>
      </c>
      <c r="M1385" s="413">
        <v>1</v>
      </c>
      <c r="N1385" s="413">
        <v>1</v>
      </c>
      <c r="O1385" s="413">
        <v>1</v>
      </c>
      <c r="P1385" s="413">
        <v>1</v>
      </c>
      <c r="Q1385" s="413">
        <v>0</v>
      </c>
      <c r="R1385" s="413">
        <f t="shared" si="22"/>
        <v>4</v>
      </c>
      <c r="S1385"/>
      <c r="T1385"/>
      <c r="U1385"/>
      <c r="V1385"/>
      <c r="W1385"/>
      <c r="X1385"/>
      <c r="Y1385"/>
      <c r="Z1385"/>
      <c r="AA1385"/>
      <c r="AB1385"/>
      <c r="AC1385"/>
      <c r="AD1385"/>
      <c r="AE1385"/>
      <c r="AF1385"/>
      <c r="AG1385"/>
      <c r="AH1385"/>
      <c r="AI1385"/>
      <c r="AJ1385"/>
      <c r="AK1385"/>
      <c r="AL1385"/>
      <c r="AM1385"/>
      <c r="AN1385"/>
      <c r="AO1385"/>
      <c r="AP1385"/>
    </row>
    <row r="1386" spans="1:42" s="260" customFormat="1" ht="13.5" customHeight="1">
      <c r="A1386"/>
      <c r="B1386" s="575" t="s">
        <v>3749</v>
      </c>
      <c r="C1386" s="575"/>
      <c r="D1386" s="260" t="s">
        <v>3750</v>
      </c>
      <c r="E1386" s="309" t="s">
        <v>3404</v>
      </c>
      <c r="F1386" s="309" t="s">
        <v>3242</v>
      </c>
      <c r="G1386" s="309">
        <v>4</v>
      </c>
      <c r="H1386" s="309">
        <v>4</v>
      </c>
      <c r="I1386" s="309" t="s">
        <v>3261</v>
      </c>
      <c r="J1386" s="309">
        <v>7</v>
      </c>
      <c r="K1386" s="312" t="s">
        <v>3233</v>
      </c>
      <c r="L1386" s="313" t="s">
        <v>3714</v>
      </c>
      <c r="M1386" s="556">
        <v>0</v>
      </c>
      <c r="N1386" s="556">
        <v>0</v>
      </c>
      <c r="O1386" s="413">
        <v>1</v>
      </c>
      <c r="P1386" s="556">
        <v>0</v>
      </c>
      <c r="Q1386" s="556">
        <v>0</v>
      </c>
      <c r="R1386" s="413">
        <f t="shared" si="22"/>
        <v>1</v>
      </c>
      <c r="S1386"/>
      <c r="T1386"/>
      <c r="U1386"/>
      <c r="V1386"/>
      <c r="W1386"/>
      <c r="X1386"/>
      <c r="Y1386"/>
      <c r="Z1386"/>
      <c r="AA1386"/>
      <c r="AB1386"/>
      <c r="AC1386"/>
      <c r="AD1386"/>
      <c r="AE1386"/>
      <c r="AF1386"/>
      <c r="AG1386"/>
      <c r="AH1386"/>
      <c r="AI1386"/>
      <c r="AJ1386"/>
      <c r="AK1386"/>
      <c r="AL1386"/>
      <c r="AM1386"/>
      <c r="AN1386"/>
      <c r="AO1386"/>
      <c r="AP1386"/>
    </row>
    <row r="1387" spans="1:42" s="260" customFormat="1" ht="13.5" customHeight="1">
      <c r="A1387"/>
      <c r="B1387" s="575" t="s">
        <v>3751</v>
      </c>
      <c r="C1387" s="575"/>
      <c r="D1387" s="260" t="s">
        <v>3752</v>
      </c>
      <c r="E1387" s="309"/>
      <c r="F1387" s="309" t="s">
        <v>3242</v>
      </c>
      <c r="G1387" s="309">
        <v>5</v>
      </c>
      <c r="H1387" s="309">
        <v>5</v>
      </c>
      <c r="I1387" s="309" t="s">
        <v>3261</v>
      </c>
      <c r="J1387" s="309">
        <v>8</v>
      </c>
      <c r="K1387" s="312" t="s">
        <v>3233</v>
      </c>
      <c r="L1387" s="313" t="s">
        <v>3714</v>
      </c>
      <c r="M1387" s="413">
        <v>1</v>
      </c>
      <c r="N1387" s="413">
        <v>1</v>
      </c>
      <c r="O1387" s="413">
        <v>1</v>
      </c>
      <c r="P1387" s="413">
        <v>1</v>
      </c>
      <c r="Q1387" s="556">
        <v>0</v>
      </c>
      <c r="R1387" s="413">
        <f t="shared" si="22"/>
        <v>4</v>
      </c>
      <c r="S1387"/>
      <c r="T1387"/>
      <c r="U1387"/>
      <c r="V1387"/>
      <c r="W1387"/>
      <c r="X1387"/>
      <c r="Y1387"/>
      <c r="Z1387"/>
      <c r="AA1387"/>
      <c r="AB1387"/>
      <c r="AC1387"/>
      <c r="AD1387"/>
      <c r="AE1387"/>
      <c r="AF1387"/>
      <c r="AG1387"/>
      <c r="AH1387"/>
      <c r="AI1387"/>
      <c r="AJ1387"/>
      <c r="AK1387"/>
      <c r="AL1387"/>
      <c r="AM1387"/>
      <c r="AN1387"/>
      <c r="AO1387"/>
      <c r="AP1387"/>
    </row>
    <row r="1388" spans="1:42" s="260" customFormat="1" ht="13.5" customHeight="1">
      <c r="A1388"/>
      <c r="B1388" s="575" t="s">
        <v>3760</v>
      </c>
      <c r="C1388" s="575"/>
      <c r="D1388" s="260" t="s">
        <v>3761</v>
      </c>
      <c r="E1388" s="309"/>
      <c r="F1388" s="309" t="s">
        <v>3232</v>
      </c>
      <c r="G1388" s="309"/>
      <c r="H1388" s="309"/>
      <c r="I1388" s="309" t="s">
        <v>3474</v>
      </c>
      <c r="J1388" s="309">
        <v>1</v>
      </c>
      <c r="K1388" s="312" t="s">
        <v>3250</v>
      </c>
      <c r="L1388" s="313" t="s">
        <v>3714</v>
      </c>
      <c r="M1388" s="413">
        <v>1</v>
      </c>
      <c r="N1388" s="413">
        <v>2</v>
      </c>
      <c r="O1388" s="413">
        <v>1</v>
      </c>
      <c r="P1388" s="413">
        <v>1</v>
      </c>
      <c r="Q1388" s="413">
        <v>2</v>
      </c>
      <c r="R1388" s="413">
        <f t="shared" si="22"/>
        <v>7</v>
      </c>
      <c r="S1388"/>
      <c r="T1388"/>
      <c r="U1388"/>
      <c r="V1388"/>
      <c r="W1388"/>
      <c r="X1388"/>
      <c r="Y1388"/>
      <c r="Z1388"/>
      <c r="AA1388"/>
      <c r="AB1388"/>
      <c r="AC1388"/>
      <c r="AD1388"/>
      <c r="AE1388"/>
      <c r="AF1388"/>
      <c r="AG1388"/>
      <c r="AH1388"/>
      <c r="AI1388"/>
      <c r="AJ1388"/>
      <c r="AK1388"/>
      <c r="AL1388"/>
      <c r="AM1388"/>
      <c r="AN1388"/>
      <c r="AO1388"/>
      <c r="AP1388"/>
    </row>
    <row r="1389" spans="1:42" s="260" customFormat="1" ht="13.5" customHeight="1">
      <c r="A1389"/>
      <c r="B1389" s="575" t="s">
        <v>3764</v>
      </c>
      <c r="C1389" s="575"/>
      <c r="D1389" s="260" t="s">
        <v>3765</v>
      </c>
      <c r="E1389" s="309"/>
      <c r="F1389" s="309" t="s">
        <v>3232</v>
      </c>
      <c r="G1389" s="309"/>
      <c r="H1389" s="309"/>
      <c r="I1389" s="309" t="s">
        <v>3474</v>
      </c>
      <c r="J1389" s="309">
        <v>2</v>
      </c>
      <c r="K1389" s="312" t="s">
        <v>3243</v>
      </c>
      <c r="L1389" s="313" t="s">
        <v>3714</v>
      </c>
      <c r="M1389" s="556">
        <v>0</v>
      </c>
      <c r="N1389" s="413">
        <v>0</v>
      </c>
      <c r="O1389" s="413">
        <v>1</v>
      </c>
      <c r="P1389" s="556">
        <v>0</v>
      </c>
      <c r="Q1389" s="556">
        <v>0</v>
      </c>
      <c r="R1389" s="413">
        <f t="shared" si="22"/>
        <v>1</v>
      </c>
      <c r="S1389"/>
      <c r="T1389"/>
      <c r="U1389"/>
      <c r="V1389"/>
      <c r="W1389"/>
      <c r="X1389"/>
      <c r="Y1389"/>
      <c r="Z1389"/>
      <c r="AA1389"/>
      <c r="AB1389"/>
      <c r="AC1389"/>
      <c r="AD1389"/>
      <c r="AE1389"/>
      <c r="AF1389"/>
      <c r="AG1389"/>
      <c r="AH1389"/>
      <c r="AI1389"/>
      <c r="AJ1389"/>
      <c r="AK1389"/>
      <c r="AL1389"/>
      <c r="AM1389"/>
      <c r="AN1389"/>
      <c r="AO1389"/>
      <c r="AP1389"/>
    </row>
    <row r="1390" spans="1:42" s="260" customFormat="1" ht="13.5" customHeight="1">
      <c r="A1390"/>
      <c r="B1390" s="575" t="s">
        <v>3766</v>
      </c>
      <c r="C1390" s="575"/>
      <c r="D1390" s="260" t="s">
        <v>3767</v>
      </c>
      <c r="E1390" s="309"/>
      <c r="F1390" s="309" t="s">
        <v>3242</v>
      </c>
      <c r="G1390" s="309">
        <v>0</v>
      </c>
      <c r="H1390" s="309">
        <v>3</v>
      </c>
      <c r="I1390" s="309" t="s">
        <v>3474</v>
      </c>
      <c r="J1390" s="309">
        <v>3</v>
      </c>
      <c r="K1390" s="312" t="s">
        <v>3243</v>
      </c>
      <c r="L1390" s="576" t="s">
        <v>4013</v>
      </c>
      <c r="M1390" s="556">
        <v>0</v>
      </c>
      <c r="N1390" s="556">
        <v>0</v>
      </c>
      <c r="O1390" s="556">
        <v>0</v>
      </c>
      <c r="P1390" s="556">
        <v>0</v>
      </c>
      <c r="Q1390" s="556">
        <v>0</v>
      </c>
      <c r="R1390" s="413">
        <f t="shared" si="22"/>
        <v>0</v>
      </c>
      <c r="S1390"/>
      <c r="T1390"/>
      <c r="U1390"/>
      <c r="V1390"/>
      <c r="W1390"/>
      <c r="X1390"/>
      <c r="Y1390"/>
      <c r="Z1390"/>
      <c r="AA1390"/>
      <c r="AB1390"/>
      <c r="AC1390"/>
      <c r="AD1390"/>
      <c r="AE1390"/>
      <c r="AF1390"/>
      <c r="AG1390"/>
      <c r="AH1390"/>
      <c r="AI1390"/>
      <c r="AJ1390"/>
      <c r="AK1390"/>
      <c r="AL1390"/>
      <c r="AM1390"/>
      <c r="AN1390"/>
      <c r="AO1390"/>
      <c r="AP1390"/>
    </row>
    <row r="1391" spans="1:42" s="260" customFormat="1" ht="13.5" customHeight="1">
      <c r="A1391"/>
      <c r="B1391" s="575" t="s">
        <v>3768</v>
      </c>
      <c r="C1391" s="575"/>
      <c r="D1391" s="260" t="s">
        <v>3769</v>
      </c>
      <c r="E1391" s="309"/>
      <c r="F1391" s="309" t="s">
        <v>3242</v>
      </c>
      <c r="G1391" s="309">
        <v>2</v>
      </c>
      <c r="H1391" s="309">
        <v>4</v>
      </c>
      <c r="I1391" s="309" t="s">
        <v>3474</v>
      </c>
      <c r="J1391" s="309">
        <v>3</v>
      </c>
      <c r="K1391" s="312" t="s">
        <v>3243</v>
      </c>
      <c r="L1391" s="313" t="s">
        <v>3714</v>
      </c>
      <c r="M1391" s="556">
        <v>0</v>
      </c>
      <c r="N1391" s="413">
        <v>1</v>
      </c>
      <c r="O1391" s="413">
        <v>0</v>
      </c>
      <c r="P1391" s="413">
        <v>1</v>
      </c>
      <c r="Q1391" s="556">
        <v>0</v>
      </c>
      <c r="R1391" s="413">
        <f t="shared" si="22"/>
        <v>2</v>
      </c>
      <c r="S1391"/>
      <c r="T1391"/>
      <c r="U1391"/>
      <c r="V1391"/>
      <c r="W1391"/>
      <c r="X1391"/>
      <c r="Y1391"/>
      <c r="Z1391"/>
      <c r="AA1391"/>
      <c r="AB1391"/>
      <c r="AC1391"/>
      <c r="AD1391"/>
      <c r="AE1391"/>
      <c r="AF1391"/>
      <c r="AG1391"/>
      <c r="AH1391"/>
      <c r="AI1391"/>
      <c r="AJ1391"/>
      <c r="AK1391"/>
      <c r="AL1391"/>
      <c r="AM1391"/>
      <c r="AN1391"/>
      <c r="AO1391"/>
      <c r="AP1391"/>
    </row>
    <row r="1392" spans="1:42" s="260" customFormat="1" ht="13.5" customHeight="1">
      <c r="A1392"/>
      <c r="B1392" s="575" t="s">
        <v>3771</v>
      </c>
      <c r="C1392" s="575"/>
      <c r="D1392" s="469" t="s">
        <v>3772</v>
      </c>
      <c r="E1392" s="309" t="s">
        <v>3404</v>
      </c>
      <c r="F1392" s="309" t="s">
        <v>3242</v>
      </c>
      <c r="G1392" s="309">
        <v>3</v>
      </c>
      <c r="H1392" s="309">
        <v>2</v>
      </c>
      <c r="I1392" s="309" t="s">
        <v>3474</v>
      </c>
      <c r="J1392" s="309">
        <v>5</v>
      </c>
      <c r="K1392" s="312" t="s">
        <v>3233</v>
      </c>
      <c r="L1392" s="313" t="s">
        <v>3714</v>
      </c>
      <c r="M1392" s="556">
        <v>0</v>
      </c>
      <c r="N1392" s="413">
        <v>1</v>
      </c>
      <c r="O1392" s="413">
        <v>1</v>
      </c>
      <c r="P1392" s="556">
        <v>0</v>
      </c>
      <c r="Q1392" s="413">
        <v>1</v>
      </c>
      <c r="R1392" s="413">
        <f t="shared" si="22"/>
        <v>3</v>
      </c>
      <c r="S1392"/>
      <c r="T1392"/>
      <c r="U1392"/>
      <c r="V1392"/>
      <c r="W1392"/>
      <c r="X1392"/>
      <c r="Y1392"/>
      <c r="Z1392"/>
      <c r="AA1392"/>
      <c r="AB1392"/>
      <c r="AC1392"/>
      <c r="AD1392"/>
      <c r="AE1392"/>
      <c r="AF1392"/>
      <c r="AG1392"/>
      <c r="AH1392"/>
      <c r="AI1392"/>
      <c r="AJ1392"/>
      <c r="AK1392"/>
      <c r="AL1392"/>
      <c r="AM1392"/>
      <c r="AN1392"/>
      <c r="AO1392"/>
      <c r="AP1392"/>
    </row>
    <row r="1393" spans="1:42" s="260" customFormat="1" ht="13.5" customHeight="1">
      <c r="A1393"/>
      <c r="B1393" s="575" t="s">
        <v>3779</v>
      </c>
      <c r="C1393" s="575"/>
      <c r="D1393" s="260" t="s">
        <v>3780</v>
      </c>
      <c r="E1393" s="309"/>
      <c r="F1393" s="309" t="s">
        <v>3242</v>
      </c>
      <c r="G1393" s="309">
        <v>0</v>
      </c>
      <c r="H1393" s="309">
        <v>3</v>
      </c>
      <c r="I1393" s="309" t="s">
        <v>3288</v>
      </c>
      <c r="J1393" s="309">
        <v>1</v>
      </c>
      <c r="K1393" s="312" t="s">
        <v>3243</v>
      </c>
      <c r="L1393" s="313" t="s">
        <v>3714</v>
      </c>
      <c r="M1393" s="556">
        <v>0</v>
      </c>
      <c r="N1393" s="556">
        <v>0</v>
      </c>
      <c r="O1393" s="413">
        <v>1</v>
      </c>
      <c r="P1393" s="556">
        <v>0</v>
      </c>
      <c r="Q1393" s="413">
        <v>2</v>
      </c>
      <c r="R1393" s="413">
        <f t="shared" si="22"/>
        <v>3</v>
      </c>
      <c r="S1393"/>
      <c r="T1393"/>
      <c r="U1393"/>
      <c r="V1393"/>
      <c r="W1393"/>
      <c r="X1393"/>
      <c r="Y1393"/>
      <c r="Z1393"/>
      <c r="AA1393"/>
      <c r="AB1393"/>
      <c r="AC1393"/>
      <c r="AD1393"/>
      <c r="AE1393"/>
      <c r="AF1393"/>
      <c r="AG1393"/>
      <c r="AH1393"/>
      <c r="AI1393"/>
      <c r="AJ1393"/>
      <c r="AK1393"/>
      <c r="AL1393"/>
      <c r="AM1393"/>
      <c r="AN1393"/>
      <c r="AO1393"/>
      <c r="AP1393"/>
    </row>
    <row r="1394" spans="1:42" s="260" customFormat="1" ht="13.5" customHeight="1">
      <c r="A1394"/>
      <c r="B1394" s="575" t="s">
        <v>3781</v>
      </c>
      <c r="C1394" s="575"/>
      <c r="D1394" s="260" t="s">
        <v>3782</v>
      </c>
      <c r="E1394" s="309"/>
      <c r="F1394" s="309" t="s">
        <v>3242</v>
      </c>
      <c r="G1394" s="309">
        <v>3</v>
      </c>
      <c r="H1394" s="309">
        <v>2</v>
      </c>
      <c r="I1394" s="309" t="s">
        <v>3288</v>
      </c>
      <c r="J1394" s="309">
        <v>2</v>
      </c>
      <c r="K1394" s="312" t="s">
        <v>3250</v>
      </c>
      <c r="L1394" s="313" t="s">
        <v>3714</v>
      </c>
      <c r="M1394" s="413">
        <v>0</v>
      </c>
      <c r="N1394" s="413">
        <v>2</v>
      </c>
      <c r="O1394" s="413">
        <v>0</v>
      </c>
      <c r="P1394" s="413">
        <v>1</v>
      </c>
      <c r="Q1394" s="413">
        <v>2</v>
      </c>
      <c r="R1394" s="413">
        <f t="shared" si="22"/>
        <v>5</v>
      </c>
      <c r="S1394"/>
      <c r="T1394"/>
      <c r="U1394"/>
      <c r="V1394"/>
      <c r="W1394"/>
      <c r="X1394"/>
      <c r="Y1394"/>
      <c r="Z1394"/>
      <c r="AA1394"/>
      <c r="AB1394"/>
      <c r="AC1394"/>
      <c r="AD1394"/>
      <c r="AE1394"/>
      <c r="AF1394"/>
      <c r="AG1394"/>
      <c r="AH1394"/>
      <c r="AI1394"/>
      <c r="AJ1394"/>
      <c r="AK1394"/>
      <c r="AL1394"/>
      <c r="AM1394"/>
      <c r="AN1394"/>
      <c r="AO1394"/>
      <c r="AP1394"/>
    </row>
    <row r="1395" spans="1:42" s="260" customFormat="1" ht="13.5" customHeight="1">
      <c r="A1395"/>
      <c r="B1395" s="575" t="s">
        <v>3787</v>
      </c>
      <c r="C1395" s="575"/>
      <c r="D1395" s="260" t="s">
        <v>3788</v>
      </c>
      <c r="E1395" s="309"/>
      <c r="F1395" s="309" t="s">
        <v>3232</v>
      </c>
      <c r="G1395" s="309"/>
      <c r="H1395" s="309"/>
      <c r="I1395" s="309" t="s">
        <v>3288</v>
      </c>
      <c r="J1395" s="309">
        <v>3</v>
      </c>
      <c r="K1395" s="312" t="s">
        <v>3250</v>
      </c>
      <c r="L1395" s="313" t="s">
        <v>3714</v>
      </c>
      <c r="M1395" s="556">
        <v>0</v>
      </c>
      <c r="N1395" s="413">
        <v>2</v>
      </c>
      <c r="O1395" s="413">
        <v>2</v>
      </c>
      <c r="P1395" s="413">
        <v>2</v>
      </c>
      <c r="Q1395" s="413">
        <v>2</v>
      </c>
      <c r="R1395" s="413">
        <f t="shared" si="22"/>
        <v>8</v>
      </c>
      <c r="S1395"/>
      <c r="T1395"/>
      <c r="U1395"/>
      <c r="V1395"/>
      <c r="W1395"/>
      <c r="X1395"/>
      <c r="Y1395"/>
      <c r="Z1395"/>
      <c r="AA1395"/>
      <c r="AB1395"/>
      <c r="AC1395"/>
      <c r="AD1395"/>
      <c r="AE1395"/>
      <c r="AF1395"/>
      <c r="AG1395"/>
      <c r="AH1395"/>
      <c r="AI1395"/>
      <c r="AJ1395"/>
      <c r="AK1395"/>
      <c r="AL1395"/>
      <c r="AM1395"/>
      <c r="AN1395"/>
      <c r="AO1395"/>
      <c r="AP1395"/>
    </row>
    <row r="1396" spans="1:42" s="260" customFormat="1" ht="13.5" customHeight="1">
      <c r="A1396"/>
      <c r="B1396" s="575" t="s">
        <v>3789</v>
      </c>
      <c r="C1396" s="575"/>
      <c r="D1396" s="260" t="s">
        <v>3790</v>
      </c>
      <c r="E1396" s="309"/>
      <c r="F1396" s="309" t="s">
        <v>3232</v>
      </c>
      <c r="G1396" s="309"/>
      <c r="H1396" s="309"/>
      <c r="I1396" s="309" t="s">
        <v>3288</v>
      </c>
      <c r="J1396" s="309">
        <v>5</v>
      </c>
      <c r="K1396" s="312" t="s">
        <v>3243</v>
      </c>
      <c r="L1396" s="576" t="s">
        <v>4013</v>
      </c>
      <c r="M1396" s="413">
        <v>0</v>
      </c>
      <c r="N1396" s="556">
        <v>0</v>
      </c>
      <c r="O1396" s="413">
        <v>0</v>
      </c>
      <c r="P1396" s="556">
        <v>0</v>
      </c>
      <c r="Q1396" s="413">
        <v>0</v>
      </c>
      <c r="R1396" s="413">
        <f t="shared" si="22"/>
        <v>0</v>
      </c>
      <c r="S1396"/>
      <c r="T1396"/>
      <c r="U1396"/>
      <c r="V1396"/>
      <c r="W1396"/>
      <c r="X1396"/>
      <c r="Y1396"/>
      <c r="Z1396"/>
      <c r="AA1396"/>
      <c r="AB1396"/>
      <c r="AC1396"/>
      <c r="AD1396"/>
      <c r="AE1396"/>
      <c r="AF1396"/>
      <c r="AG1396"/>
      <c r="AH1396"/>
      <c r="AI1396"/>
      <c r="AJ1396"/>
      <c r="AK1396"/>
      <c r="AL1396"/>
      <c r="AM1396"/>
      <c r="AN1396"/>
      <c r="AO1396"/>
      <c r="AP1396"/>
    </row>
    <row r="1397" spans="1:42" s="260" customFormat="1" ht="13.5" customHeight="1">
      <c r="A1397"/>
      <c r="B1397" s="575" t="s">
        <v>3791</v>
      </c>
      <c r="C1397" s="575"/>
      <c r="D1397" s="260" t="s">
        <v>3792</v>
      </c>
      <c r="E1397" s="309"/>
      <c r="F1397" s="309" t="s">
        <v>3242</v>
      </c>
      <c r="G1397" s="309">
        <v>7</v>
      </c>
      <c r="H1397" s="309">
        <v>7</v>
      </c>
      <c r="I1397" s="309" t="s">
        <v>3288</v>
      </c>
      <c r="J1397" s="309">
        <v>7</v>
      </c>
      <c r="K1397" s="312" t="s">
        <v>3233</v>
      </c>
      <c r="L1397" s="313" t="s">
        <v>3714</v>
      </c>
      <c r="M1397" s="413">
        <v>1</v>
      </c>
      <c r="N1397" s="413">
        <v>1</v>
      </c>
      <c r="O1397" s="413">
        <v>1</v>
      </c>
      <c r="P1397" s="556">
        <v>0</v>
      </c>
      <c r="Q1397" s="413">
        <v>1</v>
      </c>
      <c r="R1397" s="413">
        <f t="shared" si="22"/>
        <v>4</v>
      </c>
      <c r="S1397"/>
      <c r="T1397"/>
      <c r="U1397"/>
      <c r="V1397"/>
      <c r="W1397"/>
      <c r="X1397"/>
      <c r="Y1397"/>
      <c r="Z1397"/>
      <c r="AA1397"/>
      <c r="AB1397"/>
      <c r="AC1397"/>
      <c r="AD1397"/>
      <c r="AE1397"/>
      <c r="AF1397"/>
      <c r="AG1397"/>
      <c r="AH1397"/>
      <c r="AI1397"/>
      <c r="AJ1397"/>
      <c r="AK1397"/>
      <c r="AL1397"/>
      <c r="AM1397"/>
      <c r="AN1397"/>
      <c r="AO1397"/>
      <c r="AP1397"/>
    </row>
    <row r="1398" spans="1:42" s="260" customFormat="1" ht="13.5" customHeight="1">
      <c r="A1398"/>
      <c r="B1398" s="575" t="s">
        <v>3793</v>
      </c>
      <c r="C1398" s="575"/>
      <c r="D1398" s="260" t="s">
        <v>3794</v>
      </c>
      <c r="E1398" s="309"/>
      <c r="F1398" s="309" t="s">
        <v>3242</v>
      </c>
      <c r="G1398" s="309">
        <v>7</v>
      </c>
      <c r="H1398" s="309">
        <v>5</v>
      </c>
      <c r="I1398" s="309" t="s">
        <v>3288</v>
      </c>
      <c r="J1398" s="309">
        <v>8</v>
      </c>
      <c r="K1398" s="312" t="s">
        <v>3233</v>
      </c>
      <c r="L1398" s="313" t="s">
        <v>3714</v>
      </c>
      <c r="M1398" s="556">
        <v>0</v>
      </c>
      <c r="N1398" s="413">
        <v>1</v>
      </c>
      <c r="O1398" s="413">
        <v>1</v>
      </c>
      <c r="P1398" s="413">
        <v>1</v>
      </c>
      <c r="Q1398" s="413">
        <v>1</v>
      </c>
      <c r="R1398" s="413">
        <f t="shared" si="22"/>
        <v>4</v>
      </c>
      <c r="S1398"/>
      <c r="T1398"/>
      <c r="U1398"/>
      <c r="V1398"/>
      <c r="W1398"/>
      <c r="X1398"/>
      <c r="Y1398"/>
      <c r="Z1398"/>
      <c r="AA1398"/>
      <c r="AB1398"/>
      <c r="AC1398"/>
      <c r="AD1398"/>
      <c r="AE1398"/>
      <c r="AF1398"/>
      <c r="AG1398"/>
      <c r="AH1398"/>
      <c r="AI1398"/>
      <c r="AJ1398"/>
      <c r="AK1398"/>
      <c r="AL1398"/>
      <c r="AM1398"/>
      <c r="AN1398"/>
      <c r="AO1398"/>
      <c r="AP1398"/>
    </row>
    <row r="1399" spans="1:42" s="260" customFormat="1" ht="13.5" customHeight="1">
      <c r="A1399"/>
      <c r="B1399" s="575" t="s">
        <v>3795</v>
      </c>
      <c r="C1399" s="575"/>
      <c r="D1399" s="260" t="s">
        <v>3796</v>
      </c>
      <c r="E1399" s="309"/>
      <c r="F1399" s="309" t="s">
        <v>3242</v>
      </c>
      <c r="G1399" s="309">
        <v>7</v>
      </c>
      <c r="H1399" s="309">
        <v>8</v>
      </c>
      <c r="I1399" s="309" t="s">
        <v>3288</v>
      </c>
      <c r="J1399" s="309">
        <v>12</v>
      </c>
      <c r="K1399" s="312" t="s">
        <v>3243</v>
      </c>
      <c r="L1399" s="313" t="s">
        <v>3714</v>
      </c>
      <c r="M1399" s="556">
        <v>0</v>
      </c>
      <c r="N1399" s="413">
        <v>1</v>
      </c>
      <c r="O1399" s="413">
        <v>0</v>
      </c>
      <c r="P1399" s="413">
        <v>0</v>
      </c>
      <c r="Q1399" s="413">
        <v>0</v>
      </c>
      <c r="R1399" s="413">
        <f t="shared" si="22"/>
        <v>1</v>
      </c>
      <c r="S1399"/>
      <c r="T1399"/>
      <c r="U1399"/>
      <c r="V1399"/>
      <c r="W1399"/>
      <c r="X1399"/>
      <c r="Y1399"/>
      <c r="Z1399"/>
      <c r="AA1399"/>
      <c r="AB1399"/>
      <c r="AC1399"/>
      <c r="AD1399"/>
      <c r="AE1399"/>
      <c r="AF1399"/>
      <c r="AG1399"/>
      <c r="AH1399"/>
      <c r="AI1399"/>
      <c r="AJ1399"/>
      <c r="AK1399"/>
      <c r="AL1399"/>
      <c r="AM1399"/>
      <c r="AN1399"/>
      <c r="AO1399"/>
      <c r="AP1399"/>
    </row>
    <row r="1400" spans="1:42" s="260" customFormat="1" ht="13.5" customHeight="1">
      <c r="A1400"/>
      <c r="B1400" s="575" t="s">
        <v>3802</v>
      </c>
      <c r="C1400" s="575"/>
      <c r="D1400" s="260" t="s">
        <v>3803</v>
      </c>
      <c r="E1400" s="309"/>
      <c r="F1400" s="309" t="s">
        <v>3232</v>
      </c>
      <c r="G1400" s="309"/>
      <c r="H1400" s="309"/>
      <c r="I1400" s="309" t="s">
        <v>3300</v>
      </c>
      <c r="J1400" s="309">
        <v>2</v>
      </c>
      <c r="K1400" s="312" t="s">
        <v>3238</v>
      </c>
      <c r="L1400" s="313" t="s">
        <v>3714</v>
      </c>
      <c r="M1400" s="556">
        <v>0</v>
      </c>
      <c r="N1400" s="413">
        <v>0</v>
      </c>
      <c r="O1400" s="413">
        <v>2</v>
      </c>
      <c r="P1400" s="413">
        <v>0</v>
      </c>
      <c r="Q1400" s="413">
        <v>0</v>
      </c>
      <c r="R1400" s="413">
        <f t="shared" si="22"/>
        <v>2</v>
      </c>
      <c r="S1400"/>
      <c r="T1400"/>
      <c r="U1400"/>
      <c r="V1400"/>
      <c r="W1400"/>
      <c r="X1400"/>
      <c r="Y1400"/>
      <c r="Z1400"/>
      <c r="AA1400"/>
      <c r="AB1400"/>
      <c r="AC1400"/>
      <c r="AD1400"/>
      <c r="AE1400"/>
      <c r="AF1400"/>
      <c r="AG1400"/>
      <c r="AH1400"/>
      <c r="AI1400"/>
      <c r="AJ1400"/>
      <c r="AK1400"/>
      <c r="AL1400"/>
      <c r="AM1400"/>
      <c r="AN1400"/>
      <c r="AO1400"/>
      <c r="AP1400"/>
    </row>
    <row r="1401" spans="1:42" s="260" customFormat="1" ht="13.5" customHeight="1">
      <c r="A1401"/>
      <c r="B1401" s="575" t="s">
        <v>3799</v>
      </c>
      <c r="C1401" s="575"/>
      <c r="D1401" s="260" t="s">
        <v>3800</v>
      </c>
      <c r="E1401" s="309" t="s">
        <v>3801</v>
      </c>
      <c r="F1401" s="309" t="s">
        <v>3242</v>
      </c>
      <c r="G1401" s="309">
        <v>1</v>
      </c>
      <c r="H1401" s="309">
        <v>1</v>
      </c>
      <c r="I1401" s="309" t="s">
        <v>3300</v>
      </c>
      <c r="J1401" s="309">
        <v>2</v>
      </c>
      <c r="K1401" s="312" t="s">
        <v>3243</v>
      </c>
      <c r="L1401" s="313" t="s">
        <v>3714</v>
      </c>
      <c r="M1401" s="556">
        <v>0</v>
      </c>
      <c r="N1401" s="556">
        <v>0</v>
      </c>
      <c r="O1401" s="556">
        <v>0</v>
      </c>
      <c r="P1401" s="556">
        <v>0</v>
      </c>
      <c r="Q1401" s="413">
        <v>1</v>
      </c>
      <c r="R1401" s="413">
        <f t="shared" si="22"/>
        <v>1</v>
      </c>
      <c r="S1401"/>
      <c r="T1401"/>
      <c r="U1401"/>
      <c r="V1401"/>
      <c r="W1401"/>
      <c r="X1401"/>
      <c r="Y1401"/>
      <c r="Z1401"/>
      <c r="AA1401"/>
      <c r="AB1401"/>
      <c r="AC1401"/>
      <c r="AD1401"/>
      <c r="AE1401"/>
      <c r="AF1401"/>
      <c r="AG1401"/>
      <c r="AH1401"/>
      <c r="AI1401"/>
      <c r="AJ1401"/>
      <c r="AK1401"/>
      <c r="AL1401"/>
      <c r="AM1401"/>
      <c r="AN1401"/>
      <c r="AO1401"/>
      <c r="AP1401"/>
    </row>
    <row r="1402" spans="1:42" s="260" customFormat="1" ht="13.5" customHeight="1">
      <c r="A1402"/>
      <c r="B1402" s="575" t="s">
        <v>3808</v>
      </c>
      <c r="C1402" s="575"/>
      <c r="D1402" s="260" t="s">
        <v>3809</v>
      </c>
      <c r="E1402" s="309"/>
      <c r="F1402" s="309" t="s">
        <v>3232</v>
      </c>
      <c r="G1402" s="309"/>
      <c r="H1402" s="309"/>
      <c r="I1402" s="309" t="s">
        <v>3300</v>
      </c>
      <c r="J1402" s="309">
        <v>4</v>
      </c>
      <c r="K1402" s="312" t="s">
        <v>3238</v>
      </c>
      <c r="L1402" s="576" t="s">
        <v>4013</v>
      </c>
      <c r="M1402" s="556">
        <v>0</v>
      </c>
      <c r="N1402" s="556">
        <v>0</v>
      </c>
      <c r="O1402" s="413">
        <v>0</v>
      </c>
      <c r="P1402" s="413">
        <v>0</v>
      </c>
      <c r="Q1402" s="413">
        <v>0</v>
      </c>
      <c r="R1402" s="413">
        <f t="shared" si="22"/>
        <v>0</v>
      </c>
      <c r="S1402"/>
      <c r="T1402"/>
      <c r="U1402"/>
      <c r="V1402"/>
      <c r="W1402"/>
      <c r="X1402"/>
      <c r="Y1402"/>
      <c r="Z1402"/>
      <c r="AA1402"/>
      <c r="AB1402"/>
      <c r="AC1402"/>
      <c r="AD1402"/>
      <c r="AE1402"/>
      <c r="AF1402"/>
      <c r="AG1402"/>
      <c r="AH1402"/>
      <c r="AI1402"/>
      <c r="AJ1402"/>
      <c r="AK1402"/>
      <c r="AL1402"/>
      <c r="AM1402"/>
      <c r="AN1402"/>
      <c r="AO1402"/>
      <c r="AP1402"/>
    </row>
    <row r="1403" spans="1:42" s="260" customFormat="1" ht="13.5" customHeight="1">
      <c r="A1403"/>
      <c r="B1403" s="575" t="s">
        <v>3810</v>
      </c>
      <c r="C1403" s="575"/>
      <c r="D1403" s="260" t="s">
        <v>3811</v>
      </c>
      <c r="E1403" s="309" t="s">
        <v>3404</v>
      </c>
      <c r="F1403" s="309" t="s">
        <v>3242</v>
      </c>
      <c r="G1403" s="309">
        <v>2</v>
      </c>
      <c r="H1403" s="309">
        <v>2</v>
      </c>
      <c r="I1403" s="309" t="s">
        <v>3300</v>
      </c>
      <c r="J1403" s="309">
        <v>5</v>
      </c>
      <c r="K1403" s="312" t="s">
        <v>3233</v>
      </c>
      <c r="L1403" s="313" t="s">
        <v>3714</v>
      </c>
      <c r="M1403" s="556">
        <v>0</v>
      </c>
      <c r="N1403" s="413">
        <v>1</v>
      </c>
      <c r="O1403" s="413">
        <v>1</v>
      </c>
      <c r="P1403" s="413">
        <v>1</v>
      </c>
      <c r="Q1403" s="413">
        <v>1</v>
      </c>
      <c r="R1403" s="413">
        <f t="shared" si="22"/>
        <v>4</v>
      </c>
      <c r="S1403"/>
      <c r="T1403"/>
      <c r="U1403"/>
      <c r="V1403"/>
      <c r="W1403"/>
      <c r="X1403"/>
      <c r="Y1403"/>
      <c r="Z1403"/>
      <c r="AA1403"/>
      <c r="AB1403"/>
      <c r="AC1403"/>
      <c r="AD1403"/>
      <c r="AE1403"/>
      <c r="AF1403"/>
      <c r="AG1403"/>
      <c r="AH1403"/>
      <c r="AI1403"/>
      <c r="AJ1403"/>
      <c r="AK1403"/>
      <c r="AL1403"/>
      <c r="AM1403"/>
      <c r="AN1403"/>
      <c r="AO1403"/>
      <c r="AP1403"/>
    </row>
    <row r="1404" spans="1:42" s="260" customFormat="1" ht="13.5" customHeight="1">
      <c r="A1404"/>
      <c r="B1404" s="575" t="s">
        <v>3812</v>
      </c>
      <c r="C1404" s="575"/>
      <c r="D1404" s="260" t="s">
        <v>3813</v>
      </c>
      <c r="E1404" s="309"/>
      <c r="F1404" s="309" t="s">
        <v>3232</v>
      </c>
      <c r="G1404" s="309"/>
      <c r="H1404" s="309"/>
      <c r="I1404" s="309" t="s">
        <v>3300</v>
      </c>
      <c r="J1404" s="309">
        <v>6</v>
      </c>
      <c r="K1404" s="312" t="s">
        <v>3250</v>
      </c>
      <c r="L1404" s="313" t="s">
        <v>3714</v>
      </c>
      <c r="M1404" s="556">
        <v>0</v>
      </c>
      <c r="N1404" s="413">
        <v>2</v>
      </c>
      <c r="O1404" s="413">
        <v>2</v>
      </c>
      <c r="P1404" s="413">
        <v>2</v>
      </c>
      <c r="Q1404" s="413">
        <v>2</v>
      </c>
      <c r="R1404" s="413">
        <f t="shared" si="22"/>
        <v>8</v>
      </c>
      <c r="S1404"/>
      <c r="T1404"/>
      <c r="U1404"/>
      <c r="V1404"/>
      <c r="W1404"/>
      <c r="X1404"/>
      <c r="Y1404"/>
      <c r="Z1404"/>
      <c r="AA1404"/>
      <c r="AB1404"/>
      <c r="AC1404"/>
      <c r="AD1404"/>
      <c r="AE1404"/>
      <c r="AF1404"/>
      <c r="AG1404"/>
      <c r="AH1404"/>
      <c r="AI1404"/>
      <c r="AJ1404"/>
      <c r="AK1404"/>
      <c r="AL1404"/>
      <c r="AM1404"/>
      <c r="AN1404"/>
      <c r="AO1404"/>
      <c r="AP1404"/>
    </row>
    <row r="1405" spans="1:42" s="260" customFormat="1" ht="13.5" customHeight="1">
      <c r="A1405"/>
      <c r="B1405" s="575" t="s">
        <v>3814</v>
      </c>
      <c r="C1405" s="575"/>
      <c r="D1405" s="260" t="s">
        <v>3815</v>
      </c>
      <c r="E1405" s="309"/>
      <c r="F1405" s="309" t="s">
        <v>3242</v>
      </c>
      <c r="G1405" s="309">
        <v>5</v>
      </c>
      <c r="H1405" s="309">
        <v>7</v>
      </c>
      <c r="I1405" s="309" t="s">
        <v>3300</v>
      </c>
      <c r="J1405" s="309">
        <v>7</v>
      </c>
      <c r="K1405" s="312" t="s">
        <v>3250</v>
      </c>
      <c r="L1405" s="313" t="s">
        <v>3714</v>
      </c>
      <c r="M1405" s="413">
        <v>0</v>
      </c>
      <c r="N1405" s="413">
        <v>1</v>
      </c>
      <c r="O1405" s="413">
        <v>1</v>
      </c>
      <c r="P1405" s="413">
        <v>1</v>
      </c>
      <c r="Q1405" s="413">
        <v>0</v>
      </c>
      <c r="R1405" s="413">
        <f t="shared" si="22"/>
        <v>3</v>
      </c>
      <c r="S1405"/>
      <c r="T1405"/>
      <c r="U1405"/>
      <c r="V1405"/>
      <c r="W1405"/>
      <c r="X1405"/>
      <c r="Y1405"/>
      <c r="Z1405"/>
      <c r="AA1405"/>
      <c r="AB1405"/>
      <c r="AC1405"/>
      <c r="AD1405"/>
      <c r="AE1405"/>
      <c r="AF1405"/>
      <c r="AG1405"/>
      <c r="AH1405"/>
      <c r="AI1405"/>
      <c r="AJ1405"/>
      <c r="AK1405"/>
      <c r="AL1405"/>
      <c r="AM1405"/>
      <c r="AN1405"/>
      <c r="AO1405"/>
      <c r="AP1405"/>
    </row>
    <row r="1406" spans="1:42" s="260" customFormat="1" ht="13.5" customHeight="1">
      <c r="A1406"/>
      <c r="B1406" s="575" t="s">
        <v>3816</v>
      </c>
      <c r="C1406" s="575"/>
      <c r="D1406" s="260" t="s">
        <v>3817</v>
      </c>
      <c r="E1406" s="309" t="s">
        <v>3801</v>
      </c>
      <c r="F1406" s="309" t="s">
        <v>3242</v>
      </c>
      <c r="G1406" s="309">
        <v>6</v>
      </c>
      <c r="H1406" s="309">
        <v>3</v>
      </c>
      <c r="I1406" s="309" t="s">
        <v>3300</v>
      </c>
      <c r="J1406" s="309">
        <v>8</v>
      </c>
      <c r="K1406" s="312" t="s">
        <v>3233</v>
      </c>
      <c r="L1406" s="313" t="s">
        <v>3714</v>
      </c>
      <c r="M1406" s="413">
        <v>1</v>
      </c>
      <c r="N1406" s="413">
        <v>1</v>
      </c>
      <c r="O1406" s="556">
        <v>0</v>
      </c>
      <c r="P1406" s="413">
        <v>1</v>
      </c>
      <c r="Q1406" s="413">
        <v>1</v>
      </c>
      <c r="R1406" s="413">
        <f t="shared" si="22"/>
        <v>4</v>
      </c>
      <c r="S1406"/>
      <c r="T1406"/>
      <c r="U1406"/>
      <c r="V1406"/>
      <c r="W1406"/>
      <c r="X1406"/>
      <c r="Y1406"/>
      <c r="Z1406"/>
      <c r="AA1406"/>
      <c r="AB1406"/>
      <c r="AC1406"/>
      <c r="AD1406"/>
      <c r="AE1406"/>
      <c r="AF1406"/>
      <c r="AG1406"/>
      <c r="AH1406"/>
      <c r="AI1406"/>
      <c r="AJ1406"/>
      <c r="AK1406"/>
      <c r="AL1406"/>
      <c r="AM1406"/>
      <c r="AN1406"/>
      <c r="AO1406"/>
      <c r="AP1406"/>
    </row>
    <row r="1407" spans="1:42" s="260" customFormat="1" ht="13.5" customHeight="1">
      <c r="A1407"/>
      <c r="B1407" s="575" t="s">
        <v>3824</v>
      </c>
      <c r="C1407" s="575"/>
      <c r="D1407" s="260" t="s">
        <v>3825</v>
      </c>
      <c r="E1407" s="309"/>
      <c r="F1407" s="309" t="s">
        <v>3232</v>
      </c>
      <c r="G1407" s="309"/>
      <c r="H1407" s="309"/>
      <c r="I1407" s="309" t="s">
        <v>3318</v>
      </c>
      <c r="J1407" s="309">
        <v>2</v>
      </c>
      <c r="K1407" s="312" t="s">
        <v>3250</v>
      </c>
      <c r="L1407" s="313" t="s">
        <v>3714</v>
      </c>
      <c r="M1407" s="413">
        <v>2</v>
      </c>
      <c r="N1407" s="413">
        <v>1</v>
      </c>
      <c r="O1407" s="413">
        <v>0</v>
      </c>
      <c r="P1407" s="413">
        <v>2</v>
      </c>
      <c r="Q1407" s="413">
        <v>2</v>
      </c>
      <c r="R1407" s="413">
        <f t="shared" si="22"/>
        <v>7</v>
      </c>
      <c r="S1407"/>
      <c r="T1407"/>
      <c r="U1407"/>
      <c r="V1407"/>
      <c r="W1407"/>
      <c r="X1407"/>
      <c r="Y1407"/>
      <c r="Z1407"/>
      <c r="AA1407"/>
      <c r="AB1407"/>
      <c r="AC1407"/>
      <c r="AD1407"/>
      <c r="AE1407"/>
      <c r="AF1407"/>
      <c r="AG1407"/>
      <c r="AH1407"/>
      <c r="AI1407"/>
      <c r="AJ1407"/>
      <c r="AK1407"/>
      <c r="AL1407"/>
      <c r="AM1407"/>
      <c r="AN1407"/>
      <c r="AO1407"/>
      <c r="AP1407"/>
    </row>
    <row r="1408" spans="1:42" s="260" customFormat="1" ht="13.5" customHeight="1">
      <c r="A1408"/>
      <c r="B1408" s="575" t="s">
        <v>3822</v>
      </c>
      <c r="C1408" s="575"/>
      <c r="D1408" s="260" t="s">
        <v>3823</v>
      </c>
      <c r="E1408" s="309"/>
      <c r="F1408" s="309" t="s">
        <v>3304</v>
      </c>
      <c r="G1408" s="309">
        <v>1</v>
      </c>
      <c r="H1408" s="309">
        <v>3</v>
      </c>
      <c r="I1408" s="309" t="s">
        <v>3318</v>
      </c>
      <c r="J1408" s="309">
        <v>2</v>
      </c>
      <c r="K1408" s="312" t="s">
        <v>3243</v>
      </c>
      <c r="L1408" s="313" t="s">
        <v>3714</v>
      </c>
      <c r="M1408" s="556">
        <v>0</v>
      </c>
      <c r="N1408" s="413">
        <v>0</v>
      </c>
      <c r="O1408" s="413">
        <v>0</v>
      </c>
      <c r="P1408" s="556">
        <v>0</v>
      </c>
      <c r="Q1408" s="413">
        <v>1</v>
      </c>
      <c r="R1408" s="413">
        <f t="shared" si="22"/>
        <v>1</v>
      </c>
      <c r="S1408"/>
      <c r="T1408"/>
      <c r="U1408"/>
      <c r="V1408"/>
      <c r="W1408"/>
      <c r="X1408"/>
      <c r="Y1408"/>
      <c r="Z1408"/>
      <c r="AA1408"/>
      <c r="AB1408"/>
      <c r="AC1408"/>
      <c r="AD1408"/>
      <c r="AE1408"/>
      <c r="AF1408"/>
      <c r="AG1408"/>
      <c r="AH1408"/>
      <c r="AI1408"/>
      <c r="AJ1408"/>
      <c r="AK1408"/>
      <c r="AL1408"/>
      <c r="AM1408"/>
      <c r="AN1408"/>
      <c r="AO1408"/>
      <c r="AP1408"/>
    </row>
    <row r="1409" spans="1:42" s="260" customFormat="1" ht="13.5" customHeight="1">
      <c r="A1409"/>
      <c r="B1409" s="575" t="s">
        <v>3828</v>
      </c>
      <c r="C1409" s="575"/>
      <c r="D1409" s="260" t="s">
        <v>3829</v>
      </c>
      <c r="E1409" s="309"/>
      <c r="F1409" s="309" t="s">
        <v>3242</v>
      </c>
      <c r="G1409" s="309">
        <v>1</v>
      </c>
      <c r="H1409" s="309">
        <v>3</v>
      </c>
      <c r="I1409" s="309" t="s">
        <v>3318</v>
      </c>
      <c r="J1409" s="309">
        <v>3</v>
      </c>
      <c r="K1409" s="312" t="s">
        <v>3233</v>
      </c>
      <c r="L1409" s="313" t="s">
        <v>3714</v>
      </c>
      <c r="M1409" s="413">
        <v>1</v>
      </c>
      <c r="N1409" s="413">
        <v>1</v>
      </c>
      <c r="O1409" s="556">
        <v>0</v>
      </c>
      <c r="P1409" s="556">
        <v>0</v>
      </c>
      <c r="Q1409" s="413">
        <v>1</v>
      </c>
      <c r="R1409" s="413">
        <f t="shared" si="22"/>
        <v>3</v>
      </c>
      <c r="S1409"/>
      <c r="T1409"/>
      <c r="U1409"/>
      <c r="V1409"/>
      <c r="W1409"/>
      <c r="X1409"/>
      <c r="Y1409"/>
      <c r="Z1409"/>
      <c r="AA1409"/>
      <c r="AB1409"/>
      <c r="AC1409"/>
      <c r="AD1409"/>
      <c r="AE1409"/>
      <c r="AF1409"/>
      <c r="AG1409"/>
      <c r="AH1409"/>
      <c r="AI1409"/>
      <c r="AJ1409"/>
      <c r="AK1409"/>
      <c r="AL1409"/>
      <c r="AM1409"/>
      <c r="AN1409"/>
      <c r="AO1409"/>
      <c r="AP1409"/>
    </row>
    <row r="1410" spans="1:42" s="260" customFormat="1" ht="13.5" customHeight="1">
      <c r="A1410"/>
      <c r="B1410" s="575" t="s">
        <v>3832</v>
      </c>
      <c r="C1410" s="575"/>
      <c r="D1410" s="260" t="s">
        <v>3833</v>
      </c>
      <c r="E1410" s="309"/>
      <c r="F1410" s="309" t="s">
        <v>3232</v>
      </c>
      <c r="G1410" s="309"/>
      <c r="H1410" s="309"/>
      <c r="I1410" s="309" t="s">
        <v>3318</v>
      </c>
      <c r="J1410" s="309">
        <v>3</v>
      </c>
      <c r="K1410" s="312" t="s">
        <v>3250</v>
      </c>
      <c r="L1410" s="313" t="s">
        <v>3714</v>
      </c>
      <c r="M1410" s="556">
        <v>0</v>
      </c>
      <c r="N1410" s="413">
        <v>1</v>
      </c>
      <c r="O1410" s="413">
        <v>1</v>
      </c>
      <c r="P1410" s="413">
        <v>2</v>
      </c>
      <c r="Q1410" s="413">
        <v>0</v>
      </c>
      <c r="R1410" s="413">
        <f t="shared" si="22"/>
        <v>4</v>
      </c>
      <c r="S1410"/>
      <c r="T1410"/>
      <c r="U1410"/>
      <c r="V1410"/>
      <c r="W1410"/>
      <c r="X1410"/>
      <c r="Y1410"/>
      <c r="Z1410"/>
      <c r="AA1410"/>
      <c r="AB1410"/>
      <c r="AC1410"/>
      <c r="AD1410"/>
      <c r="AE1410"/>
      <c r="AF1410"/>
      <c r="AG1410"/>
      <c r="AH1410"/>
      <c r="AI1410"/>
      <c r="AJ1410"/>
      <c r="AK1410"/>
      <c r="AL1410"/>
      <c r="AM1410"/>
      <c r="AN1410"/>
      <c r="AO1410"/>
      <c r="AP1410"/>
    </row>
    <row r="1411" spans="1:42" s="260" customFormat="1" ht="13.5" customHeight="1">
      <c r="A1411"/>
      <c r="B1411" s="575" t="s">
        <v>3826</v>
      </c>
      <c r="C1411" s="575"/>
      <c r="D1411" s="260" t="s">
        <v>3827</v>
      </c>
      <c r="E1411" s="309"/>
      <c r="F1411" s="309" t="s">
        <v>3242</v>
      </c>
      <c r="G1411" s="309">
        <v>0</v>
      </c>
      <c r="H1411" s="309">
        <v>3</v>
      </c>
      <c r="I1411" s="309" t="s">
        <v>3318</v>
      </c>
      <c r="J1411" s="309">
        <v>3</v>
      </c>
      <c r="K1411" s="312" t="s">
        <v>3243</v>
      </c>
      <c r="L1411" s="313" t="s">
        <v>3714</v>
      </c>
      <c r="M1411" s="556">
        <v>0</v>
      </c>
      <c r="N1411" s="413">
        <v>0</v>
      </c>
      <c r="O1411" s="413">
        <v>1</v>
      </c>
      <c r="P1411" s="413">
        <v>0</v>
      </c>
      <c r="Q1411" s="413">
        <v>1</v>
      </c>
      <c r="R1411" s="413">
        <f t="shared" si="22"/>
        <v>2</v>
      </c>
      <c r="S1411"/>
      <c r="T1411"/>
      <c r="U1411"/>
      <c r="V1411"/>
      <c r="W1411"/>
      <c r="X1411"/>
      <c r="Y1411"/>
      <c r="Z1411"/>
      <c r="AA1411"/>
      <c r="AB1411"/>
      <c r="AC1411"/>
      <c r="AD1411"/>
      <c r="AE1411"/>
      <c r="AF1411"/>
      <c r="AG1411"/>
      <c r="AH1411"/>
      <c r="AI1411"/>
      <c r="AJ1411"/>
      <c r="AK1411"/>
      <c r="AL1411"/>
      <c r="AM1411"/>
      <c r="AN1411"/>
      <c r="AO1411"/>
      <c r="AP1411"/>
    </row>
    <row r="1412" spans="1:42" s="260" customFormat="1" ht="13.5" customHeight="1">
      <c r="A1412"/>
      <c r="B1412" s="575" t="s">
        <v>3834</v>
      </c>
      <c r="C1412" s="575"/>
      <c r="D1412" s="260" t="s">
        <v>3835</v>
      </c>
      <c r="E1412" s="309" t="s">
        <v>3404</v>
      </c>
      <c r="F1412" s="309" t="s">
        <v>3242</v>
      </c>
      <c r="G1412" s="309">
        <v>4</v>
      </c>
      <c r="H1412" s="309">
        <v>6</v>
      </c>
      <c r="I1412" s="309" t="s">
        <v>3318</v>
      </c>
      <c r="J1412" s="309">
        <v>6</v>
      </c>
      <c r="K1412" s="312" t="s">
        <v>3233</v>
      </c>
      <c r="L1412" s="313" t="s">
        <v>3714</v>
      </c>
      <c r="M1412" s="556">
        <v>0</v>
      </c>
      <c r="N1412" s="556">
        <v>0</v>
      </c>
      <c r="O1412" s="413">
        <v>1</v>
      </c>
      <c r="P1412" s="413">
        <v>1</v>
      </c>
      <c r="Q1412" s="413">
        <v>1</v>
      </c>
      <c r="R1412" s="413">
        <f t="shared" si="22"/>
        <v>3</v>
      </c>
      <c r="S1412"/>
      <c r="T1412"/>
      <c r="U1412"/>
      <c r="V1412"/>
      <c r="W1412"/>
      <c r="X1412"/>
      <c r="Y1412"/>
      <c r="Z1412"/>
      <c r="AA1412"/>
      <c r="AB1412"/>
      <c r="AC1412"/>
      <c r="AD1412"/>
      <c r="AE1412"/>
      <c r="AF1412"/>
      <c r="AG1412"/>
      <c r="AH1412"/>
      <c r="AI1412"/>
      <c r="AJ1412"/>
      <c r="AK1412"/>
      <c r="AL1412"/>
      <c r="AM1412"/>
      <c r="AN1412"/>
      <c r="AO1412"/>
      <c r="AP1412"/>
    </row>
    <row r="1413" spans="1:42" s="260" customFormat="1" ht="13.5" customHeight="1">
      <c r="A1413"/>
      <c r="B1413" s="575" t="s">
        <v>3840</v>
      </c>
      <c r="C1413" s="575"/>
      <c r="D1413" s="260" t="s">
        <v>3841</v>
      </c>
      <c r="E1413" s="309"/>
      <c r="F1413" s="309" t="s">
        <v>3242</v>
      </c>
      <c r="G1413" s="309">
        <v>1</v>
      </c>
      <c r="H1413" s="309">
        <v>3</v>
      </c>
      <c r="I1413" s="309" t="s">
        <v>3333</v>
      </c>
      <c r="J1413" s="309">
        <v>2</v>
      </c>
      <c r="K1413" s="312" t="s">
        <v>3250</v>
      </c>
      <c r="L1413" s="313" t="s">
        <v>3714</v>
      </c>
      <c r="M1413" s="413">
        <v>2</v>
      </c>
      <c r="N1413" s="413">
        <v>1</v>
      </c>
      <c r="O1413" s="413">
        <v>2</v>
      </c>
      <c r="P1413" s="413">
        <v>2</v>
      </c>
      <c r="Q1413" s="413">
        <v>1</v>
      </c>
      <c r="R1413" s="413">
        <f t="shared" si="22"/>
        <v>8</v>
      </c>
      <c r="S1413"/>
      <c r="T1413"/>
      <c r="U1413"/>
      <c r="V1413"/>
      <c r="W1413"/>
      <c r="X1413"/>
      <c r="Y1413"/>
      <c r="Z1413"/>
      <c r="AA1413"/>
      <c r="AB1413"/>
      <c r="AC1413"/>
      <c r="AD1413"/>
      <c r="AE1413"/>
      <c r="AF1413"/>
      <c r="AG1413"/>
      <c r="AH1413"/>
      <c r="AI1413"/>
      <c r="AJ1413"/>
      <c r="AK1413"/>
      <c r="AL1413"/>
      <c r="AM1413"/>
      <c r="AN1413"/>
      <c r="AO1413"/>
      <c r="AP1413"/>
    </row>
    <row r="1414" spans="1:42" s="260" customFormat="1" ht="13.5" customHeight="1">
      <c r="A1414"/>
      <c r="B1414" s="575" t="s">
        <v>3844</v>
      </c>
      <c r="C1414" s="575"/>
      <c r="D1414" s="260" t="s">
        <v>3845</v>
      </c>
      <c r="E1414" s="309"/>
      <c r="F1414" s="309" t="s">
        <v>3242</v>
      </c>
      <c r="G1414" s="309">
        <v>3</v>
      </c>
      <c r="H1414" s="309">
        <v>4</v>
      </c>
      <c r="I1414" s="309" t="s">
        <v>3333</v>
      </c>
      <c r="J1414" s="309">
        <v>3</v>
      </c>
      <c r="K1414" s="312" t="s">
        <v>3233</v>
      </c>
      <c r="L1414" s="313" t="s">
        <v>3714</v>
      </c>
      <c r="M1414" s="556">
        <v>0</v>
      </c>
      <c r="N1414" s="413">
        <v>1</v>
      </c>
      <c r="O1414" s="413">
        <v>1</v>
      </c>
      <c r="P1414" s="413">
        <v>1</v>
      </c>
      <c r="Q1414" s="413">
        <v>1</v>
      </c>
      <c r="R1414" s="413">
        <f t="shared" si="22"/>
        <v>4</v>
      </c>
      <c r="S1414"/>
      <c r="T1414"/>
      <c r="U1414"/>
      <c r="V1414"/>
      <c r="W1414"/>
      <c r="X1414"/>
      <c r="Y1414"/>
      <c r="Z1414"/>
      <c r="AA1414"/>
      <c r="AB1414"/>
      <c r="AC1414"/>
      <c r="AD1414"/>
      <c r="AE1414"/>
      <c r="AF1414"/>
      <c r="AG1414"/>
      <c r="AH1414"/>
      <c r="AI1414"/>
      <c r="AJ1414"/>
      <c r="AK1414"/>
      <c r="AL1414"/>
      <c r="AM1414"/>
      <c r="AN1414"/>
      <c r="AO1414"/>
      <c r="AP1414"/>
    </row>
    <row r="1415" spans="1:42" s="260" customFormat="1" ht="13.5" customHeight="1">
      <c r="A1415"/>
      <c r="B1415" s="575" t="s">
        <v>3848</v>
      </c>
      <c r="C1415" s="575"/>
      <c r="D1415" s="260" t="s">
        <v>3849</v>
      </c>
      <c r="E1415" s="309"/>
      <c r="F1415" s="309" t="s">
        <v>3242</v>
      </c>
      <c r="G1415" s="309">
        <v>0</v>
      </c>
      <c r="H1415" s="309">
        <v>3</v>
      </c>
      <c r="I1415" s="309" t="s">
        <v>3333</v>
      </c>
      <c r="J1415" s="309">
        <v>4</v>
      </c>
      <c r="K1415" s="312" t="s">
        <v>3243</v>
      </c>
      <c r="L1415" s="313" t="s">
        <v>3714</v>
      </c>
      <c r="M1415" s="556">
        <v>0</v>
      </c>
      <c r="N1415" s="556">
        <v>0</v>
      </c>
      <c r="O1415" s="413">
        <v>2</v>
      </c>
      <c r="P1415" s="556">
        <v>0</v>
      </c>
      <c r="Q1415" s="556">
        <v>0</v>
      </c>
      <c r="R1415" s="413">
        <f t="shared" si="22"/>
        <v>2</v>
      </c>
      <c r="S1415"/>
      <c r="T1415"/>
      <c r="U1415"/>
      <c r="V1415"/>
      <c r="W1415"/>
      <c r="X1415"/>
      <c r="Y1415"/>
      <c r="Z1415"/>
      <c r="AA1415"/>
      <c r="AB1415"/>
      <c r="AC1415"/>
      <c r="AD1415"/>
      <c r="AE1415"/>
      <c r="AF1415"/>
      <c r="AG1415"/>
      <c r="AH1415"/>
      <c r="AI1415"/>
      <c r="AJ1415"/>
      <c r="AK1415"/>
      <c r="AL1415"/>
      <c r="AM1415"/>
      <c r="AN1415"/>
      <c r="AO1415"/>
      <c r="AP1415"/>
    </row>
    <row r="1416" spans="1:42" s="260" customFormat="1" ht="13.5" customHeight="1">
      <c r="A1416"/>
      <c r="B1416" s="575" t="s">
        <v>3850</v>
      </c>
      <c r="C1416" s="575"/>
      <c r="D1416" s="260" t="s">
        <v>3851</v>
      </c>
      <c r="E1416" s="309"/>
      <c r="F1416" s="309" t="s">
        <v>3242</v>
      </c>
      <c r="G1416" s="309">
        <v>4</v>
      </c>
      <c r="H1416" s="309">
        <v>4</v>
      </c>
      <c r="I1416" s="309" t="s">
        <v>3333</v>
      </c>
      <c r="J1416" s="309">
        <v>4</v>
      </c>
      <c r="K1416" s="312" t="s">
        <v>3243</v>
      </c>
      <c r="L1416" s="313" t="s">
        <v>3714</v>
      </c>
      <c r="M1416" s="556">
        <v>0</v>
      </c>
      <c r="N1416" s="556">
        <v>0</v>
      </c>
      <c r="O1416" s="413">
        <v>1</v>
      </c>
      <c r="P1416" s="556">
        <v>0</v>
      </c>
      <c r="Q1416" s="556">
        <v>0</v>
      </c>
      <c r="R1416" s="413">
        <f t="shared" si="22"/>
        <v>1</v>
      </c>
      <c r="S1416"/>
      <c r="T1416"/>
      <c r="U1416"/>
      <c r="V1416"/>
      <c r="W1416"/>
      <c r="X1416"/>
      <c r="Y1416"/>
      <c r="Z1416"/>
      <c r="AA1416"/>
      <c r="AB1416"/>
      <c r="AC1416"/>
      <c r="AD1416"/>
      <c r="AE1416"/>
      <c r="AF1416"/>
      <c r="AG1416"/>
      <c r="AH1416"/>
      <c r="AI1416"/>
      <c r="AJ1416"/>
      <c r="AK1416"/>
      <c r="AL1416"/>
      <c r="AM1416"/>
      <c r="AN1416"/>
      <c r="AO1416"/>
      <c r="AP1416"/>
    </row>
    <row r="1417" spans="1:42" s="260" customFormat="1" ht="13.5" customHeight="1">
      <c r="A1417"/>
      <c r="B1417" s="575" t="s">
        <v>3852</v>
      </c>
      <c r="C1417" s="575"/>
      <c r="D1417" s="260" t="s">
        <v>3853</v>
      </c>
      <c r="E1417" s="309"/>
      <c r="F1417" s="309" t="s">
        <v>3304</v>
      </c>
      <c r="G1417" s="309">
        <v>3</v>
      </c>
      <c r="H1417" s="309">
        <v>3</v>
      </c>
      <c r="I1417" s="309" t="s">
        <v>3333</v>
      </c>
      <c r="J1417" s="309">
        <v>5</v>
      </c>
      <c r="K1417" s="312" t="s">
        <v>3243</v>
      </c>
      <c r="L1417" s="313" t="s">
        <v>3714</v>
      </c>
      <c r="M1417" s="556">
        <v>0</v>
      </c>
      <c r="N1417" s="556">
        <v>0</v>
      </c>
      <c r="O1417" s="556">
        <v>0</v>
      </c>
      <c r="P1417" s="556">
        <v>0</v>
      </c>
      <c r="Q1417" s="413">
        <v>1</v>
      </c>
      <c r="R1417" s="413">
        <f t="shared" si="22"/>
        <v>1</v>
      </c>
      <c r="S1417"/>
      <c r="T1417"/>
      <c r="U1417"/>
      <c r="V1417"/>
      <c r="W1417"/>
      <c r="X1417"/>
      <c r="Y1417"/>
      <c r="Z1417"/>
      <c r="AA1417"/>
      <c r="AB1417"/>
      <c r="AC1417"/>
      <c r="AD1417"/>
      <c r="AE1417"/>
      <c r="AF1417"/>
      <c r="AG1417"/>
      <c r="AH1417"/>
      <c r="AI1417"/>
      <c r="AJ1417"/>
      <c r="AK1417"/>
      <c r="AL1417"/>
      <c r="AM1417"/>
      <c r="AN1417"/>
      <c r="AO1417"/>
      <c r="AP1417"/>
    </row>
    <row r="1418" spans="1:42" s="260" customFormat="1" ht="13.5" customHeight="1">
      <c r="A1418"/>
      <c r="B1418" s="575" t="s">
        <v>3854</v>
      </c>
      <c r="C1418" s="575"/>
      <c r="D1418" s="260" t="s">
        <v>3855</v>
      </c>
      <c r="E1418" s="309"/>
      <c r="F1418" s="309" t="s">
        <v>3232</v>
      </c>
      <c r="G1418" s="309"/>
      <c r="H1418" s="309"/>
      <c r="I1418" s="309" t="s">
        <v>3333</v>
      </c>
      <c r="J1418" s="309">
        <v>7</v>
      </c>
      <c r="K1418" s="312" t="s">
        <v>3250</v>
      </c>
      <c r="L1418" s="313" t="s">
        <v>3714</v>
      </c>
      <c r="M1418" s="413">
        <v>2</v>
      </c>
      <c r="N1418" s="413">
        <v>2</v>
      </c>
      <c r="O1418" s="413">
        <v>2</v>
      </c>
      <c r="P1418" s="413">
        <v>2</v>
      </c>
      <c r="Q1418" s="413">
        <v>1</v>
      </c>
      <c r="R1418" s="413">
        <f t="shared" si="22"/>
        <v>9</v>
      </c>
      <c r="S1418"/>
      <c r="T1418"/>
      <c r="U1418"/>
      <c r="V1418"/>
      <c r="W1418"/>
      <c r="X1418"/>
      <c r="Y1418"/>
      <c r="Z1418"/>
      <c r="AA1418"/>
      <c r="AB1418"/>
      <c r="AC1418"/>
      <c r="AD1418"/>
      <c r="AE1418"/>
      <c r="AF1418"/>
      <c r="AG1418"/>
      <c r="AH1418"/>
      <c r="AI1418"/>
      <c r="AJ1418"/>
      <c r="AK1418"/>
      <c r="AL1418"/>
      <c r="AM1418"/>
      <c r="AN1418"/>
      <c r="AO1418"/>
      <c r="AP1418"/>
    </row>
    <row r="1419" spans="1:42" s="260" customFormat="1" ht="13.5" customHeight="1">
      <c r="A1419"/>
      <c r="B1419" s="575" t="s">
        <v>4016</v>
      </c>
      <c r="C1419" s="575"/>
      <c r="D1419" s="260" t="s">
        <v>3856</v>
      </c>
      <c r="E1419" s="309" t="s">
        <v>3404</v>
      </c>
      <c r="F1419" s="309" t="s">
        <v>3242</v>
      </c>
      <c r="G1419" s="309">
        <v>7</v>
      </c>
      <c r="H1419" s="309">
        <v>5</v>
      </c>
      <c r="I1419" s="309" t="s">
        <v>3333</v>
      </c>
      <c r="J1419" s="309">
        <v>25</v>
      </c>
      <c r="K1419" s="312" t="s">
        <v>3233</v>
      </c>
      <c r="L1419" s="313" t="s">
        <v>3714</v>
      </c>
      <c r="M1419" s="413">
        <v>1</v>
      </c>
      <c r="N1419" s="413">
        <v>1</v>
      </c>
      <c r="O1419" s="556">
        <v>0</v>
      </c>
      <c r="P1419" s="413">
        <v>1</v>
      </c>
      <c r="Q1419" s="413">
        <v>1</v>
      </c>
      <c r="R1419" s="413">
        <f t="shared" si="22"/>
        <v>4</v>
      </c>
      <c r="S1419"/>
      <c r="T1419"/>
      <c r="U1419"/>
      <c r="V1419"/>
      <c r="W1419"/>
      <c r="X1419"/>
      <c r="Y1419"/>
      <c r="Z1419"/>
      <c r="AA1419"/>
      <c r="AB1419"/>
      <c r="AC1419"/>
      <c r="AD1419"/>
      <c r="AE1419"/>
      <c r="AF1419"/>
      <c r="AG1419"/>
      <c r="AH1419"/>
      <c r="AI1419"/>
      <c r="AJ1419"/>
      <c r="AK1419"/>
      <c r="AL1419"/>
      <c r="AM1419"/>
      <c r="AN1419"/>
      <c r="AO1419"/>
      <c r="AP1419"/>
    </row>
    <row r="1420" spans="1:42" s="260" customFormat="1" ht="13.5" customHeight="1">
      <c r="A1420"/>
      <c r="B1420" s="575" t="s">
        <v>3858</v>
      </c>
      <c r="C1420" s="575"/>
      <c r="D1420" s="260" t="s">
        <v>3859</v>
      </c>
      <c r="E1420" s="309"/>
      <c r="F1420" s="309" t="s">
        <v>3232</v>
      </c>
      <c r="G1420" s="309"/>
      <c r="H1420" s="309"/>
      <c r="I1420" s="309" t="s">
        <v>3350</v>
      </c>
      <c r="J1420" s="309">
        <v>1</v>
      </c>
      <c r="K1420" s="312" t="s">
        <v>3243</v>
      </c>
      <c r="L1420" s="313" t="s">
        <v>3714</v>
      </c>
      <c r="M1420" s="413">
        <v>0</v>
      </c>
      <c r="N1420" s="413">
        <v>1</v>
      </c>
      <c r="O1420" s="413">
        <v>0</v>
      </c>
      <c r="P1420" s="413">
        <v>1</v>
      </c>
      <c r="Q1420" s="413">
        <v>0</v>
      </c>
      <c r="R1420" s="413">
        <f t="shared" si="22"/>
        <v>2</v>
      </c>
      <c r="S1420"/>
      <c r="T1420"/>
      <c r="U1420"/>
      <c r="V1420"/>
      <c r="W1420"/>
      <c r="X1420"/>
      <c r="Y1420"/>
      <c r="Z1420"/>
      <c r="AA1420"/>
      <c r="AB1420"/>
      <c r="AC1420"/>
      <c r="AD1420"/>
      <c r="AE1420"/>
      <c r="AF1420"/>
      <c r="AG1420"/>
      <c r="AH1420"/>
      <c r="AI1420"/>
      <c r="AJ1420"/>
      <c r="AK1420"/>
      <c r="AL1420"/>
      <c r="AM1420"/>
      <c r="AN1420"/>
      <c r="AO1420"/>
      <c r="AP1420"/>
    </row>
    <row r="1421" spans="1:42" s="260" customFormat="1" ht="13.5" customHeight="1">
      <c r="A1421"/>
      <c r="B1421" s="575" t="s">
        <v>3860</v>
      </c>
      <c r="C1421" s="575"/>
      <c r="D1421" s="260" t="s">
        <v>3861</v>
      </c>
      <c r="E1421" s="309"/>
      <c r="F1421" s="309" t="s">
        <v>3242</v>
      </c>
      <c r="G1421" s="309">
        <v>0</v>
      </c>
      <c r="H1421" s="309">
        <v>3</v>
      </c>
      <c r="I1421" s="309" t="s">
        <v>3350</v>
      </c>
      <c r="J1421" s="309">
        <v>2</v>
      </c>
      <c r="K1421" s="312" t="s">
        <v>3243</v>
      </c>
      <c r="L1421" s="313" t="s">
        <v>3714</v>
      </c>
      <c r="M1421" s="556">
        <v>0</v>
      </c>
      <c r="N1421" s="556">
        <v>0</v>
      </c>
      <c r="O1421" s="556">
        <v>0</v>
      </c>
      <c r="P1421" s="556">
        <v>0</v>
      </c>
      <c r="Q1421" s="413">
        <v>2</v>
      </c>
      <c r="R1421" s="413">
        <f t="shared" si="22"/>
        <v>2</v>
      </c>
      <c r="S1421"/>
      <c r="T1421"/>
      <c r="U1421"/>
      <c r="V1421"/>
      <c r="W1421"/>
      <c r="X1421"/>
      <c r="Y1421"/>
      <c r="Z1421"/>
      <c r="AA1421"/>
      <c r="AB1421"/>
      <c r="AC1421"/>
      <c r="AD1421"/>
      <c r="AE1421"/>
      <c r="AF1421"/>
      <c r="AG1421"/>
      <c r="AH1421"/>
      <c r="AI1421"/>
      <c r="AJ1421"/>
      <c r="AK1421"/>
      <c r="AL1421"/>
      <c r="AM1421"/>
      <c r="AN1421"/>
      <c r="AO1421"/>
      <c r="AP1421"/>
    </row>
    <row r="1422" spans="1:42" s="260" customFormat="1" ht="13.5" customHeight="1">
      <c r="A1422"/>
      <c r="B1422" s="575" t="s">
        <v>3864</v>
      </c>
      <c r="C1422" s="575"/>
      <c r="D1422" s="260" t="s">
        <v>3865</v>
      </c>
      <c r="E1422" s="309"/>
      <c r="F1422" s="309" t="s">
        <v>3242</v>
      </c>
      <c r="G1422" s="309">
        <v>3</v>
      </c>
      <c r="H1422" s="309">
        <v>4</v>
      </c>
      <c r="I1422" s="309" t="s">
        <v>3350</v>
      </c>
      <c r="J1422" s="309">
        <v>4</v>
      </c>
      <c r="K1422" s="312" t="s">
        <v>3233</v>
      </c>
      <c r="L1422" s="313" t="s">
        <v>3714</v>
      </c>
      <c r="M1422" s="413">
        <v>1</v>
      </c>
      <c r="N1422" s="413">
        <v>1</v>
      </c>
      <c r="O1422" s="413">
        <v>1</v>
      </c>
      <c r="P1422" s="413">
        <v>1</v>
      </c>
      <c r="Q1422" s="413">
        <v>1</v>
      </c>
      <c r="R1422" s="413">
        <f t="shared" si="22"/>
        <v>5</v>
      </c>
      <c r="S1422"/>
      <c r="T1422"/>
      <c r="U1422"/>
      <c r="V1422"/>
      <c r="W1422"/>
      <c r="X1422"/>
      <c r="Y1422"/>
      <c r="Z1422"/>
      <c r="AA1422"/>
      <c r="AB1422"/>
      <c r="AC1422"/>
      <c r="AD1422"/>
      <c r="AE1422"/>
      <c r="AF1422"/>
      <c r="AG1422"/>
      <c r="AH1422"/>
      <c r="AI1422"/>
      <c r="AJ1422"/>
      <c r="AK1422"/>
      <c r="AL1422"/>
      <c r="AM1422"/>
      <c r="AN1422"/>
      <c r="AO1422"/>
      <c r="AP1422"/>
    </row>
    <row r="1423" spans="1:42" s="260" customFormat="1" ht="13.5" customHeight="1">
      <c r="A1423"/>
      <c r="B1423" s="575" t="s">
        <v>3866</v>
      </c>
      <c r="C1423" s="575"/>
      <c r="D1423" s="260" t="s">
        <v>3867</v>
      </c>
      <c r="E1423" s="309"/>
      <c r="F1423" s="309" t="s">
        <v>3242</v>
      </c>
      <c r="G1423" s="309">
        <v>6</v>
      </c>
      <c r="H1423" s="309">
        <v>6</v>
      </c>
      <c r="I1423" s="309" t="s">
        <v>3350</v>
      </c>
      <c r="J1423" s="309">
        <v>6</v>
      </c>
      <c r="K1423" s="312" t="s">
        <v>3250</v>
      </c>
      <c r="L1423" s="313" t="s">
        <v>3714</v>
      </c>
      <c r="M1423" s="413">
        <v>2</v>
      </c>
      <c r="N1423" s="413">
        <v>2</v>
      </c>
      <c r="O1423" s="413">
        <v>2</v>
      </c>
      <c r="P1423" s="413">
        <v>1</v>
      </c>
      <c r="Q1423" s="413">
        <v>1</v>
      </c>
      <c r="R1423" s="413">
        <f t="shared" si="22"/>
        <v>8</v>
      </c>
      <c r="S1423"/>
      <c r="T1423"/>
      <c r="U1423"/>
      <c r="V1423"/>
      <c r="W1423"/>
      <c r="X1423"/>
      <c r="Y1423"/>
      <c r="Z1423"/>
      <c r="AA1423"/>
      <c r="AB1423"/>
      <c r="AC1423"/>
      <c r="AD1423"/>
      <c r="AE1423"/>
      <c r="AF1423"/>
      <c r="AG1423"/>
      <c r="AH1423"/>
      <c r="AI1423"/>
      <c r="AJ1423"/>
      <c r="AK1423"/>
      <c r="AL1423"/>
      <c r="AM1423"/>
      <c r="AN1423"/>
      <c r="AO1423"/>
      <c r="AP1423"/>
    </row>
    <row r="1424" spans="1:42" s="260" customFormat="1" ht="13.5" customHeight="1">
      <c r="A1424"/>
      <c r="B1424" s="575" t="s">
        <v>3870</v>
      </c>
      <c r="C1424" s="575"/>
      <c r="D1424" s="260" t="s">
        <v>3871</v>
      </c>
      <c r="E1424" s="309" t="s">
        <v>3404</v>
      </c>
      <c r="F1424" s="309" t="s">
        <v>3242</v>
      </c>
      <c r="G1424" s="309">
        <v>1</v>
      </c>
      <c r="H1424" s="309">
        <v>1</v>
      </c>
      <c r="I1424" s="309" t="s">
        <v>3350</v>
      </c>
      <c r="J1424" s="309">
        <v>8</v>
      </c>
      <c r="K1424" s="312" t="s">
        <v>3233</v>
      </c>
      <c r="L1424" s="313" t="s">
        <v>3714</v>
      </c>
      <c r="M1424" s="556">
        <v>0</v>
      </c>
      <c r="N1424" s="413">
        <v>1</v>
      </c>
      <c r="O1424" s="413">
        <v>1</v>
      </c>
      <c r="P1424" s="413">
        <v>1</v>
      </c>
      <c r="Q1424" s="556">
        <v>0</v>
      </c>
      <c r="R1424" s="413">
        <f t="shared" si="22"/>
        <v>3</v>
      </c>
      <c r="S1424"/>
      <c r="T1424"/>
      <c r="U1424"/>
      <c r="V1424"/>
      <c r="W1424"/>
      <c r="X1424"/>
      <c r="Y1424"/>
      <c r="Z1424"/>
      <c r="AA1424"/>
      <c r="AB1424"/>
      <c r="AC1424"/>
      <c r="AD1424"/>
      <c r="AE1424"/>
      <c r="AF1424"/>
      <c r="AG1424"/>
      <c r="AH1424"/>
      <c r="AI1424"/>
      <c r="AJ1424"/>
      <c r="AK1424"/>
      <c r="AL1424"/>
      <c r="AM1424"/>
      <c r="AN1424"/>
      <c r="AO1424"/>
      <c r="AP1424"/>
    </row>
    <row r="1425" spans="1:42" s="260" customFormat="1" ht="13.5" customHeight="1">
      <c r="A1425"/>
      <c r="B1425" s="575" t="s">
        <v>3876</v>
      </c>
      <c r="C1425" s="575"/>
      <c r="D1425" s="260" t="s">
        <v>3877</v>
      </c>
      <c r="E1425" s="309"/>
      <c r="F1425" s="309" t="s">
        <v>3875</v>
      </c>
      <c r="G1425" s="309"/>
      <c r="H1425" s="309"/>
      <c r="I1425" s="309" t="s">
        <v>3874</v>
      </c>
      <c r="J1425" s="309">
        <v>8</v>
      </c>
      <c r="K1425" s="312" t="s">
        <v>3878</v>
      </c>
      <c r="L1425" s="313" t="s">
        <v>3759</v>
      </c>
      <c r="M1425" s="413">
        <v>2</v>
      </c>
      <c r="N1425" s="413">
        <v>2</v>
      </c>
      <c r="O1425" s="413">
        <v>1</v>
      </c>
      <c r="P1425" s="556">
        <v>0</v>
      </c>
      <c r="Q1425" s="556">
        <v>0</v>
      </c>
      <c r="R1425" s="413">
        <f t="shared" si="22"/>
        <v>5</v>
      </c>
      <c r="S1425"/>
      <c r="T1425"/>
      <c r="U1425"/>
      <c r="V1425"/>
      <c r="W1425"/>
      <c r="X1425"/>
      <c r="Y1425"/>
      <c r="Z1425"/>
      <c r="AA1425"/>
      <c r="AB1425"/>
      <c r="AC1425"/>
      <c r="AD1425"/>
      <c r="AE1425"/>
      <c r="AF1425"/>
      <c r="AG1425"/>
      <c r="AH1425"/>
      <c r="AI1425"/>
      <c r="AJ1425"/>
      <c r="AK1425"/>
      <c r="AL1425"/>
      <c r="AM1425"/>
      <c r="AN1425"/>
      <c r="AO1425"/>
      <c r="AP1425"/>
    </row>
    <row r="1426" spans="1:42" s="260" customFormat="1" ht="13.5" customHeight="1">
      <c r="A1426"/>
      <c r="B1426" s="575" t="s">
        <v>3887</v>
      </c>
      <c r="C1426" s="575"/>
      <c r="D1426" s="260" t="s">
        <v>3888</v>
      </c>
      <c r="E1426" s="309"/>
      <c r="F1426" s="309" t="s">
        <v>3889</v>
      </c>
      <c r="G1426" s="309">
        <v>2</v>
      </c>
      <c r="H1426" s="309">
        <v>4</v>
      </c>
      <c r="I1426" s="309" t="s">
        <v>3881</v>
      </c>
      <c r="J1426" s="309">
        <v>3</v>
      </c>
      <c r="K1426" s="312" t="s">
        <v>3758</v>
      </c>
      <c r="L1426" s="313" t="s">
        <v>3759</v>
      </c>
      <c r="M1426" s="413">
        <v>1</v>
      </c>
      <c r="N1426" s="556">
        <v>0</v>
      </c>
      <c r="O1426" s="556">
        <v>0</v>
      </c>
      <c r="P1426" s="556">
        <v>0</v>
      </c>
      <c r="Q1426" s="556">
        <v>0</v>
      </c>
      <c r="R1426" s="413">
        <f t="shared" si="22"/>
        <v>1</v>
      </c>
      <c r="S1426"/>
      <c r="T1426"/>
      <c r="U1426"/>
      <c r="V1426"/>
      <c r="W1426"/>
      <c r="X1426"/>
      <c r="Y1426"/>
      <c r="Z1426"/>
      <c r="AA1426"/>
      <c r="AB1426"/>
      <c r="AC1426"/>
      <c r="AD1426"/>
      <c r="AE1426"/>
      <c r="AF1426"/>
      <c r="AG1426"/>
      <c r="AH1426"/>
      <c r="AI1426"/>
      <c r="AJ1426"/>
      <c r="AK1426"/>
      <c r="AL1426"/>
      <c r="AM1426"/>
      <c r="AN1426"/>
      <c r="AO1426"/>
      <c r="AP1426"/>
    </row>
    <row r="1427" spans="1:42" s="260" customFormat="1" ht="13.5" customHeight="1">
      <c r="A1427"/>
      <c r="B1427" s="575" t="s">
        <v>3890</v>
      </c>
      <c r="C1427" s="575"/>
      <c r="D1427" s="260" t="s">
        <v>3891</v>
      </c>
      <c r="E1427" s="309"/>
      <c r="F1427" s="309" t="s">
        <v>3756</v>
      </c>
      <c r="G1427" s="309">
        <v>3</v>
      </c>
      <c r="H1427" s="309">
        <v>2</v>
      </c>
      <c r="I1427" s="309" t="s">
        <v>3881</v>
      </c>
      <c r="J1427" s="309">
        <v>3</v>
      </c>
      <c r="K1427" s="312" t="s">
        <v>3878</v>
      </c>
      <c r="L1427" s="313" t="s">
        <v>3759</v>
      </c>
      <c r="M1427" s="556">
        <v>0</v>
      </c>
      <c r="N1427" s="413">
        <v>2</v>
      </c>
      <c r="O1427" s="413">
        <v>1</v>
      </c>
      <c r="P1427" s="413">
        <v>1</v>
      </c>
      <c r="Q1427" s="413">
        <v>2</v>
      </c>
      <c r="R1427" s="413">
        <f t="shared" si="22"/>
        <v>6</v>
      </c>
      <c r="S1427"/>
      <c r="T1427"/>
      <c r="U1427"/>
      <c r="V1427"/>
      <c r="W1427"/>
      <c r="X1427"/>
      <c r="Y1427"/>
      <c r="Z1427"/>
      <c r="AA1427"/>
      <c r="AB1427"/>
      <c r="AC1427"/>
      <c r="AD1427"/>
      <c r="AE1427"/>
      <c r="AF1427"/>
      <c r="AG1427"/>
      <c r="AH1427"/>
      <c r="AI1427"/>
      <c r="AJ1427"/>
      <c r="AK1427"/>
      <c r="AL1427"/>
      <c r="AM1427"/>
      <c r="AN1427"/>
      <c r="AO1427"/>
      <c r="AP1427"/>
    </row>
    <row r="1428" spans="1:42" s="260" customFormat="1" ht="13.5" customHeight="1">
      <c r="A1428"/>
      <c r="B1428" s="575" t="s">
        <v>3892</v>
      </c>
      <c r="C1428" s="575"/>
      <c r="D1428" s="260" t="s">
        <v>3893</v>
      </c>
      <c r="E1428" s="309"/>
      <c r="F1428" s="309" t="s">
        <v>3756</v>
      </c>
      <c r="G1428" s="309">
        <v>4</v>
      </c>
      <c r="H1428" s="309">
        <v>3</v>
      </c>
      <c r="I1428" s="309" t="s">
        <v>3881</v>
      </c>
      <c r="J1428" s="309">
        <v>4</v>
      </c>
      <c r="K1428" s="312" t="s">
        <v>3894</v>
      </c>
      <c r="L1428" s="313" t="s">
        <v>3759</v>
      </c>
      <c r="M1428" s="413">
        <v>1</v>
      </c>
      <c r="N1428" s="413">
        <v>1</v>
      </c>
      <c r="O1428" s="556">
        <v>0</v>
      </c>
      <c r="P1428" s="413">
        <v>1</v>
      </c>
      <c r="Q1428" s="413">
        <v>1</v>
      </c>
      <c r="R1428" s="413">
        <f t="shared" si="22"/>
        <v>4</v>
      </c>
      <c r="S1428"/>
      <c r="T1428"/>
      <c r="U1428"/>
      <c r="V1428"/>
      <c r="W1428"/>
      <c r="X1428"/>
      <c r="Y1428"/>
      <c r="Z1428"/>
      <c r="AA1428"/>
      <c r="AB1428"/>
      <c r="AC1428"/>
      <c r="AD1428"/>
      <c r="AE1428"/>
      <c r="AF1428"/>
      <c r="AG1428"/>
      <c r="AH1428"/>
      <c r="AI1428"/>
      <c r="AJ1428"/>
      <c r="AK1428"/>
      <c r="AL1428"/>
      <c r="AM1428"/>
      <c r="AN1428"/>
      <c r="AO1428"/>
      <c r="AP1428"/>
    </row>
    <row r="1429" spans="1:42" s="260" customFormat="1" ht="13.5" customHeight="1">
      <c r="A1429"/>
      <c r="B1429" s="575" t="s">
        <v>3898</v>
      </c>
      <c r="C1429" s="575"/>
      <c r="D1429" s="260" t="s">
        <v>3899</v>
      </c>
      <c r="E1429" s="309"/>
      <c r="F1429" s="309" t="s">
        <v>3889</v>
      </c>
      <c r="G1429" s="309">
        <v>4</v>
      </c>
      <c r="H1429" s="309">
        <v>4</v>
      </c>
      <c r="I1429" s="309" t="s">
        <v>3881</v>
      </c>
      <c r="J1429" s="309">
        <v>6</v>
      </c>
      <c r="K1429" s="312" t="s">
        <v>3878</v>
      </c>
      <c r="L1429" s="313" t="s">
        <v>3759</v>
      </c>
      <c r="M1429" s="413">
        <v>1</v>
      </c>
      <c r="N1429" s="413">
        <v>1</v>
      </c>
      <c r="O1429" s="413">
        <v>0</v>
      </c>
      <c r="P1429" s="413">
        <v>2</v>
      </c>
      <c r="Q1429" s="413">
        <v>2</v>
      </c>
      <c r="R1429" s="413">
        <f t="shared" si="22"/>
        <v>6</v>
      </c>
      <c r="S1429"/>
      <c r="T1429"/>
      <c r="U1429"/>
      <c r="V1429"/>
      <c r="W1429"/>
      <c r="X1429"/>
      <c r="Y1429"/>
      <c r="Z1429"/>
      <c r="AA1429"/>
      <c r="AB1429"/>
      <c r="AC1429"/>
      <c r="AD1429"/>
      <c r="AE1429"/>
      <c r="AF1429"/>
      <c r="AG1429"/>
      <c r="AH1429"/>
      <c r="AI1429"/>
      <c r="AJ1429"/>
      <c r="AK1429"/>
      <c r="AL1429"/>
      <c r="AM1429"/>
      <c r="AN1429"/>
      <c r="AO1429"/>
      <c r="AP1429"/>
    </row>
    <row r="1430" spans="1:42" s="260" customFormat="1" ht="13.5" customHeight="1">
      <c r="A1430"/>
      <c r="B1430" s="575" t="s">
        <v>4006</v>
      </c>
      <c r="C1430" s="575"/>
      <c r="D1430" s="260" t="s">
        <v>3900</v>
      </c>
      <c r="E1430" s="309"/>
      <c r="F1430" s="309" t="s">
        <v>3875</v>
      </c>
      <c r="G1430" s="309"/>
      <c r="H1430" s="309"/>
      <c r="I1430" s="309" t="s">
        <v>3881</v>
      </c>
      <c r="J1430" s="309">
        <v>6</v>
      </c>
      <c r="K1430" s="312" t="s">
        <v>3882</v>
      </c>
      <c r="L1430" s="313" t="s">
        <v>3759</v>
      </c>
      <c r="M1430" s="556">
        <v>0</v>
      </c>
      <c r="N1430" s="413">
        <v>0</v>
      </c>
      <c r="O1430" s="413">
        <v>1</v>
      </c>
      <c r="P1430" s="413">
        <v>2</v>
      </c>
      <c r="Q1430" s="413">
        <v>1</v>
      </c>
      <c r="R1430" s="413">
        <f t="shared" si="22"/>
        <v>4</v>
      </c>
      <c r="S1430"/>
      <c r="T1430"/>
      <c r="U1430"/>
      <c r="V1430"/>
      <c r="W1430"/>
      <c r="X1430"/>
      <c r="Y1430"/>
      <c r="Z1430"/>
      <c r="AA1430"/>
      <c r="AB1430"/>
      <c r="AC1430"/>
      <c r="AD1430"/>
      <c r="AE1430"/>
      <c r="AF1430"/>
      <c r="AG1430"/>
      <c r="AH1430"/>
      <c r="AI1430"/>
      <c r="AJ1430"/>
      <c r="AK1430"/>
      <c r="AL1430"/>
      <c r="AM1430"/>
      <c r="AN1430"/>
      <c r="AO1430"/>
      <c r="AP1430"/>
    </row>
    <row r="1431" spans="1:42" s="260" customFormat="1" ht="13.5" customHeight="1">
      <c r="A1431"/>
      <c r="B1431" s="575" t="s">
        <v>3901</v>
      </c>
      <c r="C1431" s="575"/>
      <c r="D1431" s="260" t="s">
        <v>3902</v>
      </c>
      <c r="E1431" s="309" t="s">
        <v>3757</v>
      </c>
      <c r="F1431" s="309" t="s">
        <v>3756</v>
      </c>
      <c r="G1431" s="309">
        <v>5</v>
      </c>
      <c r="H1431" s="309">
        <v>5</v>
      </c>
      <c r="I1431" s="309" t="s">
        <v>3881</v>
      </c>
      <c r="J1431" s="309">
        <v>8</v>
      </c>
      <c r="K1431" s="312" t="s">
        <v>3894</v>
      </c>
      <c r="L1431" s="313" t="s">
        <v>3759</v>
      </c>
      <c r="M1431" s="556">
        <v>0</v>
      </c>
      <c r="N1431" s="556">
        <v>0</v>
      </c>
      <c r="O1431" s="413">
        <v>1</v>
      </c>
      <c r="P1431" s="556">
        <v>0</v>
      </c>
      <c r="Q1431" s="413">
        <v>1</v>
      </c>
      <c r="R1431" s="413">
        <f t="shared" si="22"/>
        <v>2</v>
      </c>
      <c r="S1431"/>
      <c r="T1431"/>
      <c r="U1431"/>
      <c r="V1431"/>
      <c r="W1431"/>
      <c r="X1431"/>
      <c r="Y1431"/>
      <c r="Z1431"/>
      <c r="AA1431"/>
      <c r="AB1431"/>
      <c r="AC1431"/>
      <c r="AD1431"/>
      <c r="AE1431"/>
      <c r="AF1431"/>
      <c r="AG1431"/>
      <c r="AH1431"/>
      <c r="AI1431"/>
      <c r="AJ1431"/>
      <c r="AK1431"/>
      <c r="AL1431"/>
      <c r="AM1431"/>
      <c r="AN1431"/>
      <c r="AO1431"/>
      <c r="AP1431"/>
    </row>
    <row r="1432" spans="1:42" s="260" customFormat="1" ht="13.5" customHeight="1">
      <c r="A1432"/>
      <c r="B1432" s="575" t="s">
        <v>3903</v>
      </c>
      <c r="C1432" s="575"/>
      <c r="D1432" s="260" t="s">
        <v>3904</v>
      </c>
      <c r="E1432" s="309"/>
      <c r="F1432" s="309" t="s">
        <v>3756</v>
      </c>
      <c r="G1432" s="309">
        <v>0</v>
      </c>
      <c r="H1432" s="309">
        <v>2</v>
      </c>
      <c r="I1432" s="309" t="s">
        <v>3905</v>
      </c>
      <c r="J1432" s="309">
        <v>1</v>
      </c>
      <c r="K1432" s="312" t="s">
        <v>3878</v>
      </c>
      <c r="L1432" s="313" t="s">
        <v>3759</v>
      </c>
      <c r="M1432" s="556">
        <v>0</v>
      </c>
      <c r="N1432" s="413">
        <v>2</v>
      </c>
      <c r="O1432" s="413">
        <v>2</v>
      </c>
      <c r="P1432" s="413">
        <v>2</v>
      </c>
      <c r="Q1432" s="413">
        <v>1</v>
      </c>
      <c r="R1432" s="413">
        <f t="shared" ref="R1432:R1495" si="23">SUBTOTAL(9,M1432:Q1432)</f>
        <v>7</v>
      </c>
      <c r="S1432"/>
      <c r="T1432"/>
      <c r="U1432"/>
      <c r="V1432"/>
      <c r="W1432"/>
      <c r="X1432"/>
      <c r="Y1432"/>
      <c r="Z1432"/>
      <c r="AA1432"/>
      <c r="AB1432"/>
      <c r="AC1432"/>
      <c r="AD1432"/>
      <c r="AE1432"/>
      <c r="AF1432"/>
      <c r="AG1432"/>
      <c r="AH1432"/>
      <c r="AI1432"/>
      <c r="AJ1432"/>
      <c r="AK1432"/>
      <c r="AL1432"/>
      <c r="AM1432"/>
      <c r="AN1432"/>
      <c r="AO1432"/>
      <c r="AP1432"/>
    </row>
    <row r="1433" spans="1:42" s="260" customFormat="1" ht="13.5" customHeight="1">
      <c r="A1433"/>
      <c r="B1433" s="575" t="s">
        <v>3912</v>
      </c>
      <c r="C1433" s="575"/>
      <c r="D1433" s="260" t="s">
        <v>3913</v>
      </c>
      <c r="E1433" s="309" t="s">
        <v>3914</v>
      </c>
      <c r="F1433" s="309" t="s">
        <v>3242</v>
      </c>
      <c r="G1433" s="309">
        <v>0</v>
      </c>
      <c r="H1433" s="309">
        <v>2</v>
      </c>
      <c r="I1433" s="309" t="s">
        <v>3381</v>
      </c>
      <c r="J1433" s="309">
        <v>2</v>
      </c>
      <c r="K1433" s="312" t="s">
        <v>3243</v>
      </c>
      <c r="L1433" s="313" t="s">
        <v>3714</v>
      </c>
      <c r="M1433" s="413">
        <v>1</v>
      </c>
      <c r="N1433" s="556">
        <v>0</v>
      </c>
      <c r="O1433" s="413">
        <v>0</v>
      </c>
      <c r="P1433" s="413">
        <v>0</v>
      </c>
      <c r="Q1433" s="413">
        <v>0</v>
      </c>
      <c r="R1433" s="413">
        <f t="shared" si="23"/>
        <v>1</v>
      </c>
      <c r="S1433"/>
      <c r="T1433"/>
      <c r="U1433"/>
      <c r="V1433"/>
      <c r="W1433"/>
      <c r="X1433"/>
      <c r="Y1433"/>
      <c r="Z1433"/>
      <c r="AA1433"/>
      <c r="AB1433"/>
      <c r="AC1433"/>
      <c r="AD1433"/>
      <c r="AE1433"/>
      <c r="AF1433"/>
      <c r="AG1433"/>
      <c r="AH1433"/>
      <c r="AI1433"/>
      <c r="AJ1433"/>
      <c r="AK1433"/>
      <c r="AL1433"/>
      <c r="AM1433"/>
      <c r="AN1433"/>
      <c r="AO1433"/>
      <c r="AP1433"/>
    </row>
    <row r="1434" spans="1:42" s="260" customFormat="1" ht="13.5" customHeight="1">
      <c r="A1434"/>
      <c r="B1434" s="575" t="s">
        <v>3929</v>
      </c>
      <c r="C1434" s="575"/>
      <c r="D1434" s="260" t="s">
        <v>3930</v>
      </c>
      <c r="E1434" s="309"/>
      <c r="F1434" s="309" t="s">
        <v>3242</v>
      </c>
      <c r="G1434" s="309">
        <v>2</v>
      </c>
      <c r="H1434" s="309">
        <v>2</v>
      </c>
      <c r="I1434" s="309" t="s">
        <v>3381</v>
      </c>
      <c r="J1434" s="309">
        <v>2</v>
      </c>
      <c r="K1434" s="312" t="s">
        <v>3243</v>
      </c>
      <c r="L1434" s="313" t="s">
        <v>3714</v>
      </c>
      <c r="M1434" s="556">
        <v>0</v>
      </c>
      <c r="N1434" s="556">
        <v>0</v>
      </c>
      <c r="O1434" s="413">
        <v>1</v>
      </c>
      <c r="P1434" s="413">
        <v>0</v>
      </c>
      <c r="Q1434" s="413">
        <v>0</v>
      </c>
      <c r="R1434" s="413">
        <f t="shared" si="23"/>
        <v>1</v>
      </c>
      <c r="S1434"/>
      <c r="T1434"/>
      <c r="U1434"/>
      <c r="V1434"/>
      <c r="W1434"/>
      <c r="X1434"/>
      <c r="Y1434"/>
      <c r="Z1434"/>
      <c r="AA1434"/>
      <c r="AB1434"/>
      <c r="AC1434"/>
      <c r="AD1434"/>
      <c r="AE1434"/>
      <c r="AF1434"/>
      <c r="AG1434"/>
      <c r="AH1434"/>
      <c r="AI1434"/>
      <c r="AJ1434"/>
      <c r="AK1434"/>
      <c r="AL1434"/>
      <c r="AM1434"/>
      <c r="AN1434"/>
      <c r="AO1434"/>
      <c r="AP1434"/>
    </row>
    <row r="1435" spans="1:42" s="260" customFormat="1" ht="13.5" customHeight="1">
      <c r="A1435"/>
      <c r="B1435" s="575" t="s">
        <v>3935</v>
      </c>
      <c r="C1435" s="575"/>
      <c r="D1435" s="260" t="s">
        <v>3936</v>
      </c>
      <c r="E1435" s="309"/>
      <c r="F1435" s="309" t="s">
        <v>3242</v>
      </c>
      <c r="G1435" s="309">
        <v>3</v>
      </c>
      <c r="H1435" s="309">
        <v>3</v>
      </c>
      <c r="I1435" s="309" t="s">
        <v>3381</v>
      </c>
      <c r="J1435" s="309">
        <v>2</v>
      </c>
      <c r="K1435" s="312" t="s">
        <v>3243</v>
      </c>
      <c r="L1435" s="313" t="s">
        <v>3714</v>
      </c>
      <c r="M1435" s="413">
        <v>2</v>
      </c>
      <c r="N1435" s="413">
        <v>0</v>
      </c>
      <c r="O1435" s="413">
        <v>2</v>
      </c>
      <c r="P1435" s="413">
        <v>0</v>
      </c>
      <c r="Q1435" s="413">
        <v>1</v>
      </c>
      <c r="R1435" s="413">
        <f t="shared" si="23"/>
        <v>5</v>
      </c>
      <c r="S1435"/>
      <c r="T1435"/>
      <c r="U1435"/>
      <c r="V1435"/>
      <c r="W1435"/>
      <c r="X1435"/>
      <c r="Y1435"/>
      <c r="Z1435"/>
      <c r="AA1435"/>
      <c r="AB1435"/>
      <c r="AC1435"/>
      <c r="AD1435"/>
      <c r="AE1435"/>
      <c r="AF1435"/>
      <c r="AG1435"/>
      <c r="AH1435"/>
      <c r="AI1435"/>
      <c r="AJ1435"/>
      <c r="AK1435"/>
      <c r="AL1435"/>
      <c r="AM1435"/>
      <c r="AN1435"/>
      <c r="AO1435"/>
      <c r="AP1435"/>
    </row>
    <row r="1436" spans="1:42" s="260" customFormat="1" ht="13.5" customHeight="1">
      <c r="A1436"/>
      <c r="B1436" s="575" t="s">
        <v>3925</v>
      </c>
      <c r="C1436" s="575"/>
      <c r="D1436" s="260" t="s">
        <v>3926</v>
      </c>
      <c r="E1436" s="309"/>
      <c r="F1436" s="309" t="s">
        <v>3242</v>
      </c>
      <c r="G1436" s="309">
        <v>2</v>
      </c>
      <c r="H1436" s="309">
        <v>1</v>
      </c>
      <c r="I1436" s="309" t="s">
        <v>3381</v>
      </c>
      <c r="J1436" s="309">
        <v>2</v>
      </c>
      <c r="K1436" s="312" t="s">
        <v>3243</v>
      </c>
      <c r="L1436" s="313" t="s">
        <v>3714</v>
      </c>
      <c r="M1436" s="413">
        <v>2</v>
      </c>
      <c r="N1436" s="413">
        <v>1</v>
      </c>
      <c r="O1436" s="413">
        <v>0</v>
      </c>
      <c r="P1436" s="413">
        <v>1</v>
      </c>
      <c r="Q1436" s="413">
        <v>1</v>
      </c>
      <c r="R1436" s="413">
        <f t="shared" si="23"/>
        <v>5</v>
      </c>
      <c r="S1436"/>
      <c r="T1436"/>
      <c r="U1436"/>
      <c r="V1436"/>
      <c r="W1436"/>
      <c r="X1436"/>
      <c r="Y1436"/>
      <c r="Z1436"/>
      <c r="AA1436"/>
      <c r="AB1436"/>
      <c r="AC1436"/>
      <c r="AD1436"/>
      <c r="AE1436"/>
      <c r="AF1436"/>
      <c r="AG1436"/>
      <c r="AH1436"/>
      <c r="AI1436"/>
      <c r="AJ1436"/>
      <c r="AK1436"/>
      <c r="AL1436"/>
      <c r="AM1436"/>
      <c r="AN1436"/>
      <c r="AO1436"/>
      <c r="AP1436"/>
    </row>
    <row r="1437" spans="1:42" s="260" customFormat="1" ht="13.5" customHeight="1">
      <c r="A1437"/>
      <c r="B1437" s="580" t="s">
        <v>3939</v>
      </c>
      <c r="C1437" s="575"/>
      <c r="D1437" s="260" t="s">
        <v>3940</v>
      </c>
      <c r="E1437" s="309"/>
      <c r="F1437" s="309" t="s">
        <v>3242</v>
      </c>
      <c r="G1437" s="309">
        <v>2</v>
      </c>
      <c r="H1437" s="309">
        <v>4</v>
      </c>
      <c r="I1437" s="309" t="s">
        <v>3381</v>
      </c>
      <c r="J1437" s="309">
        <v>3</v>
      </c>
      <c r="K1437" s="312" t="s">
        <v>3250</v>
      </c>
      <c r="L1437" s="313" t="s">
        <v>3714</v>
      </c>
      <c r="M1437" s="413">
        <v>0</v>
      </c>
      <c r="N1437" s="556">
        <v>0</v>
      </c>
      <c r="O1437" s="413">
        <v>0</v>
      </c>
      <c r="P1437" s="556">
        <v>0</v>
      </c>
      <c r="Q1437" s="413">
        <v>1</v>
      </c>
      <c r="R1437" s="413">
        <f t="shared" si="23"/>
        <v>1</v>
      </c>
      <c r="S1437"/>
      <c r="T1437"/>
      <c r="U1437"/>
      <c r="V1437"/>
      <c r="W1437"/>
      <c r="X1437"/>
      <c r="Y1437"/>
      <c r="Z1437"/>
      <c r="AA1437"/>
      <c r="AB1437"/>
      <c r="AC1437"/>
      <c r="AD1437"/>
      <c r="AE1437"/>
      <c r="AF1437"/>
      <c r="AG1437"/>
      <c r="AH1437"/>
      <c r="AI1437"/>
      <c r="AJ1437"/>
      <c r="AK1437"/>
      <c r="AL1437"/>
      <c r="AM1437"/>
      <c r="AN1437"/>
      <c r="AO1437"/>
      <c r="AP1437"/>
    </row>
    <row r="1438" spans="1:42" s="260" customFormat="1" ht="13.5" customHeight="1">
      <c r="A1438"/>
      <c r="B1438" s="575" t="s">
        <v>3941</v>
      </c>
      <c r="C1438" s="575"/>
      <c r="D1438" s="260" t="s">
        <v>3942</v>
      </c>
      <c r="E1438" s="309"/>
      <c r="F1438" s="309" t="s">
        <v>3242</v>
      </c>
      <c r="G1438" s="309">
        <v>3</v>
      </c>
      <c r="H1438" s="309">
        <v>4</v>
      </c>
      <c r="I1438" s="309" t="s">
        <v>3381</v>
      </c>
      <c r="J1438" s="309">
        <v>3</v>
      </c>
      <c r="K1438" s="312" t="s">
        <v>3250</v>
      </c>
      <c r="L1438" s="313" t="s">
        <v>3714</v>
      </c>
      <c r="M1438" s="413">
        <v>2</v>
      </c>
      <c r="N1438" s="413">
        <v>1</v>
      </c>
      <c r="O1438" s="413">
        <v>2</v>
      </c>
      <c r="P1438" s="413">
        <v>1</v>
      </c>
      <c r="Q1438" s="413">
        <v>2</v>
      </c>
      <c r="R1438" s="413">
        <f t="shared" si="23"/>
        <v>8</v>
      </c>
      <c r="S1438"/>
      <c r="T1438"/>
      <c r="U1438"/>
      <c r="V1438"/>
      <c r="W1438"/>
      <c r="X1438"/>
      <c r="Y1438"/>
      <c r="Z1438"/>
      <c r="AA1438"/>
      <c r="AB1438"/>
      <c r="AC1438"/>
      <c r="AD1438"/>
      <c r="AE1438"/>
      <c r="AF1438"/>
      <c r="AG1438"/>
      <c r="AH1438"/>
      <c r="AI1438"/>
      <c r="AJ1438"/>
      <c r="AK1438"/>
      <c r="AL1438"/>
      <c r="AM1438"/>
      <c r="AN1438"/>
      <c r="AO1438"/>
      <c r="AP1438"/>
    </row>
    <row r="1439" spans="1:42" s="260" customFormat="1" ht="13.5" customHeight="1">
      <c r="A1439"/>
      <c r="B1439" s="575" t="s">
        <v>3943</v>
      </c>
      <c r="C1439" s="575"/>
      <c r="D1439" s="260" t="s">
        <v>3944</v>
      </c>
      <c r="E1439" s="309"/>
      <c r="F1439" s="309" t="s">
        <v>3242</v>
      </c>
      <c r="G1439" s="309">
        <v>3</v>
      </c>
      <c r="H1439" s="309">
        <v>4</v>
      </c>
      <c r="I1439" s="309" t="s">
        <v>3381</v>
      </c>
      <c r="J1439" s="309">
        <v>3</v>
      </c>
      <c r="K1439" s="312" t="s">
        <v>3250</v>
      </c>
      <c r="L1439" s="313" t="s">
        <v>3714</v>
      </c>
      <c r="M1439" s="413">
        <v>2</v>
      </c>
      <c r="N1439" s="413">
        <v>1</v>
      </c>
      <c r="O1439" s="413">
        <v>1</v>
      </c>
      <c r="P1439" s="413">
        <v>2</v>
      </c>
      <c r="Q1439" s="413">
        <v>1</v>
      </c>
      <c r="R1439" s="413">
        <f t="shared" si="23"/>
        <v>7</v>
      </c>
      <c r="S1439"/>
      <c r="T1439"/>
      <c r="U1439"/>
      <c r="V1439"/>
      <c r="W1439"/>
      <c r="X1439"/>
      <c r="Y1439"/>
      <c r="Z1439"/>
      <c r="AA1439"/>
      <c r="AB1439"/>
      <c r="AC1439"/>
      <c r="AD1439"/>
      <c r="AE1439"/>
      <c r="AF1439"/>
      <c r="AG1439"/>
      <c r="AH1439"/>
      <c r="AI1439"/>
      <c r="AJ1439"/>
      <c r="AK1439"/>
      <c r="AL1439"/>
      <c r="AM1439"/>
      <c r="AN1439"/>
      <c r="AO1439"/>
      <c r="AP1439"/>
    </row>
    <row r="1440" spans="1:42" s="260" customFormat="1" ht="13.5" customHeight="1">
      <c r="A1440"/>
      <c r="B1440" s="575" t="s">
        <v>4008</v>
      </c>
      <c r="C1440" s="575"/>
      <c r="D1440" s="260" t="s">
        <v>3961</v>
      </c>
      <c r="E1440" s="309"/>
      <c r="F1440" s="309" t="s">
        <v>3242</v>
      </c>
      <c r="G1440" s="309">
        <v>4</v>
      </c>
      <c r="H1440" s="309">
        <v>5</v>
      </c>
      <c r="I1440" s="309" t="s">
        <v>3381</v>
      </c>
      <c r="J1440" s="309">
        <v>4</v>
      </c>
      <c r="K1440" s="312" t="s">
        <v>3233</v>
      </c>
      <c r="L1440" s="313" t="s">
        <v>3714</v>
      </c>
      <c r="M1440" s="413">
        <v>1</v>
      </c>
      <c r="N1440" s="413">
        <v>1</v>
      </c>
      <c r="O1440" s="413">
        <v>1</v>
      </c>
      <c r="P1440" s="413">
        <v>1</v>
      </c>
      <c r="Q1440" s="556">
        <v>0</v>
      </c>
      <c r="R1440" s="413">
        <f t="shared" si="23"/>
        <v>4</v>
      </c>
      <c r="S1440"/>
      <c r="T1440"/>
      <c r="U1440"/>
      <c r="V1440"/>
      <c r="W1440"/>
      <c r="X1440"/>
      <c r="Y1440"/>
      <c r="Z1440"/>
      <c r="AA1440"/>
      <c r="AB1440"/>
      <c r="AC1440"/>
      <c r="AD1440"/>
      <c r="AE1440"/>
      <c r="AF1440"/>
      <c r="AG1440"/>
      <c r="AH1440"/>
      <c r="AI1440"/>
      <c r="AJ1440"/>
      <c r="AK1440"/>
      <c r="AL1440"/>
      <c r="AM1440"/>
      <c r="AN1440"/>
      <c r="AO1440"/>
      <c r="AP1440"/>
    </row>
    <row r="1441" spans="1:42" s="260" customFormat="1" ht="13.5" customHeight="1">
      <c r="A1441"/>
      <c r="B1441" s="575" t="s">
        <v>3955</v>
      </c>
      <c r="C1441" s="575"/>
      <c r="D1441" s="260" t="s">
        <v>3956</v>
      </c>
      <c r="E1441" s="309"/>
      <c r="F1441" s="309" t="s">
        <v>3242</v>
      </c>
      <c r="G1441" s="309">
        <v>3</v>
      </c>
      <c r="H1441" s="309">
        <v>5</v>
      </c>
      <c r="I1441" s="309" t="s">
        <v>3381</v>
      </c>
      <c r="J1441" s="309">
        <v>4</v>
      </c>
      <c r="K1441" s="312" t="s">
        <v>3250</v>
      </c>
      <c r="L1441" s="313" t="s">
        <v>3714</v>
      </c>
      <c r="M1441" s="556">
        <v>0</v>
      </c>
      <c r="N1441" s="413">
        <v>2</v>
      </c>
      <c r="O1441" s="413">
        <v>2</v>
      </c>
      <c r="P1441" s="413">
        <v>1</v>
      </c>
      <c r="Q1441" s="413">
        <v>2</v>
      </c>
      <c r="R1441" s="413">
        <f t="shared" si="23"/>
        <v>7</v>
      </c>
      <c r="S1441"/>
      <c r="T1441"/>
      <c r="U1441"/>
      <c r="V1441"/>
      <c r="W1441"/>
      <c r="X1441"/>
      <c r="Y1441"/>
      <c r="Z1441"/>
      <c r="AA1441"/>
      <c r="AB1441"/>
      <c r="AC1441"/>
      <c r="AD1441"/>
      <c r="AE1441"/>
      <c r="AF1441"/>
      <c r="AG1441"/>
      <c r="AH1441"/>
      <c r="AI1441"/>
      <c r="AJ1441"/>
      <c r="AK1441"/>
      <c r="AL1441"/>
      <c r="AM1441"/>
      <c r="AN1441"/>
      <c r="AO1441"/>
      <c r="AP1441"/>
    </row>
    <row r="1442" spans="1:42" s="260" customFormat="1" ht="13.5" customHeight="1">
      <c r="A1442"/>
      <c r="B1442" s="575" t="s">
        <v>3952</v>
      </c>
      <c r="C1442" s="575"/>
      <c r="D1442" s="260" t="s">
        <v>3953</v>
      </c>
      <c r="E1442" s="309" t="s">
        <v>3954</v>
      </c>
      <c r="F1442" s="309" t="s">
        <v>3242</v>
      </c>
      <c r="G1442" s="309">
        <v>3</v>
      </c>
      <c r="H1442" s="309">
        <v>2</v>
      </c>
      <c r="I1442" s="309" t="s">
        <v>3381</v>
      </c>
      <c r="J1442" s="309">
        <v>4</v>
      </c>
      <c r="K1442" s="312" t="s">
        <v>3243</v>
      </c>
      <c r="L1442" s="576" t="s">
        <v>4013</v>
      </c>
      <c r="M1442" s="556">
        <v>0</v>
      </c>
      <c r="N1442" s="556">
        <v>0</v>
      </c>
      <c r="O1442" s="556">
        <v>0</v>
      </c>
      <c r="P1442" s="556">
        <v>0</v>
      </c>
      <c r="Q1442" s="413">
        <v>0</v>
      </c>
      <c r="R1442" s="413">
        <f t="shared" si="23"/>
        <v>0</v>
      </c>
      <c r="S1442"/>
      <c r="T1442"/>
      <c r="U1442"/>
      <c r="V1442"/>
      <c r="W1442"/>
      <c r="X1442"/>
      <c r="Y1442"/>
      <c r="Z1442"/>
      <c r="AA1442"/>
      <c r="AB1442"/>
      <c r="AC1442"/>
      <c r="AD1442"/>
      <c r="AE1442"/>
      <c r="AF1442"/>
      <c r="AG1442"/>
      <c r="AH1442"/>
      <c r="AI1442"/>
      <c r="AJ1442"/>
      <c r="AK1442"/>
      <c r="AL1442"/>
      <c r="AM1442"/>
      <c r="AN1442"/>
      <c r="AO1442"/>
      <c r="AP1442"/>
    </row>
    <row r="1443" spans="1:42" s="260" customFormat="1" ht="13.5" customHeight="1">
      <c r="A1443"/>
      <c r="B1443" s="575" t="s">
        <v>3974</v>
      </c>
      <c r="C1443" s="575"/>
      <c r="D1443" s="260" t="s">
        <v>3975</v>
      </c>
      <c r="E1443" s="309"/>
      <c r="F1443" s="309" t="s">
        <v>3756</v>
      </c>
      <c r="G1443" s="309">
        <v>6</v>
      </c>
      <c r="H1443" s="309">
        <v>5</v>
      </c>
      <c r="I1443" s="309" t="s">
        <v>3905</v>
      </c>
      <c r="J1443" s="309">
        <v>5</v>
      </c>
      <c r="K1443" s="312" t="s">
        <v>3878</v>
      </c>
      <c r="L1443" s="313" t="s">
        <v>3759</v>
      </c>
      <c r="M1443" s="413">
        <v>1</v>
      </c>
      <c r="N1443" s="413">
        <v>1</v>
      </c>
      <c r="O1443" s="413">
        <v>1</v>
      </c>
      <c r="P1443" s="413">
        <v>2</v>
      </c>
      <c r="Q1443" s="413">
        <v>1</v>
      </c>
      <c r="R1443" s="413">
        <f t="shared" si="23"/>
        <v>6</v>
      </c>
      <c r="S1443"/>
      <c r="T1443"/>
      <c r="U1443"/>
      <c r="V1443"/>
      <c r="W1443"/>
      <c r="X1443"/>
      <c r="Y1443"/>
      <c r="Z1443"/>
      <c r="AA1443"/>
      <c r="AB1443"/>
      <c r="AC1443"/>
      <c r="AD1443"/>
      <c r="AE1443"/>
      <c r="AF1443"/>
      <c r="AG1443"/>
      <c r="AH1443"/>
      <c r="AI1443"/>
      <c r="AJ1443"/>
      <c r="AK1443"/>
      <c r="AL1443"/>
      <c r="AM1443"/>
      <c r="AN1443"/>
      <c r="AO1443"/>
      <c r="AP1443"/>
    </row>
    <row r="1444" spans="1:42" s="260" customFormat="1" ht="13.5" customHeight="1">
      <c r="A1444"/>
      <c r="B1444" s="575" t="s">
        <v>3970</v>
      </c>
      <c r="C1444" s="575"/>
      <c r="D1444" s="260" t="s">
        <v>3971</v>
      </c>
      <c r="E1444" s="309"/>
      <c r="F1444" s="309" t="s">
        <v>3756</v>
      </c>
      <c r="G1444" s="309">
        <v>3</v>
      </c>
      <c r="H1444" s="309">
        <v>8</v>
      </c>
      <c r="I1444" s="309" t="s">
        <v>3905</v>
      </c>
      <c r="J1444" s="309">
        <v>5</v>
      </c>
      <c r="K1444" s="312" t="s">
        <v>3878</v>
      </c>
      <c r="L1444" s="313" t="s">
        <v>3759</v>
      </c>
      <c r="M1444" s="413">
        <v>0</v>
      </c>
      <c r="N1444" s="413">
        <v>2</v>
      </c>
      <c r="O1444" s="413">
        <v>2</v>
      </c>
      <c r="P1444" s="413">
        <v>2</v>
      </c>
      <c r="Q1444" s="413">
        <v>2</v>
      </c>
      <c r="R1444" s="413">
        <f t="shared" si="23"/>
        <v>8</v>
      </c>
      <c r="S1444"/>
      <c r="T1444"/>
      <c r="U1444"/>
      <c r="V1444"/>
      <c r="W1444"/>
      <c r="X1444"/>
      <c r="Y1444"/>
      <c r="Z1444"/>
      <c r="AA1444"/>
      <c r="AB1444"/>
      <c r="AC1444"/>
      <c r="AD1444"/>
      <c r="AE1444"/>
      <c r="AF1444"/>
      <c r="AG1444"/>
      <c r="AH1444"/>
      <c r="AI1444"/>
      <c r="AJ1444"/>
      <c r="AK1444"/>
      <c r="AL1444"/>
      <c r="AM1444"/>
      <c r="AN1444"/>
      <c r="AO1444"/>
      <c r="AP1444"/>
    </row>
    <row r="1445" spans="1:42" s="260" customFormat="1" ht="13.5" customHeight="1">
      <c r="A1445"/>
      <c r="B1445" s="575" t="s">
        <v>3976</v>
      </c>
      <c r="C1445" s="575"/>
      <c r="D1445" s="260" t="s">
        <v>3977</v>
      </c>
      <c r="E1445" s="309"/>
      <c r="F1445" s="309" t="s">
        <v>3756</v>
      </c>
      <c r="G1445" s="309">
        <v>5</v>
      </c>
      <c r="H1445" s="309">
        <v>5</v>
      </c>
      <c r="I1445" s="309" t="s">
        <v>3905</v>
      </c>
      <c r="J1445" s="309">
        <v>6</v>
      </c>
      <c r="K1445" s="312" t="s">
        <v>3894</v>
      </c>
      <c r="L1445" s="313" t="s">
        <v>3759</v>
      </c>
      <c r="M1445" s="413">
        <v>1</v>
      </c>
      <c r="N1445" s="413">
        <v>1</v>
      </c>
      <c r="O1445" s="413">
        <v>1</v>
      </c>
      <c r="P1445" s="556">
        <v>0</v>
      </c>
      <c r="Q1445" s="413">
        <v>1</v>
      </c>
      <c r="R1445" s="413">
        <f t="shared" si="23"/>
        <v>4</v>
      </c>
      <c r="S1445"/>
      <c r="T1445"/>
      <c r="U1445"/>
      <c r="V1445"/>
      <c r="W1445"/>
      <c r="X1445"/>
      <c r="Y1445"/>
      <c r="Z1445"/>
      <c r="AA1445"/>
      <c r="AB1445"/>
      <c r="AC1445"/>
      <c r="AD1445"/>
      <c r="AE1445"/>
      <c r="AF1445"/>
      <c r="AG1445"/>
      <c r="AH1445"/>
      <c r="AI1445"/>
      <c r="AJ1445"/>
      <c r="AK1445"/>
      <c r="AL1445"/>
      <c r="AM1445"/>
      <c r="AN1445"/>
      <c r="AO1445"/>
      <c r="AP1445"/>
    </row>
    <row r="1446" spans="1:42" s="260" customFormat="1" ht="13.5" customHeight="1">
      <c r="A1446"/>
      <c r="B1446" s="575" t="s">
        <v>3984</v>
      </c>
      <c r="C1446" s="575"/>
      <c r="D1446" s="260" t="s">
        <v>3985</v>
      </c>
      <c r="E1446" s="309" t="s">
        <v>3988</v>
      </c>
      <c r="F1446" s="309" t="s">
        <v>3987</v>
      </c>
      <c r="G1446" s="309">
        <v>7</v>
      </c>
      <c r="H1446" s="309">
        <v>4</v>
      </c>
      <c r="I1446" s="309" t="s">
        <v>3986</v>
      </c>
      <c r="J1446" s="309">
        <v>7</v>
      </c>
      <c r="K1446" s="312" t="s">
        <v>3989</v>
      </c>
      <c r="L1446" s="313" t="s">
        <v>3990</v>
      </c>
      <c r="M1446" s="413">
        <v>0</v>
      </c>
      <c r="N1446" s="413">
        <v>0</v>
      </c>
      <c r="O1446" s="413">
        <v>2</v>
      </c>
      <c r="P1446" s="413">
        <v>0</v>
      </c>
      <c r="Q1446" s="413">
        <v>2</v>
      </c>
      <c r="R1446" s="413">
        <f t="shared" si="23"/>
        <v>4</v>
      </c>
      <c r="S1446"/>
      <c r="T1446"/>
      <c r="U1446"/>
      <c r="V1446"/>
      <c r="W1446"/>
      <c r="X1446"/>
      <c r="Y1446"/>
      <c r="Z1446"/>
      <c r="AA1446"/>
      <c r="AB1446"/>
      <c r="AC1446"/>
      <c r="AD1446"/>
      <c r="AE1446"/>
      <c r="AF1446"/>
      <c r="AG1446"/>
      <c r="AH1446"/>
      <c r="AI1446"/>
      <c r="AJ1446"/>
      <c r="AK1446"/>
      <c r="AL1446"/>
      <c r="AM1446"/>
      <c r="AN1446"/>
      <c r="AO1446"/>
      <c r="AP1446"/>
    </row>
    <row r="1447" spans="1:42" s="260" customFormat="1" ht="13.5" customHeight="1">
      <c r="A1447"/>
      <c r="B1447" s="575" t="s">
        <v>3982</v>
      </c>
      <c r="C1447" s="575"/>
      <c r="D1447" s="260" t="s">
        <v>3983</v>
      </c>
      <c r="E1447" s="309"/>
      <c r="F1447" s="309" t="s">
        <v>3756</v>
      </c>
      <c r="G1447" s="309">
        <v>5</v>
      </c>
      <c r="H1447" s="309">
        <v>10</v>
      </c>
      <c r="I1447" s="309" t="s">
        <v>3905</v>
      </c>
      <c r="J1447" s="309">
        <v>7</v>
      </c>
      <c r="K1447" s="312" t="s">
        <v>3878</v>
      </c>
      <c r="L1447" s="313" t="s">
        <v>3759</v>
      </c>
      <c r="M1447" s="413">
        <v>1</v>
      </c>
      <c r="N1447" s="413">
        <v>1</v>
      </c>
      <c r="O1447" s="413">
        <v>1</v>
      </c>
      <c r="P1447" s="413">
        <v>1</v>
      </c>
      <c r="Q1447" s="413">
        <v>0</v>
      </c>
      <c r="R1447" s="413">
        <f t="shared" si="23"/>
        <v>4</v>
      </c>
      <c r="S1447"/>
      <c r="T1447"/>
      <c r="U1447"/>
      <c r="V1447"/>
      <c r="W1447"/>
      <c r="X1447"/>
      <c r="Y1447"/>
      <c r="Z1447"/>
      <c r="AA1447"/>
      <c r="AB1447"/>
      <c r="AC1447"/>
      <c r="AD1447"/>
      <c r="AE1447"/>
      <c r="AF1447"/>
      <c r="AG1447"/>
      <c r="AH1447"/>
      <c r="AI1447"/>
      <c r="AJ1447"/>
      <c r="AK1447"/>
      <c r="AL1447"/>
      <c r="AM1447"/>
      <c r="AN1447"/>
      <c r="AO1447"/>
      <c r="AP1447"/>
    </row>
    <row r="1448" spans="1:42" s="260" customFormat="1" ht="13.5" customHeight="1">
      <c r="A1448"/>
      <c r="B1448" s="575" t="s">
        <v>3994</v>
      </c>
      <c r="C1448" s="575"/>
      <c r="D1448" s="260" t="s">
        <v>3995</v>
      </c>
      <c r="E1448" s="309"/>
      <c r="F1448" s="309" t="s">
        <v>3987</v>
      </c>
      <c r="G1448" s="309">
        <v>8</v>
      </c>
      <c r="H1448" s="309">
        <v>5</v>
      </c>
      <c r="I1448" s="309" t="s">
        <v>3986</v>
      </c>
      <c r="J1448" s="309">
        <v>8</v>
      </c>
      <c r="K1448" s="312" t="s">
        <v>3233</v>
      </c>
      <c r="L1448" s="313" t="s">
        <v>3990</v>
      </c>
      <c r="M1448" s="413">
        <v>1</v>
      </c>
      <c r="N1448" s="413">
        <v>1</v>
      </c>
      <c r="O1448" s="413">
        <v>1</v>
      </c>
      <c r="P1448" s="556">
        <v>0</v>
      </c>
      <c r="Q1448" s="556">
        <v>0</v>
      </c>
      <c r="R1448" s="413">
        <f t="shared" si="23"/>
        <v>3</v>
      </c>
      <c r="S1448"/>
      <c r="T1448"/>
      <c r="U1448"/>
      <c r="V1448"/>
      <c r="W1448"/>
      <c r="X1448"/>
      <c r="Y1448"/>
      <c r="Z1448"/>
      <c r="AA1448"/>
      <c r="AB1448"/>
      <c r="AC1448"/>
      <c r="AD1448"/>
      <c r="AE1448"/>
      <c r="AF1448"/>
      <c r="AG1448"/>
      <c r="AH1448"/>
      <c r="AI1448"/>
      <c r="AJ1448"/>
      <c r="AK1448"/>
      <c r="AL1448"/>
      <c r="AM1448"/>
      <c r="AN1448"/>
      <c r="AO1448"/>
      <c r="AP1448"/>
    </row>
    <row r="1449" spans="1:42" s="260" customFormat="1" ht="13.5" customHeight="1">
      <c r="A1449"/>
      <c r="B1449" s="575" t="s">
        <v>3997</v>
      </c>
      <c r="C1449" s="575"/>
      <c r="D1449" s="260" t="s">
        <v>3998</v>
      </c>
      <c r="E1449" s="309" t="s">
        <v>3999</v>
      </c>
      <c r="F1449" s="309" t="s">
        <v>3987</v>
      </c>
      <c r="G1449" s="309">
        <v>7</v>
      </c>
      <c r="H1449" s="309">
        <v>7</v>
      </c>
      <c r="I1449" s="309" t="s">
        <v>3986</v>
      </c>
      <c r="J1449" s="309">
        <v>9</v>
      </c>
      <c r="K1449" s="312" t="s">
        <v>3996</v>
      </c>
      <c r="L1449" s="313" t="s">
        <v>3990</v>
      </c>
      <c r="M1449" s="556">
        <v>0</v>
      </c>
      <c r="N1449" s="413">
        <v>1</v>
      </c>
      <c r="O1449" s="413">
        <v>1</v>
      </c>
      <c r="P1449" s="413">
        <v>1</v>
      </c>
      <c r="Q1449" s="413">
        <v>1</v>
      </c>
      <c r="R1449" s="413">
        <f t="shared" si="23"/>
        <v>4</v>
      </c>
      <c r="S1449"/>
      <c r="T1449"/>
      <c r="U1449"/>
      <c r="V1449"/>
      <c r="W1449"/>
      <c r="X1449"/>
      <c r="Y1449"/>
      <c r="Z1449"/>
      <c r="AA1449"/>
      <c r="AB1449"/>
      <c r="AC1449"/>
      <c r="AD1449"/>
      <c r="AE1449"/>
      <c r="AF1449"/>
      <c r="AG1449"/>
      <c r="AH1449"/>
      <c r="AI1449"/>
      <c r="AJ1449"/>
      <c r="AK1449"/>
      <c r="AL1449"/>
      <c r="AM1449"/>
      <c r="AN1449"/>
      <c r="AO1449"/>
      <c r="AP1449"/>
    </row>
    <row r="1450" spans="1:42" s="260" customFormat="1" ht="13.5" customHeight="1">
      <c r="A1450" s="575"/>
      <c r="B1450" s="575" t="s">
        <v>4014</v>
      </c>
      <c r="D1450" s="309" t="s">
        <v>4000</v>
      </c>
      <c r="E1450" s="309"/>
      <c r="F1450" s="309" t="s">
        <v>4002</v>
      </c>
      <c r="G1450" s="309">
        <v>9</v>
      </c>
      <c r="H1450" s="309">
        <v>6</v>
      </c>
      <c r="I1450" s="309" t="s">
        <v>4001</v>
      </c>
      <c r="J1450" s="312">
        <v>10</v>
      </c>
      <c r="K1450" s="313" t="s">
        <v>3233</v>
      </c>
      <c r="L1450" s="413" t="s">
        <v>4003</v>
      </c>
      <c r="M1450" s="413">
        <v>1</v>
      </c>
      <c r="N1450" s="556">
        <v>0</v>
      </c>
      <c r="O1450" s="413">
        <v>1</v>
      </c>
      <c r="P1450" s="413">
        <v>1</v>
      </c>
      <c r="Q1450" s="413">
        <v>1</v>
      </c>
      <c r="R1450">
        <f t="shared" si="23"/>
        <v>4</v>
      </c>
      <c r="S1450"/>
      <c r="T1450"/>
      <c r="U1450"/>
      <c r="V1450"/>
      <c r="W1450"/>
      <c r="X1450"/>
      <c r="Y1450"/>
      <c r="Z1450"/>
      <c r="AA1450"/>
      <c r="AB1450"/>
      <c r="AC1450"/>
      <c r="AD1450"/>
      <c r="AE1450"/>
      <c r="AF1450"/>
      <c r="AG1450"/>
      <c r="AH1450"/>
      <c r="AI1450"/>
      <c r="AJ1450"/>
      <c r="AK1450"/>
      <c r="AL1450"/>
      <c r="AM1450"/>
      <c r="AN1450"/>
      <c r="AO1450"/>
      <c r="AP1450"/>
    </row>
    <row r="1451" spans="1:42" s="260" customFormat="1" ht="13.5" customHeight="1">
      <c r="A1451"/>
      <c r="B1451" s="575" t="s">
        <v>3712</v>
      </c>
      <c r="C1451" s="575"/>
      <c r="D1451" s="469" t="s">
        <v>3713</v>
      </c>
      <c r="E1451" s="309"/>
      <c r="F1451" s="309" t="s">
        <v>3232</v>
      </c>
      <c r="G1451" s="309"/>
      <c r="H1451" s="309"/>
      <c r="I1451" s="309" t="s">
        <v>3247</v>
      </c>
      <c r="J1451" s="309">
        <v>0</v>
      </c>
      <c r="K1451" s="312" t="s">
        <v>3238</v>
      </c>
      <c r="L1451" s="576" t="s">
        <v>4011</v>
      </c>
      <c r="M1451" s="556">
        <v>0</v>
      </c>
      <c r="N1451" s="556">
        <v>0</v>
      </c>
      <c r="O1451" s="556">
        <v>0</v>
      </c>
      <c r="P1451" s="413">
        <v>0</v>
      </c>
      <c r="Q1451" s="556">
        <v>0</v>
      </c>
      <c r="R1451" s="413">
        <f t="shared" si="23"/>
        <v>0</v>
      </c>
      <c r="S1451"/>
      <c r="T1451"/>
      <c r="U1451"/>
      <c r="V1451"/>
      <c r="W1451"/>
      <c r="X1451"/>
      <c r="Y1451"/>
      <c r="Z1451"/>
      <c r="AA1451"/>
      <c r="AB1451"/>
      <c r="AC1451"/>
      <c r="AD1451"/>
      <c r="AE1451"/>
      <c r="AF1451"/>
      <c r="AG1451"/>
      <c r="AH1451"/>
      <c r="AI1451"/>
      <c r="AJ1451"/>
      <c r="AK1451"/>
      <c r="AL1451"/>
      <c r="AM1451"/>
      <c r="AN1451"/>
      <c r="AO1451"/>
      <c r="AP1451"/>
    </row>
    <row r="1452" spans="1:42" s="260" customFormat="1" ht="13.5" customHeight="1">
      <c r="A1452"/>
      <c r="B1452" s="575" t="s">
        <v>3715</v>
      </c>
      <c r="C1452" s="575"/>
      <c r="D1452" s="260" t="s">
        <v>3716</v>
      </c>
      <c r="E1452" s="309"/>
      <c r="F1452" s="309" t="s">
        <v>3242</v>
      </c>
      <c r="G1452" s="309">
        <v>0</v>
      </c>
      <c r="H1452" s="309">
        <v>3</v>
      </c>
      <c r="I1452" s="309" t="s">
        <v>3247</v>
      </c>
      <c r="J1452" s="309">
        <v>1</v>
      </c>
      <c r="K1452" s="312" t="s">
        <v>3243</v>
      </c>
      <c r="L1452" s="576" t="s">
        <v>4017</v>
      </c>
      <c r="M1452" s="556">
        <v>0</v>
      </c>
      <c r="N1452" s="556">
        <v>0</v>
      </c>
      <c r="O1452" s="556">
        <v>0</v>
      </c>
      <c r="P1452" s="556">
        <v>0</v>
      </c>
      <c r="Q1452" s="556">
        <v>0</v>
      </c>
      <c r="R1452" s="413">
        <f t="shared" si="23"/>
        <v>0</v>
      </c>
      <c r="S1452"/>
      <c r="T1452"/>
      <c r="U1452"/>
      <c r="V1452"/>
      <c r="W1452"/>
      <c r="X1452"/>
      <c r="Y1452"/>
      <c r="Z1452"/>
      <c r="AA1452"/>
      <c r="AB1452"/>
      <c r="AC1452"/>
      <c r="AD1452"/>
      <c r="AE1452"/>
      <c r="AF1452"/>
      <c r="AG1452"/>
      <c r="AH1452"/>
      <c r="AI1452"/>
      <c r="AJ1452"/>
      <c r="AK1452"/>
      <c r="AL1452"/>
      <c r="AM1452"/>
      <c r="AN1452"/>
      <c r="AO1452"/>
      <c r="AP1452"/>
    </row>
    <row r="1453" spans="1:42" s="260" customFormat="1" ht="13.5" customHeight="1">
      <c r="A1453"/>
      <c r="B1453" s="575" t="s">
        <v>3717</v>
      </c>
      <c r="C1453" s="575"/>
      <c r="D1453" s="260" t="s">
        <v>3718</v>
      </c>
      <c r="E1453" s="309"/>
      <c r="F1453" s="309" t="s">
        <v>3242</v>
      </c>
      <c r="G1453" s="309">
        <v>2</v>
      </c>
      <c r="H1453" s="309">
        <v>3</v>
      </c>
      <c r="I1453" s="309" t="s">
        <v>3247</v>
      </c>
      <c r="J1453" s="309">
        <v>2</v>
      </c>
      <c r="K1453" s="312" t="s">
        <v>3238</v>
      </c>
      <c r="L1453" s="576" t="s">
        <v>4013</v>
      </c>
      <c r="M1453" s="556">
        <v>0</v>
      </c>
      <c r="N1453" s="556">
        <v>0</v>
      </c>
      <c r="O1453" s="556">
        <v>0</v>
      </c>
      <c r="P1453" s="556">
        <v>0</v>
      </c>
      <c r="Q1453" s="556">
        <v>0</v>
      </c>
      <c r="R1453" s="413">
        <f t="shared" si="23"/>
        <v>0</v>
      </c>
      <c r="S1453"/>
      <c r="T1453"/>
      <c r="U1453"/>
      <c r="V1453"/>
      <c r="W1453"/>
      <c r="X1453"/>
      <c r="Y1453"/>
      <c r="Z1453"/>
      <c r="AA1453"/>
      <c r="AB1453"/>
      <c r="AC1453"/>
      <c r="AD1453"/>
      <c r="AE1453"/>
      <c r="AF1453"/>
      <c r="AG1453"/>
      <c r="AH1453"/>
      <c r="AI1453"/>
      <c r="AJ1453"/>
      <c r="AK1453"/>
      <c r="AL1453"/>
      <c r="AM1453"/>
      <c r="AN1453"/>
      <c r="AO1453"/>
      <c r="AP1453"/>
    </row>
    <row r="1454" spans="1:42" s="260" customFormat="1" ht="13.5" customHeight="1">
      <c r="A1454"/>
      <c r="B1454" s="575" t="s">
        <v>3731</v>
      </c>
      <c r="C1454" s="575"/>
      <c r="D1454" s="260" t="s">
        <v>3732</v>
      </c>
      <c r="E1454" s="309" t="s">
        <v>3404</v>
      </c>
      <c r="F1454" s="309" t="s">
        <v>3242</v>
      </c>
      <c r="G1454" s="309">
        <v>7</v>
      </c>
      <c r="H1454" s="309">
        <v>7</v>
      </c>
      <c r="I1454" s="309" t="s">
        <v>3247</v>
      </c>
      <c r="J1454" s="309">
        <v>7</v>
      </c>
      <c r="K1454" s="312" t="s">
        <v>3238</v>
      </c>
      <c r="L1454" s="576" t="s">
        <v>4009</v>
      </c>
      <c r="M1454" s="556">
        <v>0</v>
      </c>
      <c r="N1454" s="556">
        <v>0</v>
      </c>
      <c r="O1454" s="556">
        <v>0</v>
      </c>
      <c r="P1454" s="556">
        <v>0</v>
      </c>
      <c r="Q1454" s="556">
        <v>0</v>
      </c>
      <c r="R1454" s="413">
        <f t="shared" si="23"/>
        <v>0</v>
      </c>
      <c r="S1454"/>
      <c r="T1454"/>
      <c r="U1454"/>
      <c r="V1454"/>
      <c r="W1454"/>
      <c r="X1454"/>
      <c r="Y1454"/>
      <c r="Z1454"/>
      <c r="AA1454"/>
      <c r="AB1454"/>
      <c r="AC1454"/>
      <c r="AD1454"/>
      <c r="AE1454"/>
      <c r="AF1454"/>
      <c r="AG1454"/>
      <c r="AH1454"/>
      <c r="AI1454"/>
      <c r="AJ1454"/>
      <c r="AK1454"/>
      <c r="AL1454"/>
      <c r="AM1454"/>
      <c r="AN1454"/>
      <c r="AO1454"/>
      <c r="AP1454"/>
    </row>
    <row r="1455" spans="1:42" s="260" customFormat="1" ht="13.5" customHeight="1">
      <c r="A1455"/>
      <c r="B1455" s="575" t="s">
        <v>3733</v>
      </c>
      <c r="C1455" s="575"/>
      <c r="D1455" s="260" t="s">
        <v>3734</v>
      </c>
      <c r="E1455" s="309"/>
      <c r="F1455" s="309" t="s">
        <v>3232</v>
      </c>
      <c r="G1455" s="309"/>
      <c r="H1455" s="309"/>
      <c r="I1455" s="309" t="s">
        <v>3261</v>
      </c>
      <c r="J1455" s="309">
        <v>0</v>
      </c>
      <c r="K1455" s="312" t="s">
        <v>3238</v>
      </c>
      <c r="L1455" s="576" t="s">
        <v>4009</v>
      </c>
      <c r="M1455" s="556">
        <v>0</v>
      </c>
      <c r="N1455" s="556">
        <v>0</v>
      </c>
      <c r="O1455" s="556">
        <v>0</v>
      </c>
      <c r="P1455" s="556">
        <v>0</v>
      </c>
      <c r="Q1455" s="556">
        <v>0</v>
      </c>
      <c r="R1455" s="413">
        <f t="shared" si="23"/>
        <v>0</v>
      </c>
      <c r="S1455"/>
      <c r="T1455"/>
      <c r="U1455"/>
      <c r="V1455"/>
      <c r="W1455"/>
      <c r="X1455"/>
      <c r="Y1455"/>
      <c r="Z1455"/>
      <c r="AA1455"/>
      <c r="AB1455"/>
      <c r="AC1455"/>
      <c r="AD1455"/>
      <c r="AE1455"/>
      <c r="AF1455"/>
      <c r="AG1455"/>
      <c r="AH1455"/>
      <c r="AI1455"/>
      <c r="AJ1455"/>
      <c r="AK1455"/>
      <c r="AL1455"/>
      <c r="AM1455"/>
      <c r="AN1455"/>
      <c r="AO1455"/>
      <c r="AP1455"/>
    </row>
    <row r="1456" spans="1:42" s="260" customFormat="1" ht="13.5" customHeight="1">
      <c r="A1456"/>
      <c r="B1456" s="575" t="s">
        <v>3735</v>
      </c>
      <c r="C1456" s="575"/>
      <c r="D1456" s="260" t="s">
        <v>3736</v>
      </c>
      <c r="E1456" s="309"/>
      <c r="F1456" s="309" t="s">
        <v>3242</v>
      </c>
      <c r="G1456" s="309">
        <v>1</v>
      </c>
      <c r="H1456" s="309">
        <v>1</v>
      </c>
      <c r="I1456" s="309" t="s">
        <v>3261</v>
      </c>
      <c r="J1456" s="309">
        <v>1</v>
      </c>
      <c r="K1456" s="312" t="s">
        <v>3238</v>
      </c>
      <c r="L1456" s="576" t="s">
        <v>4009</v>
      </c>
      <c r="M1456" s="556">
        <v>0</v>
      </c>
      <c r="N1456" s="556">
        <v>0</v>
      </c>
      <c r="O1456" s="556">
        <v>0</v>
      </c>
      <c r="P1456" s="556">
        <v>0</v>
      </c>
      <c r="Q1456" s="556">
        <v>0</v>
      </c>
      <c r="R1456" s="413">
        <f t="shared" si="23"/>
        <v>0</v>
      </c>
      <c r="S1456"/>
      <c r="T1456"/>
      <c r="U1456"/>
      <c r="V1456"/>
      <c r="W1456"/>
      <c r="X1456"/>
      <c r="Y1456"/>
      <c r="Z1456"/>
      <c r="AA1456"/>
      <c r="AB1456"/>
      <c r="AC1456"/>
      <c r="AD1456"/>
      <c r="AE1456"/>
      <c r="AF1456"/>
      <c r="AG1456"/>
      <c r="AH1456"/>
      <c r="AI1456"/>
      <c r="AJ1456"/>
      <c r="AK1456"/>
      <c r="AL1456"/>
      <c r="AM1456"/>
      <c r="AN1456"/>
      <c r="AO1456"/>
      <c r="AP1456"/>
    </row>
    <row r="1457" spans="1:42" s="260" customFormat="1" ht="13.5" customHeight="1">
      <c r="A1457"/>
      <c r="B1457" s="575" t="s">
        <v>3747</v>
      </c>
      <c r="C1457" s="575"/>
      <c r="D1457" s="260" t="s">
        <v>3748</v>
      </c>
      <c r="E1457" s="309" t="s">
        <v>3263</v>
      </c>
      <c r="F1457" s="309" t="s">
        <v>3242</v>
      </c>
      <c r="G1457" s="309">
        <v>3</v>
      </c>
      <c r="H1457" s="309">
        <v>3</v>
      </c>
      <c r="I1457" s="309" t="s">
        <v>3261</v>
      </c>
      <c r="J1457" s="309">
        <v>6</v>
      </c>
      <c r="K1457" s="312" t="s">
        <v>3238</v>
      </c>
      <c r="L1457" s="576" t="s">
        <v>4013</v>
      </c>
      <c r="M1457" s="413">
        <v>0</v>
      </c>
      <c r="N1457" s="413">
        <v>0</v>
      </c>
      <c r="O1457" s="413">
        <v>0</v>
      </c>
      <c r="P1457" s="413">
        <v>0</v>
      </c>
      <c r="Q1457" s="413">
        <v>0</v>
      </c>
      <c r="R1457" s="413">
        <f t="shared" si="23"/>
        <v>0</v>
      </c>
      <c r="S1457"/>
      <c r="T1457"/>
      <c r="U1457"/>
      <c r="V1457"/>
      <c r="W1457"/>
      <c r="X1457"/>
      <c r="Y1457"/>
      <c r="Z1457"/>
      <c r="AA1457"/>
      <c r="AB1457"/>
      <c r="AC1457"/>
      <c r="AD1457"/>
      <c r="AE1457"/>
      <c r="AF1457"/>
      <c r="AG1457"/>
      <c r="AH1457"/>
      <c r="AI1457"/>
      <c r="AJ1457"/>
      <c r="AK1457"/>
      <c r="AL1457"/>
      <c r="AM1457"/>
      <c r="AN1457"/>
      <c r="AO1457"/>
      <c r="AP1457"/>
    </row>
    <row r="1458" spans="1:42" s="260" customFormat="1" ht="13.5" customHeight="1">
      <c r="A1458"/>
      <c r="B1458" s="575" t="s">
        <v>3753</v>
      </c>
      <c r="C1458" s="575"/>
      <c r="D1458" s="260" t="s">
        <v>3754</v>
      </c>
      <c r="E1458" s="309" t="s">
        <v>3757</v>
      </c>
      <c r="F1458" s="309" t="s">
        <v>3756</v>
      </c>
      <c r="G1458" s="309">
        <v>1</v>
      </c>
      <c r="H1458" s="309">
        <v>1</v>
      </c>
      <c r="I1458" s="309" t="s">
        <v>3755</v>
      </c>
      <c r="J1458" s="309">
        <v>1</v>
      </c>
      <c r="K1458" s="312" t="s">
        <v>3758</v>
      </c>
      <c r="L1458" s="576" t="s">
        <v>4009</v>
      </c>
      <c r="M1458" s="556">
        <v>0</v>
      </c>
      <c r="N1458" s="556">
        <v>0</v>
      </c>
      <c r="O1458" s="556">
        <v>0</v>
      </c>
      <c r="P1458" s="556">
        <v>0</v>
      </c>
      <c r="Q1458" s="556">
        <v>0</v>
      </c>
      <c r="R1458" s="413">
        <f t="shared" si="23"/>
        <v>0</v>
      </c>
      <c r="S1458"/>
      <c r="T1458"/>
      <c r="U1458"/>
      <c r="V1458"/>
      <c r="W1458"/>
      <c r="X1458"/>
      <c r="Y1458"/>
      <c r="Z1458"/>
      <c r="AA1458"/>
      <c r="AB1458"/>
      <c r="AC1458"/>
      <c r="AD1458"/>
      <c r="AE1458"/>
      <c r="AF1458"/>
      <c r="AG1458"/>
      <c r="AH1458"/>
      <c r="AI1458"/>
      <c r="AJ1458"/>
      <c r="AK1458"/>
      <c r="AL1458"/>
      <c r="AM1458"/>
      <c r="AN1458"/>
      <c r="AO1458"/>
      <c r="AP1458"/>
    </row>
    <row r="1459" spans="1:42" s="260" customFormat="1" ht="13.5" customHeight="1">
      <c r="A1459"/>
      <c r="B1459" s="575" t="s">
        <v>3762</v>
      </c>
      <c r="C1459" s="575"/>
      <c r="D1459" s="260" t="s">
        <v>3763</v>
      </c>
      <c r="E1459" s="309"/>
      <c r="F1459" s="309" t="s">
        <v>3304</v>
      </c>
      <c r="G1459" s="309">
        <v>2</v>
      </c>
      <c r="H1459" s="309">
        <v>2</v>
      </c>
      <c r="I1459" s="309" t="s">
        <v>3474</v>
      </c>
      <c r="J1459" s="309">
        <v>2</v>
      </c>
      <c r="K1459" s="312" t="s">
        <v>3238</v>
      </c>
      <c r="L1459" s="576" t="s">
        <v>4013</v>
      </c>
      <c r="M1459" s="556">
        <v>0</v>
      </c>
      <c r="N1459" s="556">
        <v>0</v>
      </c>
      <c r="O1459" s="556">
        <v>0</v>
      </c>
      <c r="P1459" s="556">
        <v>0</v>
      </c>
      <c r="Q1459" s="556">
        <v>0</v>
      </c>
      <c r="R1459" s="413">
        <f t="shared" si="23"/>
        <v>0</v>
      </c>
      <c r="S1459"/>
      <c r="T1459"/>
      <c r="U1459"/>
      <c r="V1459"/>
      <c r="W1459"/>
      <c r="X1459"/>
      <c r="Y1459"/>
      <c r="Z1459"/>
      <c r="AA1459"/>
      <c r="AB1459"/>
      <c r="AC1459"/>
      <c r="AD1459"/>
      <c r="AE1459"/>
      <c r="AF1459"/>
      <c r="AG1459"/>
      <c r="AH1459"/>
      <c r="AI1459"/>
      <c r="AJ1459"/>
      <c r="AK1459"/>
      <c r="AL1459"/>
      <c r="AM1459"/>
      <c r="AN1459"/>
      <c r="AO1459"/>
      <c r="AP1459"/>
    </row>
    <row r="1460" spans="1:42" s="260" customFormat="1" ht="13.5" customHeight="1">
      <c r="A1460"/>
      <c r="B1460" s="580" t="s">
        <v>4022</v>
      </c>
      <c r="C1460" s="575"/>
      <c r="D1460" s="260" t="s">
        <v>3770</v>
      </c>
      <c r="E1460" s="309"/>
      <c r="F1460" s="309" t="s">
        <v>3232</v>
      </c>
      <c r="G1460" s="309"/>
      <c r="H1460" s="309"/>
      <c r="I1460" s="309" t="s">
        <v>3474</v>
      </c>
      <c r="J1460" s="309">
        <v>3</v>
      </c>
      <c r="K1460" s="312" t="s">
        <v>3250</v>
      </c>
      <c r="L1460" s="576" t="s">
        <v>4013</v>
      </c>
      <c r="M1460" s="413">
        <v>0</v>
      </c>
      <c r="N1460" s="413">
        <v>0</v>
      </c>
      <c r="O1460" s="413">
        <v>0</v>
      </c>
      <c r="P1460" s="556">
        <v>0</v>
      </c>
      <c r="Q1460" s="413">
        <v>0</v>
      </c>
      <c r="R1460" s="413">
        <f t="shared" si="23"/>
        <v>0</v>
      </c>
      <c r="S1460"/>
      <c r="T1460"/>
      <c r="U1460"/>
      <c r="V1460"/>
      <c r="W1460"/>
      <c r="X1460"/>
      <c r="Y1460"/>
      <c r="Z1460"/>
      <c r="AA1460"/>
      <c r="AB1460"/>
      <c r="AC1460"/>
      <c r="AD1460"/>
      <c r="AE1460"/>
      <c r="AF1460"/>
      <c r="AG1460"/>
      <c r="AH1460"/>
      <c r="AI1460"/>
      <c r="AJ1460"/>
      <c r="AK1460"/>
      <c r="AL1460"/>
      <c r="AM1460"/>
      <c r="AN1460"/>
      <c r="AO1460"/>
      <c r="AP1460"/>
    </row>
    <row r="1461" spans="1:42" s="260" customFormat="1" ht="13.5" customHeight="1">
      <c r="A1461"/>
      <c r="B1461" s="575" t="s">
        <v>3773</v>
      </c>
      <c r="C1461" s="575"/>
      <c r="D1461" s="260" t="s">
        <v>3774</v>
      </c>
      <c r="E1461" s="309"/>
      <c r="F1461" s="309" t="s">
        <v>3232</v>
      </c>
      <c r="G1461" s="309"/>
      <c r="H1461" s="309"/>
      <c r="I1461" s="309" t="s">
        <v>3474</v>
      </c>
      <c r="J1461" s="309">
        <v>5</v>
      </c>
      <c r="K1461" s="312" t="s">
        <v>3238</v>
      </c>
      <c r="L1461" s="576" t="s">
        <v>4009</v>
      </c>
      <c r="M1461" s="556">
        <v>0</v>
      </c>
      <c r="N1461" s="556">
        <v>0</v>
      </c>
      <c r="O1461" s="556">
        <v>0</v>
      </c>
      <c r="P1461" s="556">
        <v>0</v>
      </c>
      <c r="Q1461" s="556">
        <v>0</v>
      </c>
      <c r="R1461" s="413">
        <f t="shared" si="23"/>
        <v>0</v>
      </c>
      <c r="S1461"/>
      <c r="T1461"/>
      <c r="U1461"/>
      <c r="V1461"/>
      <c r="W1461"/>
      <c r="X1461"/>
      <c r="Y1461"/>
      <c r="Z1461"/>
      <c r="AA1461"/>
      <c r="AB1461"/>
      <c r="AC1461"/>
      <c r="AD1461"/>
      <c r="AE1461"/>
      <c r="AF1461"/>
      <c r="AG1461"/>
      <c r="AH1461"/>
      <c r="AI1461"/>
      <c r="AJ1461"/>
      <c r="AK1461"/>
      <c r="AL1461"/>
      <c r="AM1461"/>
      <c r="AN1461"/>
      <c r="AO1461"/>
      <c r="AP1461"/>
    </row>
    <row r="1462" spans="1:42" s="260" customFormat="1" ht="13.5" customHeight="1">
      <c r="A1462"/>
      <c r="B1462" s="579" t="s">
        <v>3775</v>
      </c>
      <c r="C1462" s="575"/>
      <c r="D1462" s="260" t="s">
        <v>3776</v>
      </c>
      <c r="E1462" s="309"/>
      <c r="F1462" s="309" t="s">
        <v>3586</v>
      </c>
      <c r="G1462" s="309"/>
      <c r="H1462" s="309">
        <v>5</v>
      </c>
      <c r="I1462" s="309" t="s">
        <v>3474</v>
      </c>
      <c r="J1462" s="309">
        <v>10</v>
      </c>
      <c r="K1462" s="312" t="s">
        <v>3233</v>
      </c>
      <c r="L1462" s="576" t="s">
        <v>4009</v>
      </c>
      <c r="M1462" s="556">
        <v>0</v>
      </c>
      <c r="N1462" s="556">
        <v>0</v>
      </c>
      <c r="O1462" s="556">
        <v>0</v>
      </c>
      <c r="P1462" s="556">
        <v>0</v>
      </c>
      <c r="Q1462" s="556">
        <v>0</v>
      </c>
      <c r="R1462" s="413">
        <f t="shared" si="23"/>
        <v>0</v>
      </c>
      <c r="S1462"/>
      <c r="T1462"/>
      <c r="U1462"/>
      <c r="V1462"/>
      <c r="W1462"/>
      <c r="X1462"/>
      <c r="Y1462"/>
      <c r="Z1462"/>
      <c r="AA1462"/>
      <c r="AB1462"/>
      <c r="AC1462"/>
      <c r="AD1462"/>
      <c r="AE1462"/>
      <c r="AF1462"/>
      <c r="AG1462"/>
      <c r="AH1462"/>
      <c r="AI1462"/>
      <c r="AJ1462"/>
      <c r="AK1462"/>
      <c r="AL1462"/>
      <c r="AM1462"/>
      <c r="AN1462"/>
      <c r="AO1462"/>
      <c r="AP1462"/>
    </row>
    <row r="1463" spans="1:42" s="260" customFormat="1" ht="13.5" customHeight="1">
      <c r="A1463"/>
      <c r="B1463" s="575" t="s">
        <v>3777</v>
      </c>
      <c r="C1463" s="575"/>
      <c r="D1463" s="260" t="s">
        <v>3778</v>
      </c>
      <c r="E1463" s="309"/>
      <c r="F1463" s="309" t="s">
        <v>3232</v>
      </c>
      <c r="G1463" s="309"/>
      <c r="H1463" s="309"/>
      <c r="I1463" s="309" t="s">
        <v>3288</v>
      </c>
      <c r="J1463" s="309">
        <v>0</v>
      </c>
      <c r="K1463" s="312" t="s">
        <v>3238</v>
      </c>
      <c r="L1463" s="576" t="s">
        <v>4009</v>
      </c>
      <c r="M1463" s="556">
        <v>0</v>
      </c>
      <c r="N1463" s="556">
        <v>0</v>
      </c>
      <c r="O1463" s="556">
        <v>0</v>
      </c>
      <c r="P1463" s="556">
        <v>0</v>
      </c>
      <c r="Q1463" s="556">
        <v>0</v>
      </c>
      <c r="R1463" s="413">
        <f t="shared" si="23"/>
        <v>0</v>
      </c>
      <c r="S1463"/>
      <c r="T1463"/>
      <c r="U1463"/>
      <c r="V1463"/>
      <c r="W1463"/>
      <c r="X1463"/>
      <c r="Y1463"/>
      <c r="Z1463"/>
      <c r="AA1463"/>
      <c r="AB1463"/>
      <c r="AC1463"/>
      <c r="AD1463"/>
      <c r="AE1463"/>
      <c r="AF1463"/>
      <c r="AG1463"/>
      <c r="AH1463"/>
      <c r="AI1463"/>
      <c r="AJ1463"/>
      <c r="AK1463"/>
      <c r="AL1463"/>
      <c r="AM1463"/>
      <c r="AN1463"/>
      <c r="AO1463"/>
      <c r="AP1463"/>
    </row>
    <row r="1464" spans="1:42" s="260" customFormat="1" ht="13.5" customHeight="1">
      <c r="A1464"/>
      <c r="B1464" s="575" t="s">
        <v>3783</v>
      </c>
      <c r="C1464" s="575"/>
      <c r="D1464" s="260" t="s">
        <v>3784</v>
      </c>
      <c r="E1464" s="309"/>
      <c r="F1464" s="309" t="s">
        <v>3232</v>
      </c>
      <c r="G1464" s="309"/>
      <c r="H1464" s="309"/>
      <c r="I1464" s="309" t="s">
        <v>3288</v>
      </c>
      <c r="J1464" s="309">
        <v>2</v>
      </c>
      <c r="K1464" s="312" t="s">
        <v>3238</v>
      </c>
      <c r="L1464" s="576" t="s">
        <v>4013</v>
      </c>
      <c r="M1464" s="556">
        <v>0</v>
      </c>
      <c r="N1464" s="556">
        <v>0</v>
      </c>
      <c r="O1464" s="556">
        <v>0</v>
      </c>
      <c r="P1464" s="556">
        <v>0</v>
      </c>
      <c r="Q1464" s="556">
        <v>0</v>
      </c>
      <c r="R1464" s="413">
        <f t="shared" si="23"/>
        <v>0</v>
      </c>
      <c r="S1464"/>
      <c r="T1464"/>
      <c r="U1464"/>
      <c r="V1464"/>
      <c r="W1464"/>
      <c r="X1464"/>
      <c r="Y1464"/>
      <c r="Z1464"/>
      <c r="AA1464"/>
      <c r="AB1464"/>
      <c r="AC1464"/>
      <c r="AD1464"/>
      <c r="AE1464"/>
      <c r="AF1464"/>
      <c r="AG1464"/>
      <c r="AH1464"/>
      <c r="AI1464"/>
      <c r="AJ1464"/>
      <c r="AK1464"/>
      <c r="AL1464"/>
      <c r="AM1464"/>
      <c r="AN1464"/>
      <c r="AO1464"/>
      <c r="AP1464"/>
    </row>
    <row r="1465" spans="1:42" s="260" customFormat="1" ht="13.5" customHeight="1">
      <c r="A1465"/>
      <c r="B1465" s="575" t="s">
        <v>3785</v>
      </c>
      <c r="C1465" s="575"/>
      <c r="D1465" s="260" t="s">
        <v>3786</v>
      </c>
      <c r="E1465" s="309"/>
      <c r="F1465" s="309" t="s">
        <v>3242</v>
      </c>
      <c r="G1465" s="309">
        <v>3</v>
      </c>
      <c r="H1465" s="309">
        <v>3</v>
      </c>
      <c r="I1465" s="309" t="s">
        <v>3288</v>
      </c>
      <c r="J1465" s="309">
        <v>3</v>
      </c>
      <c r="K1465" s="312" t="s">
        <v>3238</v>
      </c>
      <c r="L1465" s="576" t="s">
        <v>4009</v>
      </c>
      <c r="M1465" s="556">
        <v>0</v>
      </c>
      <c r="N1465" s="556">
        <v>0</v>
      </c>
      <c r="O1465" s="556">
        <v>0</v>
      </c>
      <c r="P1465" s="556">
        <v>0</v>
      </c>
      <c r="Q1465" s="556">
        <v>0</v>
      </c>
      <c r="R1465" s="413">
        <f t="shared" si="23"/>
        <v>0</v>
      </c>
      <c r="S1465"/>
      <c r="T1465"/>
      <c r="U1465"/>
      <c r="V1465"/>
      <c r="W1465"/>
      <c r="X1465"/>
      <c r="Y1465"/>
      <c r="Z1465"/>
      <c r="AA1465"/>
      <c r="AB1465"/>
      <c r="AC1465"/>
      <c r="AD1465"/>
      <c r="AE1465"/>
      <c r="AF1465"/>
      <c r="AG1465"/>
      <c r="AH1465"/>
      <c r="AI1465"/>
      <c r="AJ1465"/>
      <c r="AK1465"/>
      <c r="AL1465"/>
      <c r="AM1465"/>
      <c r="AN1465"/>
      <c r="AO1465"/>
      <c r="AP1465"/>
    </row>
    <row r="1466" spans="1:42" s="260" customFormat="1" ht="13.5" customHeight="1">
      <c r="A1466"/>
      <c r="B1466" s="575" t="s">
        <v>3797</v>
      </c>
      <c r="C1466" s="575"/>
      <c r="D1466" s="260" t="s">
        <v>3798</v>
      </c>
      <c r="E1466" s="309"/>
      <c r="F1466" s="309" t="s">
        <v>3304</v>
      </c>
      <c r="G1466" s="309">
        <v>1</v>
      </c>
      <c r="H1466" s="309">
        <v>3</v>
      </c>
      <c r="I1466" s="309" t="s">
        <v>3300</v>
      </c>
      <c r="J1466" s="309">
        <v>1</v>
      </c>
      <c r="K1466" s="312" t="s">
        <v>3238</v>
      </c>
      <c r="L1466" s="576" t="s">
        <v>4009</v>
      </c>
      <c r="M1466" s="556">
        <v>0</v>
      </c>
      <c r="N1466" s="556">
        <v>0</v>
      </c>
      <c r="O1466" s="556">
        <v>0</v>
      </c>
      <c r="P1466" s="556">
        <v>0</v>
      </c>
      <c r="Q1466" s="556">
        <v>0</v>
      </c>
      <c r="R1466" s="413">
        <f t="shared" si="23"/>
        <v>0</v>
      </c>
      <c r="S1466"/>
      <c r="T1466"/>
      <c r="U1466"/>
      <c r="V1466"/>
      <c r="W1466"/>
      <c r="X1466"/>
      <c r="Y1466"/>
      <c r="Z1466"/>
      <c r="AA1466"/>
      <c r="AB1466"/>
      <c r="AC1466"/>
      <c r="AD1466"/>
      <c r="AE1466"/>
      <c r="AF1466"/>
      <c r="AG1466"/>
      <c r="AH1466"/>
      <c r="AI1466"/>
      <c r="AJ1466"/>
      <c r="AK1466"/>
      <c r="AL1466"/>
      <c r="AM1466"/>
      <c r="AN1466"/>
      <c r="AO1466"/>
      <c r="AP1466"/>
    </row>
    <row r="1467" spans="1:42" s="260" customFormat="1" ht="13.5" customHeight="1">
      <c r="A1467"/>
      <c r="B1467" s="575" t="s">
        <v>3804</v>
      </c>
      <c r="C1467" s="575"/>
      <c r="D1467" s="260" t="s">
        <v>3805</v>
      </c>
      <c r="E1467" s="309"/>
      <c r="F1467" s="309" t="s">
        <v>3232</v>
      </c>
      <c r="G1467" s="309"/>
      <c r="H1467" s="309"/>
      <c r="I1467" s="309" t="s">
        <v>3300</v>
      </c>
      <c r="J1467" s="309">
        <v>3</v>
      </c>
      <c r="K1467" s="312" t="s">
        <v>3243</v>
      </c>
      <c r="L1467" s="576" t="s">
        <v>4009</v>
      </c>
      <c r="M1467" s="556">
        <v>0</v>
      </c>
      <c r="N1467" s="556">
        <v>0</v>
      </c>
      <c r="O1467" s="556">
        <v>0</v>
      </c>
      <c r="P1467" s="556">
        <v>0</v>
      </c>
      <c r="Q1467" s="556">
        <v>0</v>
      </c>
      <c r="R1467" s="413">
        <f t="shared" si="23"/>
        <v>0</v>
      </c>
      <c r="S1467"/>
      <c r="T1467"/>
      <c r="U1467"/>
      <c r="V1467"/>
      <c r="W1467"/>
      <c r="X1467"/>
      <c r="Y1467"/>
      <c r="Z1467"/>
      <c r="AA1467"/>
      <c r="AB1467"/>
      <c r="AC1467"/>
      <c r="AD1467"/>
      <c r="AE1467"/>
      <c r="AF1467"/>
      <c r="AG1467"/>
      <c r="AH1467"/>
      <c r="AI1467"/>
      <c r="AJ1467"/>
      <c r="AK1467"/>
      <c r="AL1467"/>
      <c r="AM1467"/>
      <c r="AN1467"/>
      <c r="AO1467"/>
      <c r="AP1467"/>
    </row>
    <row r="1468" spans="1:42" s="260" customFormat="1" ht="13.5" customHeight="1">
      <c r="A1468"/>
      <c r="B1468" s="575" t="s">
        <v>3806</v>
      </c>
      <c r="C1468" s="575"/>
      <c r="D1468" s="260" t="s">
        <v>3807</v>
      </c>
      <c r="E1468" s="309"/>
      <c r="F1468" s="309" t="s">
        <v>3242</v>
      </c>
      <c r="G1468" s="309">
        <v>0</v>
      </c>
      <c r="H1468" s="309">
        <v>3</v>
      </c>
      <c r="I1468" s="309" t="s">
        <v>3300</v>
      </c>
      <c r="J1468" s="309">
        <v>4</v>
      </c>
      <c r="K1468" s="312" t="s">
        <v>3243</v>
      </c>
      <c r="L1468" s="576" t="s">
        <v>4009</v>
      </c>
      <c r="M1468" s="556">
        <v>0</v>
      </c>
      <c r="N1468" s="556">
        <v>0</v>
      </c>
      <c r="O1468" s="413">
        <v>0</v>
      </c>
      <c r="P1468" s="413">
        <v>0</v>
      </c>
      <c r="Q1468" s="413">
        <v>0</v>
      </c>
      <c r="R1468" s="413">
        <f t="shared" si="23"/>
        <v>0</v>
      </c>
      <c r="S1468"/>
      <c r="T1468"/>
      <c r="U1468"/>
      <c r="V1468"/>
      <c r="W1468"/>
      <c r="X1468"/>
      <c r="Y1468"/>
      <c r="Z1468"/>
      <c r="AA1468"/>
      <c r="AB1468"/>
      <c r="AC1468"/>
      <c r="AD1468"/>
      <c r="AE1468"/>
      <c r="AF1468"/>
      <c r="AG1468"/>
      <c r="AH1468"/>
      <c r="AI1468"/>
      <c r="AJ1468"/>
      <c r="AK1468"/>
      <c r="AL1468"/>
      <c r="AM1468"/>
      <c r="AN1468"/>
      <c r="AO1468"/>
      <c r="AP1468"/>
    </row>
    <row r="1469" spans="1:42" s="260" customFormat="1" ht="13.5" customHeight="1">
      <c r="A1469"/>
      <c r="B1469" s="575" t="s">
        <v>3820</v>
      </c>
      <c r="C1469" s="575"/>
      <c r="D1469" s="260" t="s">
        <v>3821</v>
      </c>
      <c r="E1469" s="309"/>
      <c r="F1469" s="309" t="s">
        <v>3232</v>
      </c>
      <c r="G1469" s="309"/>
      <c r="H1469" s="309"/>
      <c r="I1469" s="309" t="s">
        <v>3318</v>
      </c>
      <c r="J1469" s="309">
        <v>1</v>
      </c>
      <c r="K1469" s="312" t="s">
        <v>3238</v>
      </c>
      <c r="L1469" s="576" t="s">
        <v>4009</v>
      </c>
      <c r="M1469" s="556">
        <v>0</v>
      </c>
      <c r="N1469" s="556">
        <v>0</v>
      </c>
      <c r="O1469" s="556">
        <v>0</v>
      </c>
      <c r="P1469" s="556">
        <v>0</v>
      </c>
      <c r="Q1469" s="556">
        <v>0</v>
      </c>
      <c r="R1469" s="413">
        <f t="shared" si="23"/>
        <v>0</v>
      </c>
      <c r="S1469"/>
      <c r="T1469"/>
      <c r="U1469"/>
      <c r="V1469"/>
      <c r="W1469"/>
      <c r="X1469"/>
      <c r="Y1469"/>
      <c r="Z1469"/>
      <c r="AA1469"/>
      <c r="AB1469"/>
      <c r="AC1469"/>
      <c r="AD1469"/>
      <c r="AE1469"/>
      <c r="AF1469"/>
      <c r="AG1469"/>
      <c r="AH1469"/>
      <c r="AI1469"/>
      <c r="AJ1469"/>
      <c r="AK1469"/>
      <c r="AL1469"/>
      <c r="AM1469"/>
      <c r="AN1469"/>
      <c r="AO1469"/>
      <c r="AP1469"/>
    </row>
    <row r="1470" spans="1:42" s="260" customFormat="1" ht="13.5" customHeight="1">
      <c r="A1470"/>
      <c r="B1470" s="575" t="s">
        <v>3818</v>
      </c>
      <c r="C1470" s="575"/>
      <c r="D1470" s="260" t="s">
        <v>3819</v>
      </c>
      <c r="E1470" s="309"/>
      <c r="F1470" s="309" t="s">
        <v>3242</v>
      </c>
      <c r="G1470" s="309">
        <v>2</v>
      </c>
      <c r="H1470" s="309">
        <v>1</v>
      </c>
      <c r="I1470" s="309" t="s">
        <v>3318</v>
      </c>
      <c r="J1470" s="309">
        <v>1</v>
      </c>
      <c r="K1470" s="312" t="s">
        <v>3238</v>
      </c>
      <c r="L1470" s="576" t="s">
        <v>4013</v>
      </c>
      <c r="M1470" s="556">
        <v>0</v>
      </c>
      <c r="N1470" s="556">
        <v>0</v>
      </c>
      <c r="O1470" s="556">
        <v>0</v>
      </c>
      <c r="P1470" s="556">
        <v>0</v>
      </c>
      <c r="Q1470" s="556">
        <v>0</v>
      </c>
      <c r="R1470" s="413">
        <f t="shared" si="23"/>
        <v>0</v>
      </c>
      <c r="S1470"/>
      <c r="T1470"/>
      <c r="U1470"/>
      <c r="V1470"/>
      <c r="W1470"/>
      <c r="X1470"/>
      <c r="Y1470"/>
      <c r="Z1470"/>
      <c r="AA1470"/>
      <c r="AB1470"/>
      <c r="AC1470"/>
      <c r="AD1470"/>
      <c r="AE1470"/>
      <c r="AF1470"/>
      <c r="AG1470"/>
      <c r="AH1470"/>
      <c r="AI1470"/>
      <c r="AJ1470"/>
      <c r="AK1470"/>
      <c r="AL1470"/>
      <c r="AM1470"/>
      <c r="AN1470"/>
      <c r="AO1470"/>
      <c r="AP1470"/>
    </row>
    <row r="1471" spans="1:42" s="260" customFormat="1" ht="13.5" customHeight="1">
      <c r="A1471"/>
      <c r="B1471" s="575" t="s">
        <v>3830</v>
      </c>
      <c r="C1471" s="575"/>
      <c r="D1471" s="260" t="s">
        <v>3831</v>
      </c>
      <c r="E1471" s="309" t="s">
        <v>3263</v>
      </c>
      <c r="F1471" s="309" t="s">
        <v>3242</v>
      </c>
      <c r="G1471" s="309">
        <v>3</v>
      </c>
      <c r="H1471" s="309">
        <v>3</v>
      </c>
      <c r="I1471" s="309" t="s">
        <v>3318</v>
      </c>
      <c r="J1471" s="309">
        <v>3</v>
      </c>
      <c r="K1471" s="312" t="s">
        <v>3243</v>
      </c>
      <c r="L1471" s="576" t="s">
        <v>4013</v>
      </c>
      <c r="M1471" s="556">
        <v>0</v>
      </c>
      <c r="N1471" s="556">
        <v>0</v>
      </c>
      <c r="O1471" s="556">
        <v>0</v>
      </c>
      <c r="P1471" s="556">
        <v>0</v>
      </c>
      <c r="Q1471" s="556">
        <v>0</v>
      </c>
      <c r="R1471" s="413">
        <f t="shared" si="23"/>
        <v>0</v>
      </c>
      <c r="S1471"/>
      <c r="T1471"/>
      <c r="U1471"/>
      <c r="V1471"/>
      <c r="W1471"/>
      <c r="X1471"/>
      <c r="Y1471"/>
      <c r="Z1471"/>
      <c r="AA1471"/>
      <c r="AB1471"/>
      <c r="AC1471"/>
      <c r="AD1471"/>
      <c r="AE1471"/>
      <c r="AF1471"/>
      <c r="AG1471"/>
      <c r="AH1471"/>
      <c r="AI1471"/>
      <c r="AJ1471"/>
      <c r="AK1471"/>
      <c r="AL1471"/>
      <c r="AM1471"/>
      <c r="AN1471"/>
      <c r="AO1471"/>
      <c r="AP1471"/>
    </row>
    <row r="1472" spans="1:42" s="260" customFormat="1" ht="13.5" customHeight="1">
      <c r="A1472"/>
      <c r="B1472" s="575" t="s">
        <v>3836</v>
      </c>
      <c r="C1472" s="575"/>
      <c r="D1472" s="260" t="s">
        <v>3837</v>
      </c>
      <c r="E1472" s="309"/>
      <c r="F1472" s="309" t="s">
        <v>3232</v>
      </c>
      <c r="G1472" s="309"/>
      <c r="H1472" s="309"/>
      <c r="I1472" s="309" t="s">
        <v>3318</v>
      </c>
      <c r="J1472" s="309">
        <v>6</v>
      </c>
      <c r="K1472" s="312" t="s">
        <v>3238</v>
      </c>
      <c r="L1472" s="576" t="s">
        <v>4009</v>
      </c>
      <c r="M1472" s="556">
        <v>0</v>
      </c>
      <c r="N1472" s="556">
        <v>0</v>
      </c>
      <c r="O1472" s="556">
        <v>0</v>
      </c>
      <c r="P1472" s="556">
        <v>0</v>
      </c>
      <c r="Q1472" s="556">
        <v>0</v>
      </c>
      <c r="R1472" s="413">
        <f t="shared" si="23"/>
        <v>0</v>
      </c>
      <c r="S1472"/>
      <c r="T1472"/>
      <c r="U1472"/>
      <c r="V1472"/>
      <c r="W1472"/>
      <c r="X1472"/>
      <c r="Y1472"/>
      <c r="Z1472"/>
      <c r="AA1472"/>
      <c r="AB1472"/>
      <c r="AC1472"/>
      <c r="AD1472"/>
      <c r="AE1472"/>
      <c r="AF1472"/>
      <c r="AG1472"/>
      <c r="AH1472"/>
      <c r="AI1472"/>
      <c r="AJ1472"/>
      <c r="AK1472"/>
      <c r="AL1472"/>
      <c r="AM1472"/>
      <c r="AN1472"/>
      <c r="AO1472"/>
      <c r="AP1472"/>
    </row>
    <row r="1473" spans="1:42" s="260" customFormat="1" ht="13.5" customHeight="1">
      <c r="A1473"/>
      <c r="B1473" s="575" t="s">
        <v>3838</v>
      </c>
      <c r="C1473" s="575"/>
      <c r="D1473" s="260" t="s">
        <v>3839</v>
      </c>
      <c r="E1473" s="309"/>
      <c r="F1473" s="309" t="s">
        <v>3304</v>
      </c>
      <c r="G1473" s="309">
        <v>2</v>
      </c>
      <c r="H1473" s="309">
        <v>2</v>
      </c>
      <c r="I1473" s="309" t="s">
        <v>3333</v>
      </c>
      <c r="J1473" s="309">
        <v>1</v>
      </c>
      <c r="K1473" s="312" t="s">
        <v>3238</v>
      </c>
      <c r="L1473" s="576" t="s">
        <v>4012</v>
      </c>
      <c r="M1473" s="413">
        <v>0</v>
      </c>
      <c r="N1473" s="413">
        <v>0</v>
      </c>
      <c r="O1473" s="413">
        <v>0</v>
      </c>
      <c r="P1473" s="413">
        <v>0</v>
      </c>
      <c r="Q1473" s="413">
        <v>0</v>
      </c>
      <c r="R1473" s="413">
        <f t="shared" si="23"/>
        <v>0</v>
      </c>
      <c r="S1473"/>
      <c r="T1473"/>
      <c r="U1473"/>
      <c r="V1473"/>
      <c r="W1473"/>
      <c r="X1473"/>
      <c r="Y1473"/>
      <c r="Z1473"/>
      <c r="AA1473"/>
      <c r="AB1473"/>
      <c r="AC1473"/>
      <c r="AD1473"/>
      <c r="AE1473"/>
      <c r="AF1473"/>
      <c r="AG1473"/>
      <c r="AH1473"/>
      <c r="AI1473"/>
      <c r="AJ1473"/>
      <c r="AK1473"/>
      <c r="AL1473"/>
      <c r="AM1473"/>
      <c r="AN1473"/>
      <c r="AO1473"/>
      <c r="AP1473"/>
    </row>
    <row r="1474" spans="1:42" s="260" customFormat="1" ht="13.5" customHeight="1">
      <c r="A1474"/>
      <c r="B1474" s="575" t="s">
        <v>3842</v>
      </c>
      <c r="C1474" s="575"/>
      <c r="D1474" s="260" t="s">
        <v>3843</v>
      </c>
      <c r="E1474" s="309"/>
      <c r="F1474" s="309" t="s">
        <v>3232</v>
      </c>
      <c r="G1474" s="309"/>
      <c r="H1474" s="309"/>
      <c r="I1474" s="309" t="s">
        <v>3333</v>
      </c>
      <c r="J1474" s="309">
        <v>2</v>
      </c>
      <c r="K1474" s="312" t="s">
        <v>3238</v>
      </c>
      <c r="L1474" s="576" t="s">
        <v>4009</v>
      </c>
      <c r="M1474" s="556">
        <v>0</v>
      </c>
      <c r="N1474" s="556">
        <v>0</v>
      </c>
      <c r="O1474" s="556">
        <v>0</v>
      </c>
      <c r="P1474" s="556">
        <v>0</v>
      </c>
      <c r="Q1474" s="556">
        <v>0</v>
      </c>
      <c r="R1474" s="413">
        <f t="shared" si="23"/>
        <v>0</v>
      </c>
      <c r="S1474"/>
      <c r="T1474"/>
      <c r="U1474"/>
      <c r="V1474"/>
      <c r="W1474"/>
      <c r="X1474"/>
      <c r="Y1474"/>
      <c r="Z1474"/>
      <c r="AA1474"/>
      <c r="AB1474"/>
      <c r="AC1474"/>
      <c r="AD1474"/>
      <c r="AE1474"/>
      <c r="AF1474"/>
      <c r="AG1474"/>
      <c r="AH1474"/>
      <c r="AI1474"/>
      <c r="AJ1474"/>
      <c r="AK1474"/>
      <c r="AL1474"/>
      <c r="AM1474"/>
      <c r="AN1474"/>
      <c r="AO1474"/>
      <c r="AP1474"/>
    </row>
    <row r="1475" spans="1:42" s="260" customFormat="1" ht="13.5" customHeight="1">
      <c r="A1475"/>
      <c r="B1475" s="575" t="s">
        <v>3846</v>
      </c>
      <c r="C1475" s="575"/>
      <c r="D1475" s="260" t="s">
        <v>3847</v>
      </c>
      <c r="E1475" s="309"/>
      <c r="F1475" s="309" t="s">
        <v>3232</v>
      </c>
      <c r="G1475" s="309"/>
      <c r="H1475" s="309"/>
      <c r="I1475" s="309" t="s">
        <v>3333</v>
      </c>
      <c r="J1475" s="309">
        <v>3</v>
      </c>
      <c r="K1475" s="312" t="s">
        <v>3238</v>
      </c>
      <c r="L1475" s="576" t="s">
        <v>4013</v>
      </c>
      <c r="M1475" s="556">
        <v>0</v>
      </c>
      <c r="N1475" s="556">
        <v>0</v>
      </c>
      <c r="O1475" s="556">
        <v>0</v>
      </c>
      <c r="P1475" s="556">
        <v>0</v>
      </c>
      <c r="Q1475" s="556">
        <v>0</v>
      </c>
      <c r="R1475" s="413">
        <f t="shared" si="23"/>
        <v>0</v>
      </c>
      <c r="S1475"/>
      <c r="T1475"/>
      <c r="U1475"/>
      <c r="V1475"/>
      <c r="W1475"/>
      <c r="X1475"/>
      <c r="Y1475"/>
      <c r="Z1475"/>
      <c r="AA1475"/>
      <c r="AB1475"/>
      <c r="AC1475"/>
      <c r="AD1475"/>
      <c r="AE1475"/>
      <c r="AF1475"/>
      <c r="AG1475"/>
      <c r="AH1475"/>
      <c r="AI1475"/>
      <c r="AJ1475"/>
      <c r="AK1475"/>
      <c r="AL1475"/>
      <c r="AM1475"/>
      <c r="AN1475"/>
      <c r="AO1475"/>
      <c r="AP1475"/>
    </row>
    <row r="1476" spans="1:42" s="260" customFormat="1" ht="13.5" customHeight="1">
      <c r="A1476"/>
      <c r="B1476" s="575" t="s">
        <v>4007</v>
      </c>
      <c r="C1476" s="575"/>
      <c r="D1476" s="260" t="s">
        <v>3857</v>
      </c>
      <c r="E1476" s="309"/>
      <c r="F1476" s="309" t="s">
        <v>3232</v>
      </c>
      <c r="G1476" s="309"/>
      <c r="H1476" s="309"/>
      <c r="I1476" s="309" t="s">
        <v>3350</v>
      </c>
      <c r="J1476" s="309">
        <v>1</v>
      </c>
      <c r="K1476" s="312" t="s">
        <v>3243</v>
      </c>
      <c r="L1476" s="576" t="s">
        <v>4013</v>
      </c>
      <c r="M1476" s="556">
        <v>0</v>
      </c>
      <c r="N1476" s="556">
        <v>0</v>
      </c>
      <c r="O1476" s="556">
        <v>0</v>
      </c>
      <c r="P1476" s="556">
        <v>0</v>
      </c>
      <c r="Q1476" s="556">
        <v>0</v>
      </c>
      <c r="R1476" s="413">
        <f t="shared" si="23"/>
        <v>0</v>
      </c>
      <c r="S1476"/>
      <c r="T1476"/>
      <c r="U1476"/>
      <c r="V1476"/>
      <c r="W1476"/>
      <c r="X1476"/>
      <c r="Y1476"/>
      <c r="Z1476"/>
      <c r="AA1476"/>
      <c r="AB1476"/>
      <c r="AC1476"/>
      <c r="AD1476"/>
      <c r="AE1476"/>
      <c r="AF1476"/>
      <c r="AG1476"/>
      <c r="AH1476"/>
      <c r="AI1476"/>
      <c r="AJ1476"/>
      <c r="AK1476"/>
      <c r="AL1476"/>
      <c r="AM1476"/>
      <c r="AN1476"/>
      <c r="AO1476"/>
      <c r="AP1476"/>
    </row>
    <row r="1477" spans="1:42" s="260" customFormat="1" ht="13.5" customHeight="1">
      <c r="A1477"/>
      <c r="B1477" s="575" t="s">
        <v>3862</v>
      </c>
      <c r="C1477" s="575"/>
      <c r="D1477" s="260" t="s">
        <v>3863</v>
      </c>
      <c r="E1477" s="309"/>
      <c r="F1477" s="309" t="s">
        <v>3242</v>
      </c>
      <c r="G1477" s="309">
        <v>2</v>
      </c>
      <c r="H1477" s="309">
        <v>6</v>
      </c>
      <c r="I1477" s="309" t="s">
        <v>3350</v>
      </c>
      <c r="J1477" s="309">
        <v>3</v>
      </c>
      <c r="K1477" s="312" t="s">
        <v>3238</v>
      </c>
      <c r="L1477" s="576" t="s">
        <v>4009</v>
      </c>
      <c r="M1477" s="556">
        <v>0</v>
      </c>
      <c r="N1477" s="556">
        <v>0</v>
      </c>
      <c r="O1477" s="556">
        <v>0</v>
      </c>
      <c r="P1477" s="556">
        <v>0</v>
      </c>
      <c r="Q1477" s="556">
        <v>0</v>
      </c>
      <c r="R1477" s="413">
        <f t="shared" si="23"/>
        <v>0</v>
      </c>
      <c r="S1477"/>
      <c r="T1477"/>
      <c r="U1477"/>
      <c r="V1477"/>
      <c r="W1477"/>
      <c r="X1477"/>
      <c r="Y1477"/>
      <c r="Z1477"/>
      <c r="AA1477"/>
      <c r="AB1477"/>
      <c r="AC1477"/>
      <c r="AD1477"/>
      <c r="AE1477"/>
      <c r="AF1477"/>
      <c r="AG1477"/>
      <c r="AH1477"/>
      <c r="AI1477"/>
      <c r="AJ1477"/>
      <c r="AK1477"/>
      <c r="AL1477"/>
      <c r="AM1477"/>
      <c r="AN1477"/>
      <c r="AO1477"/>
      <c r="AP1477"/>
    </row>
    <row r="1478" spans="1:42" s="260" customFormat="1" ht="13.5" customHeight="1">
      <c r="A1478"/>
      <c r="B1478" s="575" t="s">
        <v>3868</v>
      </c>
      <c r="C1478" s="575"/>
      <c r="D1478" s="260" t="s">
        <v>3869</v>
      </c>
      <c r="E1478" s="309"/>
      <c r="F1478" s="309" t="s">
        <v>3242</v>
      </c>
      <c r="G1478" s="309">
        <v>5</v>
      </c>
      <c r="H1478" s="309">
        <v>8</v>
      </c>
      <c r="I1478" s="309" t="s">
        <v>3350</v>
      </c>
      <c r="J1478" s="309">
        <v>7</v>
      </c>
      <c r="K1478" s="312" t="s">
        <v>3238</v>
      </c>
      <c r="L1478" s="576" t="s">
        <v>4009</v>
      </c>
      <c r="M1478" s="556">
        <v>0</v>
      </c>
      <c r="N1478" s="556">
        <v>0</v>
      </c>
      <c r="O1478" s="556">
        <v>0</v>
      </c>
      <c r="P1478" s="556">
        <v>0</v>
      </c>
      <c r="Q1478" s="556">
        <v>0</v>
      </c>
      <c r="R1478" s="413">
        <f t="shared" si="23"/>
        <v>0</v>
      </c>
      <c r="S1478"/>
      <c r="T1478"/>
      <c r="U1478"/>
      <c r="V1478"/>
      <c r="W1478"/>
      <c r="X1478"/>
      <c r="Y1478"/>
      <c r="Z1478"/>
      <c r="AA1478"/>
      <c r="AB1478"/>
      <c r="AC1478"/>
      <c r="AD1478"/>
      <c r="AE1478"/>
      <c r="AF1478"/>
      <c r="AG1478"/>
      <c r="AH1478"/>
      <c r="AI1478"/>
      <c r="AJ1478"/>
      <c r="AK1478"/>
      <c r="AL1478"/>
      <c r="AM1478"/>
      <c r="AN1478"/>
      <c r="AO1478"/>
      <c r="AP1478"/>
    </row>
    <row r="1479" spans="1:42" s="260" customFormat="1" ht="13.5" customHeight="1">
      <c r="A1479"/>
      <c r="B1479" s="575" t="s">
        <v>3872</v>
      </c>
      <c r="C1479" s="575"/>
      <c r="D1479" s="260" t="s">
        <v>3873</v>
      </c>
      <c r="E1479" s="309"/>
      <c r="F1479" s="309" t="s">
        <v>3875</v>
      </c>
      <c r="G1479" s="309"/>
      <c r="H1479" s="309"/>
      <c r="I1479" s="309" t="s">
        <v>3874</v>
      </c>
      <c r="J1479" s="309">
        <v>8</v>
      </c>
      <c r="K1479" s="312" t="s">
        <v>3758</v>
      </c>
      <c r="L1479" s="576" t="s">
        <v>4013</v>
      </c>
      <c r="M1479" s="556">
        <v>0</v>
      </c>
      <c r="N1479" s="556">
        <v>0</v>
      </c>
      <c r="O1479" s="556">
        <v>0</v>
      </c>
      <c r="P1479" s="556">
        <v>0</v>
      </c>
      <c r="Q1479" s="556">
        <v>0</v>
      </c>
      <c r="R1479" s="413">
        <f t="shared" si="23"/>
        <v>0</v>
      </c>
      <c r="S1479"/>
      <c r="T1479"/>
      <c r="U1479"/>
      <c r="V1479"/>
      <c r="W1479"/>
      <c r="X1479"/>
      <c r="Y1479"/>
      <c r="Z1479"/>
      <c r="AA1479"/>
      <c r="AB1479"/>
      <c r="AC1479"/>
      <c r="AD1479"/>
      <c r="AE1479"/>
      <c r="AF1479"/>
      <c r="AG1479"/>
      <c r="AH1479"/>
      <c r="AI1479"/>
      <c r="AJ1479"/>
      <c r="AK1479"/>
      <c r="AL1479"/>
      <c r="AM1479"/>
      <c r="AN1479"/>
      <c r="AO1479"/>
      <c r="AP1479"/>
    </row>
    <row r="1480" spans="1:42" s="260" customFormat="1" ht="13.5" customHeight="1">
      <c r="A1480"/>
      <c r="B1480" s="575" t="s">
        <v>3883</v>
      </c>
      <c r="C1480" s="575"/>
      <c r="D1480" s="260" t="s">
        <v>3884</v>
      </c>
      <c r="E1480" s="309"/>
      <c r="F1480" s="309" t="s">
        <v>3875</v>
      </c>
      <c r="G1480" s="309"/>
      <c r="H1480" s="309"/>
      <c r="I1480" s="309" t="s">
        <v>3881</v>
      </c>
      <c r="J1480" s="309">
        <v>1</v>
      </c>
      <c r="K1480" s="312" t="s">
        <v>3758</v>
      </c>
      <c r="L1480" s="576" t="s">
        <v>4009</v>
      </c>
      <c r="M1480" s="556">
        <v>0</v>
      </c>
      <c r="N1480" s="556">
        <v>0</v>
      </c>
      <c r="O1480" s="556">
        <v>0</v>
      </c>
      <c r="P1480" s="556">
        <v>0</v>
      </c>
      <c r="Q1480" s="556">
        <v>0</v>
      </c>
      <c r="R1480" s="413">
        <f t="shared" si="23"/>
        <v>0</v>
      </c>
      <c r="S1480"/>
      <c r="T1480"/>
      <c r="U1480"/>
      <c r="V1480"/>
      <c r="W1480"/>
      <c r="X1480"/>
      <c r="Y1480"/>
      <c r="Z1480"/>
      <c r="AA1480"/>
      <c r="AB1480"/>
      <c r="AC1480"/>
      <c r="AD1480"/>
      <c r="AE1480"/>
      <c r="AF1480"/>
      <c r="AG1480"/>
      <c r="AH1480"/>
      <c r="AI1480"/>
      <c r="AJ1480"/>
      <c r="AK1480"/>
      <c r="AL1480"/>
      <c r="AM1480"/>
      <c r="AN1480"/>
      <c r="AO1480"/>
      <c r="AP1480"/>
    </row>
    <row r="1481" spans="1:42" s="260" customFormat="1" ht="13.5" customHeight="1">
      <c r="A1481"/>
      <c r="B1481" s="575" t="s">
        <v>3879</v>
      </c>
      <c r="C1481" s="575"/>
      <c r="D1481" s="260" t="s">
        <v>3880</v>
      </c>
      <c r="E1481" s="309"/>
      <c r="F1481" s="309" t="s">
        <v>3756</v>
      </c>
      <c r="G1481" s="309">
        <v>0</v>
      </c>
      <c r="H1481" s="309">
        <v>3</v>
      </c>
      <c r="I1481" s="309" t="s">
        <v>3881</v>
      </c>
      <c r="J1481" s="309">
        <v>1</v>
      </c>
      <c r="K1481" s="312" t="s">
        <v>3882</v>
      </c>
      <c r="L1481" s="576" t="s">
        <v>4009</v>
      </c>
      <c r="M1481" s="556">
        <v>0</v>
      </c>
      <c r="N1481" s="556">
        <v>0</v>
      </c>
      <c r="O1481" s="556">
        <v>0</v>
      </c>
      <c r="P1481" s="556">
        <v>0</v>
      </c>
      <c r="Q1481" s="556">
        <v>0</v>
      </c>
      <c r="R1481" s="413">
        <f t="shared" si="23"/>
        <v>0</v>
      </c>
      <c r="S1481"/>
      <c r="T1481"/>
      <c r="U1481"/>
      <c r="V1481"/>
      <c r="W1481"/>
      <c r="X1481"/>
      <c r="Y1481"/>
      <c r="Z1481"/>
      <c r="AA1481"/>
      <c r="AB1481"/>
      <c r="AC1481"/>
      <c r="AD1481"/>
      <c r="AE1481"/>
      <c r="AF1481"/>
      <c r="AG1481"/>
      <c r="AH1481"/>
      <c r="AI1481"/>
      <c r="AJ1481"/>
      <c r="AK1481"/>
      <c r="AL1481"/>
      <c r="AM1481"/>
      <c r="AN1481"/>
      <c r="AO1481"/>
      <c r="AP1481"/>
    </row>
    <row r="1482" spans="1:42" s="260" customFormat="1" ht="13.5" customHeight="1">
      <c r="A1482"/>
      <c r="B1482" s="575" t="s">
        <v>3885</v>
      </c>
      <c r="C1482" s="575"/>
      <c r="D1482" s="260" t="s">
        <v>3886</v>
      </c>
      <c r="E1482" s="309"/>
      <c r="F1482" s="309" t="s">
        <v>3875</v>
      </c>
      <c r="G1482" s="309"/>
      <c r="H1482" s="309"/>
      <c r="I1482" s="309" t="s">
        <v>3881</v>
      </c>
      <c r="J1482" s="309">
        <v>2</v>
      </c>
      <c r="K1482" s="312" t="s">
        <v>3758</v>
      </c>
      <c r="L1482" s="576" t="s">
        <v>4013</v>
      </c>
      <c r="M1482" s="556">
        <v>0</v>
      </c>
      <c r="N1482" s="556">
        <v>0</v>
      </c>
      <c r="O1482" s="556">
        <v>0</v>
      </c>
      <c r="P1482" s="556">
        <v>0</v>
      </c>
      <c r="Q1482" s="556">
        <v>0</v>
      </c>
      <c r="R1482" s="413">
        <f t="shared" si="23"/>
        <v>0</v>
      </c>
      <c r="S1482"/>
      <c r="T1482"/>
      <c r="U1482"/>
      <c r="V1482"/>
      <c r="W1482"/>
      <c r="X1482"/>
      <c r="Y1482"/>
      <c r="Z1482"/>
      <c r="AA1482"/>
      <c r="AB1482"/>
      <c r="AC1482"/>
      <c r="AD1482"/>
      <c r="AE1482"/>
      <c r="AF1482"/>
      <c r="AG1482"/>
      <c r="AH1482"/>
      <c r="AI1482"/>
      <c r="AJ1482"/>
      <c r="AK1482"/>
      <c r="AL1482"/>
      <c r="AM1482"/>
      <c r="AN1482"/>
      <c r="AO1482"/>
      <c r="AP1482"/>
    </row>
    <row r="1483" spans="1:42" s="260" customFormat="1" ht="13.5" customHeight="1">
      <c r="A1483"/>
      <c r="B1483" s="575" t="s">
        <v>3895</v>
      </c>
      <c r="C1483" s="575"/>
      <c r="D1483" s="260" t="s">
        <v>3896</v>
      </c>
      <c r="E1483" s="309" t="s">
        <v>3897</v>
      </c>
      <c r="F1483" s="309" t="s">
        <v>3756</v>
      </c>
      <c r="G1483" s="309">
        <v>5</v>
      </c>
      <c r="H1483" s="309">
        <v>5</v>
      </c>
      <c r="I1483" s="309" t="s">
        <v>3881</v>
      </c>
      <c r="J1483" s="309">
        <v>5</v>
      </c>
      <c r="K1483" s="312" t="s">
        <v>3882</v>
      </c>
      <c r="L1483" s="576" t="s">
        <v>4013</v>
      </c>
      <c r="M1483" s="556">
        <v>0</v>
      </c>
      <c r="N1483" s="556">
        <v>0</v>
      </c>
      <c r="O1483" s="556">
        <v>0</v>
      </c>
      <c r="P1483" s="556">
        <v>0</v>
      </c>
      <c r="Q1483" s="556">
        <v>0</v>
      </c>
      <c r="R1483" s="413">
        <f t="shared" si="23"/>
        <v>0</v>
      </c>
      <c r="S1483"/>
      <c r="T1483"/>
      <c r="U1483"/>
      <c r="V1483"/>
      <c r="W1483"/>
      <c r="X1483"/>
      <c r="Y1483"/>
      <c r="Z1483"/>
      <c r="AA1483"/>
      <c r="AB1483"/>
      <c r="AC1483"/>
      <c r="AD1483"/>
      <c r="AE1483"/>
      <c r="AF1483"/>
      <c r="AG1483"/>
      <c r="AH1483"/>
      <c r="AI1483"/>
      <c r="AJ1483"/>
      <c r="AK1483"/>
      <c r="AL1483"/>
      <c r="AM1483"/>
      <c r="AN1483"/>
      <c r="AO1483"/>
      <c r="AP1483"/>
    </row>
    <row r="1484" spans="1:42" s="260" customFormat="1" ht="13.5" customHeight="1">
      <c r="A1484"/>
      <c r="B1484" s="575" t="s">
        <v>3906</v>
      </c>
      <c r="C1484" s="575"/>
      <c r="D1484" s="260" t="s">
        <v>3907</v>
      </c>
      <c r="E1484" s="309" t="s">
        <v>3404</v>
      </c>
      <c r="F1484" s="309" t="s">
        <v>3242</v>
      </c>
      <c r="G1484" s="309">
        <v>1</v>
      </c>
      <c r="H1484" s="309">
        <v>1</v>
      </c>
      <c r="I1484" s="309" t="s">
        <v>3381</v>
      </c>
      <c r="J1484" s="309">
        <v>1</v>
      </c>
      <c r="K1484" s="312" t="s">
        <v>3238</v>
      </c>
      <c r="L1484" s="576" t="s">
        <v>4009</v>
      </c>
      <c r="M1484" s="413">
        <v>0</v>
      </c>
      <c r="N1484" s="413">
        <v>0</v>
      </c>
      <c r="O1484" s="413">
        <v>0</v>
      </c>
      <c r="P1484" s="413">
        <v>0</v>
      </c>
      <c r="Q1484" s="413">
        <v>0</v>
      </c>
      <c r="R1484" s="413">
        <f t="shared" si="23"/>
        <v>0</v>
      </c>
      <c r="S1484"/>
      <c r="T1484"/>
      <c r="U1484"/>
      <c r="V1484"/>
      <c r="W1484"/>
      <c r="X1484"/>
      <c r="Y1484"/>
      <c r="Z1484"/>
      <c r="AA1484"/>
      <c r="AB1484"/>
      <c r="AC1484"/>
      <c r="AD1484"/>
      <c r="AE1484"/>
      <c r="AF1484"/>
      <c r="AG1484"/>
      <c r="AH1484"/>
      <c r="AI1484"/>
      <c r="AJ1484"/>
      <c r="AK1484"/>
      <c r="AL1484"/>
      <c r="AM1484"/>
      <c r="AN1484"/>
      <c r="AO1484"/>
      <c r="AP1484"/>
    </row>
    <row r="1485" spans="1:42" s="260" customFormat="1" ht="13.5" customHeight="1">
      <c r="A1485"/>
      <c r="B1485" s="575" t="s">
        <v>3908</v>
      </c>
      <c r="C1485" s="575"/>
      <c r="D1485" s="260" t="s">
        <v>3909</v>
      </c>
      <c r="E1485" s="309" t="s">
        <v>3404</v>
      </c>
      <c r="F1485" s="309" t="s">
        <v>3242</v>
      </c>
      <c r="G1485" s="309">
        <v>1</v>
      </c>
      <c r="H1485" s="309">
        <v>1</v>
      </c>
      <c r="I1485" s="309" t="s">
        <v>3381</v>
      </c>
      <c r="J1485" s="309">
        <v>1</v>
      </c>
      <c r="K1485" s="312" t="s">
        <v>3238</v>
      </c>
      <c r="L1485" s="576" t="s">
        <v>4009</v>
      </c>
      <c r="M1485" s="413">
        <v>0</v>
      </c>
      <c r="N1485" s="413">
        <v>0</v>
      </c>
      <c r="O1485" s="413">
        <v>0</v>
      </c>
      <c r="P1485" s="413">
        <v>0</v>
      </c>
      <c r="Q1485" s="413">
        <v>0</v>
      </c>
      <c r="R1485" s="413">
        <f t="shared" si="23"/>
        <v>0</v>
      </c>
      <c r="S1485"/>
      <c r="T1485"/>
      <c r="U1485"/>
      <c r="V1485"/>
      <c r="W1485"/>
      <c r="X1485"/>
      <c r="Y1485"/>
      <c r="Z1485"/>
      <c r="AA1485"/>
      <c r="AB1485"/>
      <c r="AC1485"/>
      <c r="AD1485"/>
      <c r="AE1485"/>
      <c r="AF1485"/>
      <c r="AG1485"/>
      <c r="AH1485"/>
      <c r="AI1485"/>
      <c r="AJ1485"/>
      <c r="AK1485"/>
      <c r="AL1485"/>
      <c r="AM1485"/>
      <c r="AN1485"/>
      <c r="AO1485"/>
      <c r="AP1485"/>
    </row>
    <row r="1486" spans="1:42" s="260" customFormat="1" ht="13.5" customHeight="1">
      <c r="A1486"/>
      <c r="B1486" s="575" t="s">
        <v>3910</v>
      </c>
      <c r="C1486" s="575"/>
      <c r="D1486" s="260" t="s">
        <v>3911</v>
      </c>
      <c r="E1486" s="309"/>
      <c r="F1486" s="309" t="s">
        <v>3242</v>
      </c>
      <c r="G1486" s="309">
        <v>2</v>
      </c>
      <c r="H1486" s="309">
        <v>3</v>
      </c>
      <c r="I1486" s="309" t="s">
        <v>3381</v>
      </c>
      <c r="J1486" s="309">
        <v>1</v>
      </c>
      <c r="K1486" s="312" t="s">
        <v>3238</v>
      </c>
      <c r="L1486" s="576" t="s">
        <v>4013</v>
      </c>
      <c r="M1486" s="556">
        <v>0</v>
      </c>
      <c r="N1486" s="556">
        <v>0</v>
      </c>
      <c r="O1486" s="556">
        <v>0</v>
      </c>
      <c r="P1486" s="556">
        <v>0</v>
      </c>
      <c r="Q1486" s="556">
        <v>0</v>
      </c>
      <c r="R1486" s="413">
        <f t="shared" si="23"/>
        <v>0</v>
      </c>
      <c r="S1486"/>
      <c r="T1486"/>
      <c r="U1486"/>
      <c r="V1486"/>
      <c r="W1486"/>
      <c r="X1486"/>
      <c r="Y1486"/>
      <c r="Z1486"/>
      <c r="AA1486"/>
      <c r="AB1486"/>
      <c r="AC1486"/>
      <c r="AD1486"/>
      <c r="AE1486"/>
      <c r="AF1486"/>
      <c r="AG1486"/>
      <c r="AH1486"/>
      <c r="AI1486"/>
      <c r="AJ1486"/>
      <c r="AK1486"/>
      <c r="AL1486"/>
      <c r="AM1486"/>
      <c r="AN1486"/>
      <c r="AO1486"/>
      <c r="AP1486"/>
    </row>
    <row r="1487" spans="1:42" s="260" customFormat="1" ht="13.5" customHeight="1">
      <c r="A1487"/>
      <c r="B1487" s="575" t="s">
        <v>3917</v>
      </c>
      <c r="C1487" s="575"/>
      <c r="D1487" s="260" t="s">
        <v>3918</v>
      </c>
      <c r="E1487" s="309"/>
      <c r="F1487" s="309" t="s">
        <v>3242</v>
      </c>
      <c r="G1487" s="309">
        <v>0</v>
      </c>
      <c r="H1487" s="309">
        <v>4</v>
      </c>
      <c r="I1487" s="309" t="s">
        <v>3381</v>
      </c>
      <c r="J1487" s="309">
        <v>2</v>
      </c>
      <c r="K1487" s="312" t="s">
        <v>3238</v>
      </c>
      <c r="L1487" s="576" t="s">
        <v>4013</v>
      </c>
      <c r="M1487" s="556">
        <v>0</v>
      </c>
      <c r="N1487" s="556">
        <v>0</v>
      </c>
      <c r="O1487" s="556">
        <v>0</v>
      </c>
      <c r="P1487" s="556">
        <v>0</v>
      </c>
      <c r="Q1487" s="556">
        <v>0</v>
      </c>
      <c r="R1487" s="413">
        <f t="shared" si="23"/>
        <v>0</v>
      </c>
      <c r="S1487"/>
      <c r="T1487"/>
      <c r="U1487"/>
      <c r="V1487"/>
      <c r="W1487"/>
      <c r="X1487"/>
      <c r="Y1487"/>
      <c r="Z1487"/>
      <c r="AA1487"/>
      <c r="AB1487"/>
      <c r="AC1487"/>
      <c r="AD1487"/>
      <c r="AE1487"/>
      <c r="AF1487"/>
      <c r="AG1487"/>
      <c r="AH1487"/>
      <c r="AI1487"/>
      <c r="AJ1487"/>
      <c r="AK1487"/>
      <c r="AL1487"/>
      <c r="AM1487"/>
      <c r="AN1487"/>
      <c r="AO1487"/>
      <c r="AP1487"/>
    </row>
    <row r="1488" spans="1:42" s="260" customFormat="1" ht="13.5" customHeight="1">
      <c r="A1488"/>
      <c r="B1488" s="575" t="s">
        <v>3919</v>
      </c>
      <c r="C1488" s="575"/>
      <c r="D1488" s="260" t="s">
        <v>3920</v>
      </c>
      <c r="E1488" s="309"/>
      <c r="F1488" s="309" t="s">
        <v>3242</v>
      </c>
      <c r="G1488" s="309">
        <v>1</v>
      </c>
      <c r="H1488" s="309">
        <v>4</v>
      </c>
      <c r="I1488" s="309" t="s">
        <v>3381</v>
      </c>
      <c r="J1488" s="309">
        <v>2</v>
      </c>
      <c r="K1488" s="312" t="s">
        <v>3243</v>
      </c>
      <c r="L1488" s="576" t="s">
        <v>4009</v>
      </c>
      <c r="M1488" s="413">
        <v>0</v>
      </c>
      <c r="N1488" s="413">
        <v>0</v>
      </c>
      <c r="O1488" s="413">
        <v>0</v>
      </c>
      <c r="P1488" s="413">
        <v>0</v>
      </c>
      <c r="Q1488" s="413">
        <v>0</v>
      </c>
      <c r="R1488" s="413">
        <f t="shared" si="23"/>
        <v>0</v>
      </c>
      <c r="S1488"/>
      <c r="T1488"/>
      <c r="U1488"/>
      <c r="V1488"/>
      <c r="W1488"/>
      <c r="X1488"/>
      <c r="Y1488"/>
      <c r="Z1488"/>
      <c r="AA1488"/>
      <c r="AB1488"/>
      <c r="AC1488"/>
      <c r="AD1488"/>
      <c r="AE1488"/>
      <c r="AF1488"/>
      <c r="AG1488"/>
      <c r="AH1488"/>
      <c r="AI1488"/>
      <c r="AJ1488"/>
      <c r="AK1488"/>
      <c r="AL1488"/>
      <c r="AM1488"/>
      <c r="AN1488"/>
      <c r="AO1488"/>
      <c r="AP1488"/>
    </row>
    <row r="1489" spans="1:42" s="260" customFormat="1" ht="13.5" customHeight="1">
      <c r="A1489"/>
      <c r="B1489" s="575" t="s">
        <v>3921</v>
      </c>
      <c r="C1489" s="575"/>
      <c r="D1489" s="260" t="s">
        <v>3922</v>
      </c>
      <c r="E1489" s="309"/>
      <c r="F1489" s="309" t="s">
        <v>3242</v>
      </c>
      <c r="G1489" s="309">
        <v>1</v>
      </c>
      <c r="H1489" s="309">
        <v>4</v>
      </c>
      <c r="I1489" s="309" t="s">
        <v>3381</v>
      </c>
      <c r="J1489" s="309">
        <v>2</v>
      </c>
      <c r="K1489" s="312" t="s">
        <v>3243</v>
      </c>
      <c r="L1489" s="576" t="s">
        <v>4009</v>
      </c>
      <c r="M1489" s="556">
        <v>0</v>
      </c>
      <c r="N1489" s="556">
        <v>0</v>
      </c>
      <c r="O1489" s="413">
        <v>0</v>
      </c>
      <c r="P1489" s="556">
        <v>0</v>
      </c>
      <c r="Q1489" s="556">
        <v>0</v>
      </c>
      <c r="R1489" s="413">
        <f t="shared" si="23"/>
        <v>0</v>
      </c>
      <c r="S1489"/>
      <c r="T1489"/>
      <c r="U1489"/>
      <c r="V1489"/>
      <c r="W1489"/>
      <c r="X1489"/>
      <c r="Y1489"/>
      <c r="Z1489"/>
      <c r="AA1489"/>
      <c r="AB1489"/>
      <c r="AC1489"/>
      <c r="AD1489"/>
      <c r="AE1489"/>
      <c r="AF1489"/>
      <c r="AG1489"/>
      <c r="AH1489"/>
      <c r="AI1489"/>
      <c r="AJ1489"/>
      <c r="AK1489"/>
      <c r="AL1489"/>
      <c r="AM1489"/>
      <c r="AN1489"/>
      <c r="AO1489"/>
      <c r="AP1489"/>
    </row>
    <row r="1490" spans="1:42" s="260" customFormat="1" ht="13.5" customHeight="1">
      <c r="A1490"/>
      <c r="B1490" s="575" t="s">
        <v>3933</v>
      </c>
      <c r="C1490" s="575"/>
      <c r="D1490" s="260" t="s">
        <v>3934</v>
      </c>
      <c r="E1490" s="309"/>
      <c r="F1490" s="309" t="s">
        <v>3242</v>
      </c>
      <c r="G1490" s="309">
        <v>2</v>
      </c>
      <c r="H1490" s="309">
        <v>3</v>
      </c>
      <c r="I1490" s="309" t="s">
        <v>3381</v>
      </c>
      <c r="J1490" s="309">
        <v>2</v>
      </c>
      <c r="K1490" s="312" t="s">
        <v>3238</v>
      </c>
      <c r="L1490" s="576" t="s">
        <v>4013</v>
      </c>
      <c r="M1490" s="556">
        <v>0</v>
      </c>
      <c r="N1490" s="556">
        <v>0</v>
      </c>
      <c r="O1490" s="556">
        <v>0</v>
      </c>
      <c r="P1490" s="556">
        <v>0</v>
      </c>
      <c r="Q1490" s="556">
        <v>0</v>
      </c>
      <c r="R1490" s="413">
        <f t="shared" si="23"/>
        <v>0</v>
      </c>
      <c r="S1490"/>
      <c r="T1490"/>
      <c r="U1490"/>
      <c r="V1490"/>
      <c r="W1490"/>
      <c r="X1490"/>
      <c r="Y1490"/>
      <c r="Z1490"/>
      <c r="AA1490"/>
      <c r="AB1490"/>
      <c r="AC1490"/>
      <c r="AD1490"/>
      <c r="AE1490"/>
      <c r="AF1490"/>
      <c r="AG1490"/>
      <c r="AH1490"/>
      <c r="AI1490"/>
      <c r="AJ1490"/>
      <c r="AK1490"/>
      <c r="AL1490"/>
      <c r="AM1490"/>
      <c r="AN1490"/>
      <c r="AO1490"/>
      <c r="AP1490"/>
    </row>
    <row r="1491" spans="1:42" s="260" customFormat="1" ht="13.5" customHeight="1">
      <c r="A1491"/>
      <c r="B1491" s="575" t="s">
        <v>3915</v>
      </c>
      <c r="C1491" s="575"/>
      <c r="D1491" s="260" t="s">
        <v>3916</v>
      </c>
      <c r="E1491" s="309"/>
      <c r="F1491" s="309" t="s">
        <v>3242</v>
      </c>
      <c r="G1491" s="309">
        <v>0</v>
      </c>
      <c r="H1491" s="309">
        <v>2</v>
      </c>
      <c r="I1491" s="309" t="s">
        <v>3381</v>
      </c>
      <c r="J1491" s="309">
        <v>2</v>
      </c>
      <c r="K1491" s="312" t="s">
        <v>3238</v>
      </c>
      <c r="L1491" s="576" t="s">
        <v>4009</v>
      </c>
      <c r="M1491" s="556">
        <v>0</v>
      </c>
      <c r="N1491" s="556">
        <v>0</v>
      </c>
      <c r="O1491" s="556">
        <v>0</v>
      </c>
      <c r="P1491" s="556">
        <v>0</v>
      </c>
      <c r="Q1491" s="556">
        <v>0</v>
      </c>
      <c r="R1491" s="413">
        <f t="shared" si="23"/>
        <v>0</v>
      </c>
      <c r="S1491"/>
      <c r="T1491"/>
      <c r="U1491"/>
      <c r="V1491"/>
      <c r="W1491"/>
      <c r="X1491"/>
      <c r="Y1491"/>
      <c r="Z1491"/>
      <c r="AA1491"/>
      <c r="AB1491"/>
      <c r="AC1491"/>
      <c r="AD1491"/>
      <c r="AE1491"/>
      <c r="AF1491"/>
      <c r="AG1491"/>
      <c r="AH1491"/>
      <c r="AI1491"/>
      <c r="AJ1491"/>
      <c r="AK1491"/>
      <c r="AL1491"/>
      <c r="AM1491"/>
      <c r="AN1491"/>
      <c r="AO1491"/>
      <c r="AP1491"/>
    </row>
    <row r="1492" spans="1:42" s="260" customFormat="1" ht="13.5" customHeight="1">
      <c r="A1492"/>
      <c r="B1492" s="575" t="s">
        <v>3923</v>
      </c>
      <c r="C1492" s="575"/>
      <c r="D1492" s="260" t="s">
        <v>3924</v>
      </c>
      <c r="E1492" s="309"/>
      <c r="F1492" s="309" t="s">
        <v>3242</v>
      </c>
      <c r="G1492" s="309">
        <v>2</v>
      </c>
      <c r="H1492" s="309">
        <v>1</v>
      </c>
      <c r="I1492" s="309" t="s">
        <v>3381</v>
      </c>
      <c r="J1492" s="309">
        <v>2</v>
      </c>
      <c r="K1492" s="312" t="s">
        <v>3243</v>
      </c>
      <c r="L1492" s="576" t="s">
        <v>4009</v>
      </c>
      <c r="M1492" s="556">
        <v>0</v>
      </c>
      <c r="N1492" s="556">
        <v>0</v>
      </c>
      <c r="O1492" s="413">
        <v>0</v>
      </c>
      <c r="P1492" s="413">
        <v>0</v>
      </c>
      <c r="Q1492" s="413">
        <v>0</v>
      </c>
      <c r="R1492" s="413">
        <f t="shared" si="23"/>
        <v>0</v>
      </c>
      <c r="S1492"/>
      <c r="T1492"/>
      <c r="U1492"/>
      <c r="V1492"/>
      <c r="W1492"/>
      <c r="X1492"/>
      <c r="Y1492"/>
      <c r="Z1492"/>
      <c r="AA1492"/>
      <c r="AB1492"/>
      <c r="AC1492"/>
      <c r="AD1492"/>
      <c r="AE1492"/>
      <c r="AF1492"/>
      <c r="AG1492"/>
      <c r="AH1492"/>
      <c r="AI1492"/>
      <c r="AJ1492"/>
      <c r="AK1492"/>
      <c r="AL1492"/>
      <c r="AM1492"/>
      <c r="AN1492"/>
      <c r="AO1492"/>
      <c r="AP1492"/>
    </row>
    <row r="1493" spans="1:42" s="260" customFormat="1" ht="13.5" customHeight="1">
      <c r="A1493"/>
      <c r="B1493" s="575" t="s">
        <v>3927</v>
      </c>
      <c r="C1493" s="575"/>
      <c r="D1493" s="260" t="s">
        <v>3928</v>
      </c>
      <c r="E1493" s="309"/>
      <c r="F1493" s="309" t="s">
        <v>3242</v>
      </c>
      <c r="G1493" s="309">
        <v>2</v>
      </c>
      <c r="H1493" s="309">
        <v>1</v>
      </c>
      <c r="I1493" s="309" t="s">
        <v>3381</v>
      </c>
      <c r="J1493" s="309">
        <v>2</v>
      </c>
      <c r="K1493" s="312" t="s">
        <v>3238</v>
      </c>
      <c r="L1493" s="576" t="s">
        <v>4009</v>
      </c>
      <c r="M1493" s="413">
        <v>0</v>
      </c>
      <c r="N1493" s="413">
        <v>0</v>
      </c>
      <c r="O1493" s="413">
        <v>0</v>
      </c>
      <c r="P1493" s="413">
        <v>0</v>
      </c>
      <c r="Q1493" s="413">
        <v>0</v>
      </c>
      <c r="R1493" s="413">
        <f t="shared" si="23"/>
        <v>0</v>
      </c>
      <c r="S1493"/>
      <c r="T1493"/>
      <c r="U1493"/>
      <c r="V1493"/>
      <c r="W1493"/>
      <c r="X1493"/>
      <c r="Y1493"/>
      <c r="Z1493"/>
      <c r="AA1493"/>
      <c r="AB1493"/>
      <c r="AC1493"/>
      <c r="AD1493"/>
      <c r="AE1493"/>
      <c r="AF1493"/>
      <c r="AG1493"/>
      <c r="AH1493"/>
      <c r="AI1493"/>
      <c r="AJ1493"/>
      <c r="AK1493"/>
      <c r="AL1493"/>
      <c r="AM1493"/>
      <c r="AN1493"/>
      <c r="AO1493"/>
      <c r="AP1493"/>
    </row>
    <row r="1494" spans="1:42" s="260" customFormat="1" ht="13.5" customHeight="1">
      <c r="A1494"/>
      <c r="B1494" s="575" t="s">
        <v>3931</v>
      </c>
      <c r="C1494" s="575"/>
      <c r="D1494" s="260" t="s">
        <v>3932</v>
      </c>
      <c r="E1494" s="309" t="s">
        <v>3801</v>
      </c>
      <c r="F1494" s="309" t="s">
        <v>3242</v>
      </c>
      <c r="G1494" s="309">
        <v>2</v>
      </c>
      <c r="H1494" s="309">
        <v>2</v>
      </c>
      <c r="I1494" s="309" t="s">
        <v>3381</v>
      </c>
      <c r="J1494" s="309">
        <v>2</v>
      </c>
      <c r="K1494" s="312" t="s">
        <v>3238</v>
      </c>
      <c r="L1494" s="576" t="s">
        <v>4009</v>
      </c>
      <c r="M1494" s="413">
        <v>0</v>
      </c>
      <c r="N1494" s="413">
        <v>0</v>
      </c>
      <c r="O1494" s="413">
        <v>0</v>
      </c>
      <c r="P1494" s="413">
        <v>0</v>
      </c>
      <c r="Q1494" s="413">
        <v>0</v>
      </c>
      <c r="R1494" s="413">
        <f t="shared" si="23"/>
        <v>0</v>
      </c>
      <c r="S1494"/>
      <c r="T1494"/>
      <c r="U1494"/>
      <c r="V1494"/>
      <c r="W1494"/>
      <c r="X1494"/>
      <c r="Y1494"/>
      <c r="Z1494"/>
      <c r="AA1494"/>
      <c r="AB1494"/>
      <c r="AC1494"/>
      <c r="AD1494"/>
      <c r="AE1494"/>
      <c r="AF1494"/>
      <c r="AG1494"/>
      <c r="AH1494"/>
      <c r="AI1494"/>
      <c r="AJ1494"/>
      <c r="AK1494"/>
      <c r="AL1494"/>
      <c r="AM1494"/>
      <c r="AN1494"/>
      <c r="AO1494"/>
      <c r="AP1494"/>
    </row>
    <row r="1495" spans="1:42" s="260" customFormat="1" ht="13.5" customHeight="1">
      <c r="A1495"/>
      <c r="B1495" s="575" t="s">
        <v>3945</v>
      </c>
      <c r="C1495" s="575"/>
      <c r="D1495" s="260" t="s">
        <v>3839</v>
      </c>
      <c r="E1495" s="309" t="s">
        <v>3404</v>
      </c>
      <c r="F1495" s="309" t="s">
        <v>3242</v>
      </c>
      <c r="G1495" s="309">
        <v>3</v>
      </c>
      <c r="H1495" s="309">
        <v>5</v>
      </c>
      <c r="I1495" s="309" t="s">
        <v>3381</v>
      </c>
      <c r="J1495" s="309">
        <v>3</v>
      </c>
      <c r="K1495" s="312" t="s">
        <v>3238</v>
      </c>
      <c r="L1495" s="576" t="s">
        <v>4009</v>
      </c>
      <c r="M1495" s="556">
        <v>0</v>
      </c>
      <c r="N1495" s="556">
        <v>0</v>
      </c>
      <c r="O1495" s="556">
        <v>0</v>
      </c>
      <c r="P1495" s="556">
        <v>0</v>
      </c>
      <c r="Q1495" s="556">
        <v>0</v>
      </c>
      <c r="R1495" s="413">
        <f t="shared" si="23"/>
        <v>0</v>
      </c>
      <c r="S1495"/>
      <c r="T1495"/>
      <c r="U1495"/>
      <c r="V1495"/>
      <c r="W1495"/>
      <c r="X1495"/>
      <c r="Y1495"/>
      <c r="Z1495"/>
      <c r="AA1495"/>
      <c r="AB1495"/>
      <c r="AC1495"/>
      <c r="AD1495"/>
      <c r="AE1495"/>
      <c r="AF1495"/>
      <c r="AG1495"/>
      <c r="AH1495"/>
      <c r="AI1495"/>
      <c r="AJ1495"/>
      <c r="AK1495"/>
      <c r="AL1495"/>
      <c r="AM1495"/>
      <c r="AN1495"/>
      <c r="AO1495"/>
      <c r="AP1495"/>
    </row>
    <row r="1496" spans="1:42" s="260" customFormat="1" ht="13.5" customHeight="1">
      <c r="A1496"/>
      <c r="B1496" s="575" t="s">
        <v>3937</v>
      </c>
      <c r="C1496" s="575"/>
      <c r="D1496" s="260" t="s">
        <v>3938</v>
      </c>
      <c r="E1496" s="309"/>
      <c r="F1496" s="309" t="s">
        <v>3242</v>
      </c>
      <c r="G1496" s="309">
        <v>2</v>
      </c>
      <c r="H1496" s="309">
        <v>2</v>
      </c>
      <c r="I1496" s="309" t="s">
        <v>3381</v>
      </c>
      <c r="J1496" s="309">
        <v>3</v>
      </c>
      <c r="K1496" s="312" t="s">
        <v>3238</v>
      </c>
      <c r="L1496" s="576" t="s">
        <v>4013</v>
      </c>
      <c r="M1496" s="556">
        <v>0</v>
      </c>
      <c r="N1496" s="556">
        <v>0</v>
      </c>
      <c r="O1496" s="556">
        <v>0</v>
      </c>
      <c r="P1496" s="556">
        <v>0</v>
      </c>
      <c r="Q1496" s="556">
        <v>0</v>
      </c>
      <c r="R1496" s="413">
        <f t="shared" ref="R1496:R1509" si="24">SUBTOTAL(9,M1496:Q1496)</f>
        <v>0</v>
      </c>
      <c r="S1496"/>
      <c r="T1496"/>
      <c r="U1496"/>
      <c r="V1496"/>
      <c r="W1496"/>
      <c r="X1496"/>
      <c r="Y1496"/>
      <c r="Z1496"/>
      <c r="AA1496"/>
      <c r="AB1496"/>
      <c r="AC1496"/>
      <c r="AD1496"/>
      <c r="AE1496"/>
      <c r="AF1496"/>
      <c r="AG1496"/>
      <c r="AH1496"/>
      <c r="AI1496"/>
      <c r="AJ1496"/>
      <c r="AK1496"/>
      <c r="AL1496"/>
      <c r="AM1496"/>
      <c r="AN1496"/>
      <c r="AO1496"/>
      <c r="AP1496"/>
    </row>
    <row r="1497" spans="1:42" s="260" customFormat="1" ht="13.5" customHeight="1">
      <c r="A1497"/>
      <c r="B1497" s="575" t="s">
        <v>3957</v>
      </c>
      <c r="C1497" s="575"/>
      <c r="D1497" s="260" t="s">
        <v>3958</v>
      </c>
      <c r="E1497" s="309"/>
      <c r="F1497" s="309" t="s">
        <v>3242</v>
      </c>
      <c r="G1497" s="309">
        <v>3</v>
      </c>
      <c r="H1497" s="309">
        <v>5</v>
      </c>
      <c r="I1497" s="309" t="s">
        <v>3381</v>
      </c>
      <c r="J1497" s="309">
        <v>4</v>
      </c>
      <c r="K1497" s="312" t="s">
        <v>3238</v>
      </c>
      <c r="L1497" s="576" t="s">
        <v>4009</v>
      </c>
      <c r="M1497" s="556">
        <v>0</v>
      </c>
      <c r="N1497" s="556">
        <v>0</v>
      </c>
      <c r="O1497" s="556">
        <v>0</v>
      </c>
      <c r="P1497" s="556">
        <v>0</v>
      </c>
      <c r="Q1497" s="556">
        <v>0</v>
      </c>
      <c r="R1497" s="413">
        <f t="shared" si="24"/>
        <v>0</v>
      </c>
      <c r="S1497"/>
      <c r="T1497"/>
      <c r="U1497"/>
      <c r="V1497"/>
      <c r="W1497"/>
      <c r="X1497"/>
      <c r="Y1497"/>
      <c r="Z1497"/>
      <c r="AA1497"/>
      <c r="AB1497"/>
      <c r="AC1497"/>
      <c r="AD1497"/>
      <c r="AE1497"/>
      <c r="AF1497"/>
      <c r="AG1497"/>
      <c r="AH1497"/>
      <c r="AI1497"/>
      <c r="AJ1497"/>
      <c r="AK1497"/>
      <c r="AL1497"/>
      <c r="AM1497"/>
      <c r="AN1497"/>
      <c r="AO1497"/>
      <c r="AP1497"/>
    </row>
    <row r="1498" spans="1:42" s="260" customFormat="1" ht="13.5" customHeight="1">
      <c r="A1498"/>
      <c r="B1498" s="575" t="s">
        <v>3959</v>
      </c>
      <c r="C1498" s="575"/>
      <c r="D1498" s="260" t="s">
        <v>3960</v>
      </c>
      <c r="E1498" s="309"/>
      <c r="F1498" s="309" t="s">
        <v>3242</v>
      </c>
      <c r="G1498" s="309">
        <v>3</v>
      </c>
      <c r="H1498" s="309">
        <v>5</v>
      </c>
      <c r="I1498" s="309" t="s">
        <v>3381</v>
      </c>
      <c r="J1498" s="309">
        <v>4</v>
      </c>
      <c r="K1498" s="312" t="s">
        <v>3238</v>
      </c>
      <c r="L1498" s="576" t="s">
        <v>4013</v>
      </c>
      <c r="M1498" s="413">
        <v>0</v>
      </c>
      <c r="N1498" s="413">
        <v>0</v>
      </c>
      <c r="O1498" s="413">
        <v>0</v>
      </c>
      <c r="P1498" s="413">
        <v>0</v>
      </c>
      <c r="Q1498" s="413">
        <v>0</v>
      </c>
      <c r="R1498" s="413">
        <f t="shared" si="24"/>
        <v>0</v>
      </c>
      <c r="S1498"/>
      <c r="T1498"/>
      <c r="U1498"/>
      <c r="V1498"/>
      <c r="W1498"/>
      <c r="X1498"/>
      <c r="Y1498"/>
      <c r="Z1498"/>
      <c r="AA1498"/>
      <c r="AB1498"/>
      <c r="AC1498"/>
      <c r="AD1498"/>
      <c r="AE1498"/>
      <c r="AF1498"/>
      <c r="AG1498"/>
      <c r="AH1498"/>
      <c r="AI1498"/>
      <c r="AJ1498"/>
      <c r="AK1498"/>
      <c r="AL1498"/>
      <c r="AM1498"/>
      <c r="AN1498"/>
      <c r="AO1498"/>
      <c r="AP1498"/>
    </row>
    <row r="1499" spans="1:42" s="260" customFormat="1" ht="13.5" customHeight="1">
      <c r="A1499"/>
      <c r="B1499" s="575" t="s">
        <v>3948</v>
      </c>
      <c r="C1499" s="575"/>
      <c r="D1499" s="260" t="s">
        <v>3949</v>
      </c>
      <c r="E1499" s="309"/>
      <c r="F1499" s="309" t="s">
        <v>3242</v>
      </c>
      <c r="G1499" s="309">
        <v>2</v>
      </c>
      <c r="H1499" s="309">
        <v>3</v>
      </c>
      <c r="I1499" s="309" t="s">
        <v>3381</v>
      </c>
      <c r="J1499" s="309">
        <v>4</v>
      </c>
      <c r="K1499" s="312" t="s">
        <v>3238</v>
      </c>
      <c r="L1499" s="576" t="s">
        <v>4009</v>
      </c>
      <c r="M1499" s="556">
        <v>0</v>
      </c>
      <c r="N1499" s="556">
        <v>0</v>
      </c>
      <c r="O1499" s="556">
        <v>0</v>
      </c>
      <c r="P1499" s="556">
        <v>0</v>
      </c>
      <c r="Q1499" s="556">
        <v>0</v>
      </c>
      <c r="R1499" s="413">
        <f t="shared" si="24"/>
        <v>0</v>
      </c>
      <c r="S1499"/>
      <c r="T1499"/>
      <c r="U1499"/>
      <c r="V1499"/>
      <c r="W1499"/>
      <c r="X1499"/>
      <c r="Y1499"/>
      <c r="Z1499"/>
      <c r="AA1499"/>
      <c r="AB1499"/>
      <c r="AC1499"/>
      <c r="AD1499"/>
      <c r="AE1499"/>
      <c r="AF1499"/>
      <c r="AG1499"/>
      <c r="AH1499"/>
      <c r="AI1499"/>
      <c r="AJ1499"/>
      <c r="AK1499"/>
      <c r="AL1499"/>
      <c r="AM1499"/>
      <c r="AN1499"/>
      <c r="AO1499"/>
      <c r="AP1499"/>
    </row>
    <row r="1500" spans="1:42" s="260" customFormat="1" ht="13.5" customHeight="1">
      <c r="A1500"/>
      <c r="B1500" s="575" t="s">
        <v>3950</v>
      </c>
      <c r="C1500" s="575"/>
      <c r="D1500" s="260" t="s">
        <v>3951</v>
      </c>
      <c r="E1500" s="309"/>
      <c r="F1500" s="309" t="s">
        <v>3242</v>
      </c>
      <c r="G1500" s="309">
        <v>3</v>
      </c>
      <c r="H1500" s="309">
        <v>2</v>
      </c>
      <c r="I1500" s="309" t="s">
        <v>3381</v>
      </c>
      <c r="J1500" s="309">
        <v>4</v>
      </c>
      <c r="K1500" s="312" t="s">
        <v>3238</v>
      </c>
      <c r="L1500" s="576" t="s">
        <v>4009</v>
      </c>
      <c r="M1500" s="556">
        <v>0</v>
      </c>
      <c r="N1500" s="556">
        <v>0</v>
      </c>
      <c r="O1500" s="413">
        <v>0</v>
      </c>
      <c r="P1500" s="556">
        <v>0</v>
      </c>
      <c r="Q1500" s="556">
        <v>0</v>
      </c>
      <c r="R1500" s="413">
        <f t="shared" si="24"/>
        <v>0</v>
      </c>
      <c r="S1500"/>
      <c r="T1500"/>
      <c r="U1500"/>
      <c r="V1500"/>
      <c r="W1500"/>
      <c r="X1500"/>
      <c r="Y1500"/>
      <c r="Z1500"/>
      <c r="AA1500"/>
      <c r="AB1500"/>
      <c r="AC1500"/>
      <c r="AD1500"/>
      <c r="AE1500"/>
      <c r="AF1500"/>
      <c r="AG1500"/>
      <c r="AH1500"/>
      <c r="AI1500"/>
      <c r="AJ1500"/>
      <c r="AK1500"/>
      <c r="AL1500"/>
      <c r="AM1500"/>
      <c r="AN1500"/>
      <c r="AO1500"/>
      <c r="AP1500"/>
    </row>
    <row r="1501" spans="1:42" s="260" customFormat="1" ht="13.5" customHeight="1">
      <c r="A1501"/>
      <c r="B1501" s="575" t="s">
        <v>3946</v>
      </c>
      <c r="C1501" s="575"/>
      <c r="D1501" s="260" t="s">
        <v>3947</v>
      </c>
      <c r="E1501" s="309"/>
      <c r="F1501" s="309" t="s">
        <v>3242</v>
      </c>
      <c r="G1501" s="309">
        <v>0</v>
      </c>
      <c r="H1501" s="309">
        <v>4</v>
      </c>
      <c r="I1501" s="309" t="s">
        <v>3381</v>
      </c>
      <c r="J1501" s="309">
        <v>4</v>
      </c>
      <c r="K1501" s="312" t="s">
        <v>3238</v>
      </c>
      <c r="L1501" s="576" t="s">
        <v>4009</v>
      </c>
      <c r="M1501" s="556">
        <v>0</v>
      </c>
      <c r="N1501" s="556">
        <v>0</v>
      </c>
      <c r="O1501" s="556">
        <v>0</v>
      </c>
      <c r="P1501" s="556">
        <v>0</v>
      </c>
      <c r="Q1501" s="556">
        <v>0</v>
      </c>
      <c r="R1501" s="413">
        <f t="shared" si="24"/>
        <v>0</v>
      </c>
      <c r="S1501"/>
      <c r="T1501"/>
      <c r="U1501"/>
      <c r="V1501"/>
      <c r="W1501"/>
      <c r="X1501"/>
      <c r="Y1501"/>
      <c r="Z1501"/>
      <c r="AA1501"/>
      <c r="AB1501"/>
      <c r="AC1501"/>
      <c r="AD1501"/>
      <c r="AE1501"/>
      <c r="AF1501"/>
      <c r="AG1501"/>
      <c r="AH1501"/>
      <c r="AI1501"/>
      <c r="AJ1501"/>
      <c r="AK1501"/>
      <c r="AL1501"/>
      <c r="AM1501"/>
      <c r="AN1501"/>
      <c r="AO1501"/>
      <c r="AP1501"/>
    </row>
    <row r="1502" spans="1:42" s="260" customFormat="1" ht="13.5" customHeight="1">
      <c r="A1502"/>
      <c r="B1502" s="575" t="s">
        <v>3962</v>
      </c>
      <c r="C1502" s="575"/>
      <c r="D1502" s="260" t="s">
        <v>3963</v>
      </c>
      <c r="E1502" s="309" t="s">
        <v>3801</v>
      </c>
      <c r="F1502" s="309" t="s">
        <v>3242</v>
      </c>
      <c r="G1502" s="309">
        <v>5</v>
      </c>
      <c r="H1502" s="309">
        <v>3</v>
      </c>
      <c r="I1502" s="309" t="s">
        <v>3381</v>
      </c>
      <c r="J1502" s="309">
        <v>4</v>
      </c>
      <c r="K1502" s="312" t="s">
        <v>3238</v>
      </c>
      <c r="L1502" s="576" t="s">
        <v>4009</v>
      </c>
      <c r="M1502" s="556">
        <v>0</v>
      </c>
      <c r="N1502" s="556">
        <v>0</v>
      </c>
      <c r="O1502" s="556">
        <v>0</v>
      </c>
      <c r="P1502" s="556">
        <v>0</v>
      </c>
      <c r="Q1502" s="556">
        <v>0</v>
      </c>
      <c r="R1502" s="413">
        <f t="shared" si="24"/>
        <v>0</v>
      </c>
      <c r="S1502"/>
      <c r="T1502"/>
      <c r="U1502"/>
      <c r="V1502"/>
      <c r="W1502"/>
      <c r="X1502"/>
      <c r="Y1502"/>
      <c r="Z1502"/>
      <c r="AA1502"/>
      <c r="AB1502"/>
      <c r="AC1502"/>
      <c r="AD1502"/>
      <c r="AE1502"/>
      <c r="AF1502"/>
      <c r="AG1502"/>
      <c r="AH1502"/>
      <c r="AI1502"/>
      <c r="AJ1502"/>
      <c r="AK1502"/>
      <c r="AL1502"/>
      <c r="AM1502"/>
      <c r="AN1502"/>
      <c r="AO1502"/>
      <c r="AP1502"/>
    </row>
    <row r="1503" spans="1:42" s="260" customFormat="1" ht="13.5" customHeight="1">
      <c r="A1503"/>
      <c r="B1503" s="575" t="s">
        <v>3968</v>
      </c>
      <c r="C1503" s="575"/>
      <c r="D1503" s="260" t="s">
        <v>3969</v>
      </c>
      <c r="E1503" s="309"/>
      <c r="F1503" s="309" t="s">
        <v>3242</v>
      </c>
      <c r="G1503" s="309">
        <v>3</v>
      </c>
      <c r="H1503" s="309">
        <v>4</v>
      </c>
      <c r="I1503" s="309" t="s">
        <v>3381</v>
      </c>
      <c r="J1503" s="309">
        <v>5</v>
      </c>
      <c r="K1503" s="312" t="s">
        <v>3238</v>
      </c>
      <c r="L1503" s="576" t="s">
        <v>4009</v>
      </c>
      <c r="M1503" s="556">
        <v>0</v>
      </c>
      <c r="N1503" s="556">
        <v>0</v>
      </c>
      <c r="O1503" s="556">
        <v>0</v>
      </c>
      <c r="P1503" s="556">
        <v>0</v>
      </c>
      <c r="Q1503" s="556">
        <v>0</v>
      </c>
      <c r="R1503" s="413">
        <f t="shared" si="24"/>
        <v>0</v>
      </c>
      <c r="S1503"/>
      <c r="T1503"/>
      <c r="U1503"/>
      <c r="V1503"/>
      <c r="W1503"/>
      <c r="X1503"/>
      <c r="Y1503"/>
      <c r="Z1503"/>
      <c r="AA1503"/>
      <c r="AB1503"/>
      <c r="AC1503"/>
      <c r="AD1503"/>
      <c r="AE1503"/>
      <c r="AF1503"/>
      <c r="AG1503"/>
      <c r="AH1503"/>
      <c r="AI1503"/>
      <c r="AJ1503"/>
      <c r="AK1503"/>
      <c r="AL1503"/>
      <c r="AM1503"/>
      <c r="AN1503"/>
      <c r="AO1503"/>
      <c r="AP1503"/>
    </row>
    <row r="1504" spans="1:42" s="260" customFormat="1" ht="13.5" customHeight="1">
      <c r="A1504"/>
      <c r="B1504" s="575" t="s">
        <v>3964</v>
      </c>
      <c r="C1504" s="575"/>
      <c r="D1504" s="260" t="s">
        <v>3965</v>
      </c>
      <c r="E1504" s="309"/>
      <c r="F1504" s="309" t="s">
        <v>3242</v>
      </c>
      <c r="G1504" s="309">
        <v>1</v>
      </c>
      <c r="H1504" s="309">
        <v>1</v>
      </c>
      <c r="I1504" s="309" t="s">
        <v>3381</v>
      </c>
      <c r="J1504" s="309">
        <v>5</v>
      </c>
      <c r="K1504" s="312" t="s">
        <v>3238</v>
      </c>
      <c r="L1504" s="576" t="s">
        <v>4013</v>
      </c>
      <c r="M1504" s="556">
        <v>0</v>
      </c>
      <c r="N1504" s="556">
        <v>0</v>
      </c>
      <c r="O1504" s="556">
        <v>0</v>
      </c>
      <c r="P1504" s="556">
        <v>0</v>
      </c>
      <c r="Q1504" s="556">
        <v>0</v>
      </c>
      <c r="R1504" s="413">
        <f t="shared" si="24"/>
        <v>0</v>
      </c>
      <c r="S1504"/>
      <c r="T1504"/>
      <c r="U1504"/>
      <c r="V1504"/>
      <c r="W1504"/>
      <c r="X1504"/>
      <c r="Y1504"/>
      <c r="Z1504"/>
      <c r="AA1504"/>
      <c r="AB1504"/>
      <c r="AC1504"/>
      <c r="AD1504"/>
      <c r="AE1504"/>
      <c r="AF1504"/>
      <c r="AG1504"/>
      <c r="AH1504"/>
      <c r="AI1504"/>
      <c r="AJ1504"/>
      <c r="AK1504"/>
      <c r="AL1504"/>
      <c r="AM1504"/>
      <c r="AN1504"/>
      <c r="AO1504"/>
      <c r="AP1504"/>
    </row>
    <row r="1505" spans="1:42" s="260" customFormat="1" ht="13.5" customHeight="1">
      <c r="A1505"/>
      <c r="B1505" s="575" t="s">
        <v>3966</v>
      </c>
      <c r="C1505" s="575"/>
      <c r="D1505" s="260" t="s">
        <v>3967</v>
      </c>
      <c r="E1505" s="309"/>
      <c r="F1505" s="309" t="s">
        <v>3242</v>
      </c>
      <c r="G1505" s="309">
        <v>3</v>
      </c>
      <c r="H1505" s="309">
        <v>3</v>
      </c>
      <c r="I1505" s="309" t="s">
        <v>3381</v>
      </c>
      <c r="J1505" s="309">
        <v>5</v>
      </c>
      <c r="K1505" s="312" t="s">
        <v>3243</v>
      </c>
      <c r="L1505" s="576" t="s">
        <v>4009</v>
      </c>
      <c r="M1505" s="556">
        <v>0</v>
      </c>
      <c r="N1505" s="556">
        <v>0</v>
      </c>
      <c r="O1505" s="556">
        <v>0</v>
      </c>
      <c r="P1505" s="556">
        <v>0</v>
      </c>
      <c r="Q1505" s="556">
        <v>0</v>
      </c>
      <c r="R1505" s="413">
        <f t="shared" si="24"/>
        <v>0</v>
      </c>
      <c r="S1505"/>
      <c r="T1505"/>
      <c r="U1505"/>
      <c r="V1505"/>
      <c r="W1505"/>
      <c r="X1505"/>
      <c r="Y1505"/>
      <c r="Z1505"/>
      <c r="AA1505"/>
      <c r="AB1505"/>
      <c r="AC1505"/>
      <c r="AD1505"/>
      <c r="AE1505"/>
      <c r="AF1505"/>
      <c r="AG1505"/>
      <c r="AH1505"/>
      <c r="AI1505"/>
      <c r="AJ1505"/>
      <c r="AK1505"/>
      <c r="AL1505"/>
      <c r="AM1505"/>
      <c r="AN1505"/>
      <c r="AO1505"/>
      <c r="AP1505"/>
    </row>
    <row r="1506" spans="1:42" s="260" customFormat="1" ht="13.5" customHeight="1">
      <c r="A1506"/>
      <c r="B1506" s="575" t="s">
        <v>3972</v>
      </c>
      <c r="C1506" s="575"/>
      <c r="D1506" s="260" t="s">
        <v>3973</v>
      </c>
      <c r="E1506" s="309" t="s">
        <v>3897</v>
      </c>
      <c r="F1506" s="309" t="s">
        <v>3756</v>
      </c>
      <c r="G1506" s="309">
        <v>5</v>
      </c>
      <c r="H1506" s="309">
        <v>6</v>
      </c>
      <c r="I1506" s="309" t="s">
        <v>3905</v>
      </c>
      <c r="J1506" s="309">
        <v>5</v>
      </c>
      <c r="K1506" s="312" t="s">
        <v>3758</v>
      </c>
      <c r="L1506" s="576" t="s">
        <v>4009</v>
      </c>
      <c r="M1506" s="556">
        <v>0</v>
      </c>
      <c r="N1506" s="556">
        <v>0</v>
      </c>
      <c r="O1506" s="556">
        <v>0</v>
      </c>
      <c r="P1506" s="556">
        <v>0</v>
      </c>
      <c r="Q1506" s="556">
        <v>0</v>
      </c>
      <c r="R1506" s="413">
        <f t="shared" si="24"/>
        <v>0</v>
      </c>
      <c r="S1506"/>
      <c r="T1506"/>
      <c r="U1506"/>
      <c r="V1506"/>
      <c r="W1506"/>
      <c r="X1506"/>
      <c r="Y1506"/>
      <c r="Z1506"/>
      <c r="AA1506"/>
      <c r="AB1506"/>
      <c r="AC1506"/>
      <c r="AD1506"/>
      <c r="AE1506"/>
      <c r="AF1506"/>
      <c r="AG1506"/>
      <c r="AH1506"/>
      <c r="AI1506"/>
      <c r="AJ1506"/>
      <c r="AK1506"/>
      <c r="AL1506"/>
      <c r="AM1506"/>
      <c r="AN1506"/>
      <c r="AO1506"/>
      <c r="AP1506"/>
    </row>
    <row r="1507" spans="1:42" s="260" customFormat="1" ht="13.5" customHeight="1">
      <c r="A1507"/>
      <c r="B1507" s="575" t="s">
        <v>3978</v>
      </c>
      <c r="C1507" s="575"/>
      <c r="D1507" s="260" t="s">
        <v>3979</v>
      </c>
      <c r="E1507" s="309"/>
      <c r="F1507" s="309" t="s">
        <v>3756</v>
      </c>
      <c r="G1507" s="309">
        <v>2</v>
      </c>
      <c r="H1507" s="309">
        <v>7</v>
      </c>
      <c r="I1507" s="309" t="s">
        <v>3905</v>
      </c>
      <c r="J1507" s="309">
        <v>7</v>
      </c>
      <c r="K1507" s="312" t="s">
        <v>3758</v>
      </c>
      <c r="L1507" s="576" t="s">
        <v>4009</v>
      </c>
      <c r="M1507" s="556">
        <v>0</v>
      </c>
      <c r="N1507" s="556">
        <v>0</v>
      </c>
      <c r="O1507" s="556">
        <v>0</v>
      </c>
      <c r="P1507" s="556">
        <v>0</v>
      </c>
      <c r="Q1507" s="556">
        <v>0</v>
      </c>
      <c r="R1507" s="413">
        <f t="shared" si="24"/>
        <v>0</v>
      </c>
      <c r="S1507"/>
      <c r="T1507"/>
      <c r="U1507"/>
      <c r="V1507"/>
      <c r="W1507"/>
      <c r="X1507"/>
      <c r="Y1507"/>
      <c r="Z1507"/>
      <c r="AA1507"/>
      <c r="AB1507"/>
      <c r="AC1507"/>
      <c r="AD1507"/>
      <c r="AE1507"/>
      <c r="AF1507"/>
      <c r="AG1507"/>
      <c r="AH1507"/>
      <c r="AI1507"/>
      <c r="AJ1507"/>
      <c r="AK1507"/>
      <c r="AL1507"/>
      <c r="AM1507"/>
      <c r="AN1507"/>
      <c r="AO1507"/>
      <c r="AP1507"/>
    </row>
    <row r="1508" spans="1:42" s="260" customFormat="1" ht="13.5" customHeight="1">
      <c r="A1508"/>
      <c r="B1508" s="575" t="s">
        <v>3980</v>
      </c>
      <c r="C1508" s="575"/>
      <c r="D1508" s="260" t="s">
        <v>3981</v>
      </c>
      <c r="E1508" s="309" t="s">
        <v>3757</v>
      </c>
      <c r="F1508" s="309" t="s">
        <v>3756</v>
      </c>
      <c r="G1508" s="309">
        <v>5</v>
      </c>
      <c r="H1508" s="309">
        <v>7</v>
      </c>
      <c r="I1508" s="309" t="s">
        <v>3905</v>
      </c>
      <c r="J1508" s="309">
        <v>7</v>
      </c>
      <c r="K1508" s="312" t="s">
        <v>3758</v>
      </c>
      <c r="L1508" s="576" t="s">
        <v>4009</v>
      </c>
      <c r="M1508" s="556">
        <v>0</v>
      </c>
      <c r="N1508" s="556">
        <v>0</v>
      </c>
      <c r="O1508" s="556">
        <v>0</v>
      </c>
      <c r="P1508" s="556">
        <v>0</v>
      </c>
      <c r="Q1508" s="556">
        <v>0</v>
      </c>
      <c r="R1508" s="413">
        <f t="shared" si="24"/>
        <v>0</v>
      </c>
      <c r="S1508"/>
      <c r="T1508"/>
      <c r="U1508"/>
      <c r="V1508"/>
      <c r="W1508"/>
      <c r="X1508"/>
      <c r="Y1508"/>
      <c r="Z1508"/>
      <c r="AA1508"/>
      <c r="AB1508"/>
      <c r="AC1508"/>
      <c r="AD1508"/>
      <c r="AE1508"/>
      <c r="AF1508"/>
      <c r="AG1508"/>
      <c r="AH1508"/>
      <c r="AI1508"/>
      <c r="AJ1508"/>
      <c r="AK1508"/>
      <c r="AL1508"/>
      <c r="AM1508"/>
      <c r="AN1508"/>
      <c r="AO1508"/>
      <c r="AP1508"/>
    </row>
    <row r="1509" spans="1:42" s="260" customFormat="1" ht="13.5" customHeight="1">
      <c r="A1509"/>
      <c r="B1509" s="575" t="s">
        <v>3991</v>
      </c>
      <c r="C1509" s="575"/>
      <c r="D1509" s="260" t="s">
        <v>3992</v>
      </c>
      <c r="E1509" s="309"/>
      <c r="F1509" s="309" t="s">
        <v>3987</v>
      </c>
      <c r="G1509" s="309">
        <v>2</v>
      </c>
      <c r="H1509" s="309">
        <v>14</v>
      </c>
      <c r="I1509" s="309" t="s">
        <v>3986</v>
      </c>
      <c r="J1509" s="309">
        <v>8</v>
      </c>
      <c r="K1509" s="312" t="s">
        <v>3993</v>
      </c>
      <c r="L1509" s="576" t="s">
        <v>4013</v>
      </c>
      <c r="M1509" s="413">
        <v>0</v>
      </c>
      <c r="N1509" s="413">
        <v>0</v>
      </c>
      <c r="O1509" s="413">
        <v>0</v>
      </c>
      <c r="P1509" s="413">
        <v>0</v>
      </c>
      <c r="Q1509" s="413">
        <v>0</v>
      </c>
      <c r="R1509" s="413">
        <f t="shared" si="24"/>
        <v>0</v>
      </c>
      <c r="S1509"/>
      <c r="T1509"/>
      <c r="U1509"/>
      <c r="V1509"/>
      <c r="W1509"/>
      <c r="X1509"/>
      <c r="Y1509"/>
      <c r="Z1509"/>
      <c r="AA1509"/>
      <c r="AB1509"/>
      <c r="AC1509"/>
      <c r="AD1509"/>
      <c r="AE1509"/>
      <c r="AF1509"/>
      <c r="AG1509"/>
      <c r="AH1509"/>
      <c r="AI1509"/>
      <c r="AJ1509"/>
      <c r="AK1509"/>
      <c r="AL1509"/>
      <c r="AM1509"/>
      <c r="AN1509"/>
      <c r="AO1509"/>
      <c r="AP1509"/>
    </row>
    <row r="1510" spans="1:42" s="260" customFormat="1" ht="15" customHeight="1">
      <c r="B1510" s="665" t="s">
        <v>4968</v>
      </c>
      <c r="D1510" s="649"/>
      <c r="I1510" s="666" t="s">
        <v>4967</v>
      </c>
      <c r="J1510" s="260">
        <v>1</v>
      </c>
      <c r="K1510" s="660" t="s">
        <v>451</v>
      </c>
      <c r="L1510" s="576" t="s">
        <v>5426</v>
      </c>
      <c r="M1510">
        <v>0</v>
      </c>
      <c r="N1510">
        <v>0</v>
      </c>
      <c r="O1510">
        <v>0</v>
      </c>
      <c r="P1510">
        <v>0</v>
      </c>
      <c r="Q1510">
        <v>0</v>
      </c>
      <c r="R1510">
        <f t="shared" ref="R1510:R1548" si="25">SUBTOTAL(9,M1510:Q1510)</f>
        <v>0</v>
      </c>
      <c r="S1510" s="576"/>
      <c r="T1510" s="576"/>
      <c r="U1510" s="576"/>
      <c r="V1510" s="576"/>
      <c r="W1510" s="576"/>
      <c r="X1510" s="576"/>
      <c r="Y1510"/>
      <c r="Z1510"/>
      <c r="AA1510"/>
      <c r="AB1510"/>
      <c r="AC1510"/>
      <c r="AD1510"/>
    </row>
    <row r="1511" spans="1:42" s="260" customFormat="1" ht="15" customHeight="1">
      <c r="B1511" s="665" t="s">
        <v>4931</v>
      </c>
      <c r="D1511" s="649"/>
      <c r="I1511" s="666" t="s">
        <v>4967</v>
      </c>
      <c r="J1511" s="260">
        <v>2</v>
      </c>
      <c r="K1511" s="660" t="s">
        <v>451</v>
      </c>
      <c r="L1511" s="576" t="s">
        <v>5426</v>
      </c>
      <c r="M1511">
        <v>0</v>
      </c>
      <c r="N1511">
        <v>0</v>
      </c>
      <c r="O1511">
        <v>0</v>
      </c>
      <c r="P1511">
        <v>0</v>
      </c>
      <c r="Q1511">
        <v>0</v>
      </c>
      <c r="R1511">
        <f t="shared" si="25"/>
        <v>0</v>
      </c>
      <c r="S1511" s="576"/>
      <c r="T1511" s="576"/>
      <c r="U1511" s="576"/>
      <c r="V1511" s="576"/>
      <c r="W1511" s="576"/>
      <c r="X1511" s="576"/>
      <c r="Y1511"/>
      <c r="Z1511"/>
      <c r="AA1511"/>
      <c r="AB1511"/>
      <c r="AC1511"/>
      <c r="AD1511"/>
    </row>
    <row r="1512" spans="1:42" s="260" customFormat="1" ht="15" customHeight="1">
      <c r="B1512" s="665" t="s">
        <v>4932</v>
      </c>
      <c r="D1512" s="649"/>
      <c r="I1512" s="666" t="s">
        <v>4967</v>
      </c>
      <c r="J1512" s="260">
        <v>2</v>
      </c>
      <c r="K1512" s="312" t="s">
        <v>3243</v>
      </c>
      <c r="L1512" s="576" t="s">
        <v>5426</v>
      </c>
      <c r="M1512">
        <v>0</v>
      </c>
      <c r="N1512">
        <v>0</v>
      </c>
      <c r="O1512">
        <v>0</v>
      </c>
      <c r="P1512">
        <v>0</v>
      </c>
      <c r="Q1512">
        <v>0</v>
      </c>
      <c r="R1512">
        <f t="shared" si="25"/>
        <v>0</v>
      </c>
      <c r="S1512" s="576"/>
      <c r="T1512" s="576"/>
      <c r="U1512" s="576"/>
      <c r="V1512" s="576"/>
      <c r="W1512" s="576"/>
      <c r="X1512" s="576"/>
      <c r="Y1512"/>
      <c r="Z1512"/>
      <c r="AA1512"/>
      <c r="AB1512"/>
      <c r="AC1512"/>
      <c r="AD1512"/>
    </row>
    <row r="1513" spans="1:42" s="260" customFormat="1" ht="15" hidden="1" customHeight="1">
      <c r="B1513" s="665" t="s">
        <v>4933</v>
      </c>
      <c r="D1513" s="649"/>
      <c r="I1513" s="666" t="s">
        <v>4967</v>
      </c>
      <c r="K1513" s="660" t="s">
        <v>451</v>
      </c>
      <c r="L1513" s="576" t="s">
        <v>4974</v>
      </c>
      <c r="M1513">
        <v>2</v>
      </c>
      <c r="N1513">
        <v>2</v>
      </c>
      <c r="O1513">
        <v>2</v>
      </c>
      <c r="P1513">
        <v>2</v>
      </c>
      <c r="Q1513">
        <v>2</v>
      </c>
      <c r="R1513">
        <f t="shared" si="25"/>
        <v>10</v>
      </c>
      <c r="S1513" s="576"/>
      <c r="T1513" s="576"/>
      <c r="U1513" s="576"/>
      <c r="V1513" s="576"/>
      <c r="W1513" s="576"/>
      <c r="X1513" s="576"/>
      <c r="Y1513"/>
      <c r="Z1513"/>
      <c r="AA1513"/>
      <c r="AB1513"/>
      <c r="AC1513"/>
      <c r="AD1513"/>
    </row>
    <row r="1514" spans="1:42" s="260" customFormat="1" ht="15" hidden="1" customHeight="1">
      <c r="B1514" s="665" t="s">
        <v>4934</v>
      </c>
      <c r="D1514" s="649"/>
      <c r="I1514" s="666" t="s">
        <v>4967</v>
      </c>
      <c r="K1514" s="469" t="s">
        <v>4969</v>
      </c>
      <c r="L1514" s="576" t="s">
        <v>4974</v>
      </c>
      <c r="M1514">
        <v>2</v>
      </c>
      <c r="N1514">
        <v>2</v>
      </c>
      <c r="O1514">
        <v>2</v>
      </c>
      <c r="P1514">
        <v>2</v>
      </c>
      <c r="Q1514">
        <v>2</v>
      </c>
      <c r="R1514">
        <f t="shared" si="25"/>
        <v>10</v>
      </c>
      <c r="S1514" s="576"/>
      <c r="T1514" s="576"/>
      <c r="U1514" s="576"/>
      <c r="V1514" s="576"/>
      <c r="W1514" s="576"/>
      <c r="X1514" s="576"/>
      <c r="Y1514"/>
      <c r="Z1514"/>
      <c r="AA1514"/>
      <c r="AB1514"/>
      <c r="AC1514"/>
      <c r="AD1514"/>
    </row>
    <row r="1515" spans="1:42" s="260" customFormat="1" ht="15" hidden="1" customHeight="1">
      <c r="B1515" s="665" t="s">
        <v>4935</v>
      </c>
      <c r="D1515" s="649"/>
      <c r="I1515" s="666" t="s">
        <v>4967</v>
      </c>
      <c r="K1515" s="312" t="s">
        <v>3243</v>
      </c>
      <c r="L1515" s="576" t="s">
        <v>4974</v>
      </c>
      <c r="M1515">
        <v>2</v>
      </c>
      <c r="N1515">
        <v>2</v>
      </c>
      <c r="O1515">
        <v>2</v>
      </c>
      <c r="P1515">
        <v>2</v>
      </c>
      <c r="Q1515">
        <v>2</v>
      </c>
      <c r="R1515">
        <f t="shared" si="25"/>
        <v>10</v>
      </c>
      <c r="S1515" s="576"/>
      <c r="T1515" s="576"/>
      <c r="U1515" s="576"/>
      <c r="V1515" s="576"/>
      <c r="W1515" s="576"/>
      <c r="X1515" s="576"/>
      <c r="Y1515"/>
      <c r="Z1515"/>
      <c r="AA1515"/>
      <c r="AB1515"/>
      <c r="AC1515"/>
      <c r="AD1515"/>
    </row>
    <row r="1516" spans="1:42" s="260" customFormat="1" ht="15" customHeight="1">
      <c r="B1516" s="665" t="s">
        <v>4936</v>
      </c>
      <c r="D1516" s="649"/>
      <c r="I1516" s="666" t="s">
        <v>4967</v>
      </c>
      <c r="J1516" s="446">
        <v>2</v>
      </c>
      <c r="K1516" s="660" t="s">
        <v>451</v>
      </c>
      <c r="L1516" s="576" t="s">
        <v>5426</v>
      </c>
      <c r="M1516">
        <v>0</v>
      </c>
      <c r="N1516">
        <v>0</v>
      </c>
      <c r="O1516">
        <v>0</v>
      </c>
      <c r="P1516">
        <v>0</v>
      </c>
      <c r="Q1516">
        <v>0</v>
      </c>
      <c r="R1516">
        <f t="shared" si="25"/>
        <v>0</v>
      </c>
      <c r="S1516" s="576"/>
      <c r="T1516" s="576"/>
      <c r="U1516" s="576"/>
      <c r="V1516" s="576"/>
      <c r="W1516" s="576"/>
      <c r="X1516" s="576"/>
      <c r="Y1516"/>
      <c r="Z1516"/>
      <c r="AA1516"/>
      <c r="AB1516"/>
      <c r="AC1516"/>
      <c r="AD1516"/>
    </row>
    <row r="1517" spans="1:42" s="260" customFormat="1" ht="15" hidden="1" customHeight="1">
      <c r="B1517" s="665" t="s">
        <v>4937</v>
      </c>
      <c r="D1517" s="649"/>
      <c r="I1517" s="666" t="s">
        <v>4967</v>
      </c>
      <c r="K1517" s="469" t="s">
        <v>4969</v>
      </c>
      <c r="L1517" s="576" t="s">
        <v>4974</v>
      </c>
      <c r="M1517">
        <v>2</v>
      </c>
      <c r="N1517">
        <v>2</v>
      </c>
      <c r="O1517">
        <v>2</v>
      </c>
      <c r="P1517">
        <v>2</v>
      </c>
      <c r="Q1517">
        <v>2</v>
      </c>
      <c r="R1517">
        <f t="shared" si="25"/>
        <v>10</v>
      </c>
      <c r="S1517" s="576"/>
      <c r="T1517" s="576"/>
      <c r="U1517" s="576"/>
      <c r="V1517" s="576"/>
      <c r="W1517" s="576"/>
      <c r="X1517" s="576"/>
      <c r="Y1517"/>
      <c r="Z1517"/>
      <c r="AA1517"/>
      <c r="AB1517"/>
      <c r="AC1517"/>
      <c r="AD1517"/>
    </row>
    <row r="1518" spans="1:42" s="260" customFormat="1" ht="15" customHeight="1">
      <c r="B1518" s="665" t="s">
        <v>4938</v>
      </c>
      <c r="D1518" s="649"/>
      <c r="I1518" s="666" t="s">
        <v>4967</v>
      </c>
      <c r="J1518" s="446">
        <v>2</v>
      </c>
      <c r="K1518" s="660" t="s">
        <v>451</v>
      </c>
      <c r="L1518" s="576" t="s">
        <v>5426</v>
      </c>
      <c r="M1518">
        <v>0</v>
      </c>
      <c r="N1518">
        <v>0</v>
      </c>
      <c r="O1518">
        <v>0</v>
      </c>
      <c r="P1518">
        <v>0</v>
      </c>
      <c r="Q1518">
        <v>0</v>
      </c>
      <c r="R1518">
        <f t="shared" si="25"/>
        <v>0</v>
      </c>
      <c r="S1518" s="576"/>
      <c r="T1518" s="576"/>
      <c r="U1518" s="576"/>
      <c r="V1518" s="576"/>
      <c r="W1518" s="576"/>
      <c r="X1518" s="576"/>
      <c r="Y1518"/>
      <c r="Z1518"/>
      <c r="AA1518"/>
      <c r="AB1518"/>
      <c r="AC1518"/>
      <c r="AD1518"/>
    </row>
    <row r="1519" spans="1:42" s="260" customFormat="1" ht="15" hidden="1" customHeight="1">
      <c r="B1519" s="665" t="s">
        <v>4939</v>
      </c>
      <c r="D1519" s="649"/>
      <c r="I1519" s="666" t="s">
        <v>4967</v>
      </c>
      <c r="K1519" s="469" t="s">
        <v>4969</v>
      </c>
      <c r="L1519" s="576" t="s">
        <v>4974</v>
      </c>
      <c r="M1519">
        <v>2</v>
      </c>
      <c r="N1519">
        <v>2</v>
      </c>
      <c r="O1519">
        <v>2</v>
      </c>
      <c r="P1519">
        <v>2</v>
      </c>
      <c r="Q1519">
        <v>2</v>
      </c>
      <c r="R1519">
        <f t="shared" si="25"/>
        <v>10</v>
      </c>
      <c r="S1519" s="576"/>
      <c r="T1519" s="576"/>
      <c r="U1519" s="576"/>
      <c r="V1519" s="576"/>
      <c r="W1519" s="576"/>
      <c r="X1519" s="576"/>
      <c r="Y1519"/>
      <c r="Z1519"/>
      <c r="AA1519"/>
      <c r="AB1519"/>
      <c r="AC1519"/>
      <c r="AD1519"/>
    </row>
    <row r="1520" spans="1:42" s="260" customFormat="1" ht="15" hidden="1" customHeight="1">
      <c r="B1520" s="665" t="s">
        <v>4940</v>
      </c>
      <c r="D1520" s="649"/>
      <c r="I1520" s="666" t="s">
        <v>4967</v>
      </c>
      <c r="K1520" s="469" t="s">
        <v>4969</v>
      </c>
      <c r="L1520" s="576" t="s">
        <v>4974</v>
      </c>
      <c r="M1520">
        <v>2</v>
      </c>
      <c r="N1520">
        <v>2</v>
      </c>
      <c r="O1520">
        <v>2</v>
      </c>
      <c r="P1520">
        <v>2</v>
      </c>
      <c r="Q1520">
        <v>2</v>
      </c>
      <c r="R1520">
        <f t="shared" si="25"/>
        <v>10</v>
      </c>
      <c r="S1520" s="576"/>
      <c r="T1520" s="576"/>
      <c r="U1520" s="576"/>
      <c r="V1520" s="576"/>
      <c r="W1520" s="576"/>
      <c r="X1520" s="576"/>
      <c r="Y1520"/>
      <c r="Z1520"/>
      <c r="AA1520"/>
      <c r="AB1520"/>
      <c r="AC1520"/>
      <c r="AD1520"/>
    </row>
    <row r="1521" spans="2:30" s="260" customFormat="1" ht="15" hidden="1" customHeight="1">
      <c r="B1521" s="665" t="s">
        <v>4941</v>
      </c>
      <c r="D1521" s="649"/>
      <c r="I1521" s="666" t="s">
        <v>4967</v>
      </c>
      <c r="K1521" s="312" t="s">
        <v>3250</v>
      </c>
      <c r="L1521" s="576" t="s">
        <v>4974</v>
      </c>
      <c r="M1521">
        <v>2</v>
      </c>
      <c r="N1521">
        <v>2</v>
      </c>
      <c r="O1521">
        <v>2</v>
      </c>
      <c r="P1521">
        <v>2</v>
      </c>
      <c r="Q1521">
        <v>2</v>
      </c>
      <c r="R1521">
        <f t="shared" si="25"/>
        <v>10</v>
      </c>
      <c r="S1521" s="576"/>
      <c r="T1521" s="576"/>
      <c r="U1521" s="576"/>
      <c r="V1521" s="576"/>
      <c r="W1521" s="576"/>
      <c r="X1521" s="576"/>
      <c r="Y1521"/>
      <c r="Z1521"/>
      <c r="AA1521"/>
      <c r="AB1521"/>
      <c r="AC1521"/>
      <c r="AD1521"/>
    </row>
    <row r="1522" spans="2:30" s="260" customFormat="1" ht="15" hidden="1" customHeight="1">
      <c r="B1522" s="665" t="s">
        <v>4942</v>
      </c>
      <c r="D1522" s="649"/>
      <c r="I1522" s="666" t="s">
        <v>4967</v>
      </c>
      <c r="K1522" s="312" t="s">
        <v>3233</v>
      </c>
      <c r="L1522" s="576" t="s">
        <v>4974</v>
      </c>
      <c r="M1522">
        <v>1</v>
      </c>
      <c r="N1522">
        <v>1</v>
      </c>
      <c r="O1522">
        <v>1</v>
      </c>
      <c r="P1522">
        <v>1</v>
      </c>
      <c r="Q1522">
        <v>1</v>
      </c>
      <c r="R1522">
        <f t="shared" si="25"/>
        <v>5</v>
      </c>
      <c r="S1522" s="576"/>
      <c r="T1522" s="576"/>
      <c r="U1522" s="576"/>
      <c r="V1522" s="576"/>
      <c r="W1522" s="576"/>
      <c r="X1522" s="576"/>
      <c r="Y1522"/>
      <c r="Z1522"/>
      <c r="AA1522"/>
      <c r="AB1522"/>
      <c r="AC1522"/>
      <c r="AD1522"/>
    </row>
    <row r="1523" spans="2:30" s="260" customFormat="1" ht="15" hidden="1" customHeight="1">
      <c r="B1523" s="665" t="s">
        <v>4943</v>
      </c>
      <c r="D1523" s="649"/>
      <c r="I1523" s="666" t="s">
        <v>4967</v>
      </c>
      <c r="K1523" s="469" t="s">
        <v>4969</v>
      </c>
      <c r="L1523" s="576" t="s">
        <v>4974</v>
      </c>
      <c r="M1523">
        <v>2</v>
      </c>
      <c r="N1523">
        <v>2</v>
      </c>
      <c r="O1523">
        <v>2</v>
      </c>
      <c r="P1523">
        <v>2</v>
      </c>
      <c r="Q1523">
        <v>2</v>
      </c>
      <c r="R1523">
        <f t="shared" si="25"/>
        <v>10</v>
      </c>
      <c r="S1523" s="576"/>
      <c r="T1523" s="576"/>
      <c r="U1523" s="576"/>
      <c r="V1523" s="576"/>
      <c r="W1523" s="576"/>
      <c r="X1523" s="576"/>
      <c r="Y1523"/>
      <c r="Z1523"/>
      <c r="AA1523"/>
      <c r="AB1523"/>
      <c r="AC1523"/>
      <c r="AD1523"/>
    </row>
    <row r="1524" spans="2:30" s="260" customFormat="1" ht="15" hidden="1" customHeight="1">
      <c r="B1524" s="665" t="s">
        <v>4944</v>
      </c>
      <c r="D1524" s="649"/>
      <c r="I1524" s="666" t="s">
        <v>4967</v>
      </c>
      <c r="K1524" s="312" t="s">
        <v>3250</v>
      </c>
      <c r="L1524" s="576" t="s">
        <v>4974</v>
      </c>
      <c r="M1524">
        <v>2</v>
      </c>
      <c r="N1524">
        <v>2</v>
      </c>
      <c r="O1524">
        <v>2</v>
      </c>
      <c r="P1524">
        <v>2</v>
      </c>
      <c r="Q1524">
        <v>2</v>
      </c>
      <c r="R1524">
        <f t="shared" si="25"/>
        <v>10</v>
      </c>
      <c r="S1524" s="576"/>
      <c r="T1524" s="576"/>
      <c r="U1524" s="576"/>
      <c r="V1524" s="576"/>
      <c r="W1524" s="576"/>
      <c r="X1524" s="576"/>
      <c r="Y1524"/>
      <c r="Z1524"/>
      <c r="AA1524"/>
      <c r="AB1524"/>
      <c r="AC1524"/>
      <c r="AD1524"/>
    </row>
    <row r="1525" spans="2:30" s="260" customFormat="1" ht="15" hidden="1" customHeight="1">
      <c r="B1525" s="665" t="s">
        <v>4945</v>
      </c>
      <c r="D1525" s="649"/>
      <c r="I1525" s="666" t="s">
        <v>4967</v>
      </c>
      <c r="K1525" s="469" t="s">
        <v>4969</v>
      </c>
      <c r="L1525" s="576" t="s">
        <v>4974</v>
      </c>
      <c r="M1525">
        <v>2</v>
      </c>
      <c r="N1525">
        <v>2</v>
      </c>
      <c r="O1525">
        <v>2</v>
      </c>
      <c r="P1525">
        <v>2</v>
      </c>
      <c r="Q1525">
        <v>2</v>
      </c>
      <c r="R1525">
        <f t="shared" si="25"/>
        <v>10</v>
      </c>
      <c r="S1525" s="576"/>
      <c r="T1525" s="576"/>
      <c r="U1525" s="576"/>
      <c r="V1525" s="576"/>
      <c r="W1525" s="576"/>
      <c r="X1525" s="576"/>
      <c r="Y1525"/>
      <c r="Z1525"/>
      <c r="AA1525"/>
      <c r="AB1525"/>
      <c r="AC1525"/>
      <c r="AD1525"/>
    </row>
    <row r="1526" spans="2:30" s="260" customFormat="1" ht="15" hidden="1" customHeight="1">
      <c r="B1526" s="665" t="s">
        <v>4946</v>
      </c>
      <c r="D1526" s="649"/>
      <c r="I1526" s="666" t="s">
        <v>4967</v>
      </c>
      <c r="K1526" s="312" t="s">
        <v>3243</v>
      </c>
      <c r="L1526" s="576" t="s">
        <v>4974</v>
      </c>
      <c r="M1526">
        <v>2</v>
      </c>
      <c r="N1526">
        <v>2</v>
      </c>
      <c r="O1526">
        <v>2</v>
      </c>
      <c r="P1526">
        <v>2</v>
      </c>
      <c r="Q1526">
        <v>2</v>
      </c>
      <c r="R1526">
        <f t="shared" si="25"/>
        <v>10</v>
      </c>
      <c r="S1526" s="576"/>
      <c r="T1526" s="576"/>
      <c r="U1526" s="576"/>
      <c r="V1526" s="576"/>
      <c r="W1526" s="576"/>
      <c r="X1526" s="576"/>
      <c r="Y1526"/>
      <c r="Z1526"/>
      <c r="AA1526"/>
      <c r="AB1526"/>
      <c r="AC1526"/>
      <c r="AD1526"/>
    </row>
    <row r="1527" spans="2:30" s="260" customFormat="1" ht="15" customHeight="1">
      <c r="B1527" s="665" t="s">
        <v>4947</v>
      </c>
      <c r="D1527" s="649"/>
      <c r="I1527" s="666" t="s">
        <v>4967</v>
      </c>
      <c r="J1527" s="260">
        <v>4</v>
      </c>
      <c r="K1527" s="312" t="s">
        <v>5419</v>
      </c>
      <c r="L1527" s="576" t="s">
        <v>5427</v>
      </c>
      <c r="M1527">
        <v>0</v>
      </c>
      <c r="N1527">
        <v>0</v>
      </c>
      <c r="O1527">
        <v>0</v>
      </c>
      <c r="P1527">
        <v>1</v>
      </c>
      <c r="Q1527">
        <v>0</v>
      </c>
      <c r="R1527">
        <f t="shared" si="25"/>
        <v>1</v>
      </c>
      <c r="S1527" s="576"/>
      <c r="T1527" s="576"/>
      <c r="U1527" s="576"/>
      <c r="V1527" s="576"/>
      <c r="W1527" s="576"/>
      <c r="X1527" s="576"/>
      <c r="Y1527"/>
      <c r="Z1527"/>
      <c r="AA1527"/>
      <c r="AB1527"/>
      <c r="AC1527"/>
      <c r="AD1527"/>
    </row>
    <row r="1528" spans="2:30" s="260" customFormat="1" ht="15" hidden="1" customHeight="1">
      <c r="B1528" s="665" t="s">
        <v>4948</v>
      </c>
      <c r="D1528" s="649"/>
      <c r="I1528" s="666" t="s">
        <v>4967</v>
      </c>
      <c r="K1528" s="312" t="s">
        <v>3243</v>
      </c>
      <c r="L1528" s="576" t="s">
        <v>4974</v>
      </c>
      <c r="M1528">
        <v>2</v>
      </c>
      <c r="N1528">
        <v>2</v>
      </c>
      <c r="O1528">
        <v>2</v>
      </c>
      <c r="P1528">
        <v>2</v>
      </c>
      <c r="Q1528">
        <v>2</v>
      </c>
      <c r="R1528">
        <f t="shared" si="25"/>
        <v>10</v>
      </c>
      <c r="S1528" s="576"/>
      <c r="T1528" s="576"/>
      <c r="U1528" s="576"/>
      <c r="V1528" s="576"/>
      <c r="W1528" s="576"/>
      <c r="X1528" s="576"/>
      <c r="Y1528"/>
      <c r="Z1528"/>
      <c r="AA1528"/>
      <c r="AB1528"/>
      <c r="AC1528"/>
      <c r="AD1528"/>
    </row>
    <row r="1529" spans="2:30" s="260" customFormat="1" ht="15" customHeight="1">
      <c r="B1529" s="665" t="s">
        <v>4949</v>
      </c>
      <c r="D1529" s="649"/>
      <c r="I1529" s="666" t="s">
        <v>4967</v>
      </c>
      <c r="J1529" s="260">
        <v>4</v>
      </c>
      <c r="K1529" s="660" t="s">
        <v>451</v>
      </c>
      <c r="L1529" s="576" t="s">
        <v>5426</v>
      </c>
      <c r="M1529">
        <v>0</v>
      </c>
      <c r="N1529">
        <v>0</v>
      </c>
      <c r="O1529">
        <v>0</v>
      </c>
      <c r="P1529">
        <v>0</v>
      </c>
      <c r="Q1529">
        <v>0</v>
      </c>
      <c r="R1529">
        <f t="shared" si="25"/>
        <v>0</v>
      </c>
      <c r="S1529" s="576"/>
      <c r="T1529" s="576"/>
      <c r="U1529" s="576"/>
      <c r="V1529" s="576"/>
      <c r="W1529" s="576"/>
      <c r="X1529" s="576"/>
      <c r="Y1529"/>
      <c r="Z1529"/>
      <c r="AA1529"/>
      <c r="AB1529"/>
      <c r="AC1529"/>
      <c r="AD1529"/>
    </row>
    <row r="1530" spans="2:30" s="260" customFormat="1" ht="15" hidden="1" customHeight="1">
      <c r="B1530" s="665" t="s">
        <v>4950</v>
      </c>
      <c r="D1530" s="649"/>
      <c r="I1530" s="666" t="s">
        <v>4967</v>
      </c>
      <c r="K1530" s="312" t="s">
        <v>3243</v>
      </c>
      <c r="L1530" s="576" t="s">
        <v>4974</v>
      </c>
      <c r="M1530">
        <v>2</v>
      </c>
      <c r="N1530">
        <v>2</v>
      </c>
      <c r="O1530">
        <v>2</v>
      </c>
      <c r="P1530">
        <v>2</v>
      </c>
      <c r="Q1530">
        <v>2</v>
      </c>
      <c r="R1530">
        <f t="shared" si="25"/>
        <v>10</v>
      </c>
      <c r="S1530" s="576"/>
      <c r="T1530" s="576"/>
      <c r="U1530" s="576"/>
      <c r="V1530" s="576"/>
      <c r="W1530" s="576"/>
      <c r="X1530" s="576"/>
      <c r="Y1530"/>
      <c r="Z1530"/>
      <c r="AA1530"/>
      <c r="AB1530"/>
      <c r="AC1530"/>
      <c r="AD1530"/>
    </row>
    <row r="1531" spans="2:30" s="260" customFormat="1" ht="15" hidden="1" customHeight="1">
      <c r="B1531" s="665" t="s">
        <v>4951</v>
      </c>
      <c r="D1531" s="649"/>
      <c r="I1531" s="666" t="s">
        <v>4967</v>
      </c>
      <c r="K1531" s="469" t="s">
        <v>4969</v>
      </c>
      <c r="L1531" s="576" t="s">
        <v>4974</v>
      </c>
      <c r="M1531">
        <v>2</v>
      </c>
      <c r="N1531">
        <v>2</v>
      </c>
      <c r="O1531">
        <v>2</v>
      </c>
      <c r="P1531">
        <v>2</v>
      </c>
      <c r="Q1531">
        <v>2</v>
      </c>
      <c r="R1531">
        <f t="shared" si="25"/>
        <v>10</v>
      </c>
      <c r="S1531" s="576"/>
      <c r="T1531" s="576"/>
      <c r="U1531" s="576"/>
      <c r="V1531" s="576"/>
      <c r="W1531" s="576"/>
      <c r="X1531" s="576"/>
      <c r="Y1531"/>
      <c r="Z1531"/>
      <c r="AA1531"/>
      <c r="AB1531"/>
      <c r="AC1531"/>
      <c r="AD1531"/>
    </row>
    <row r="1532" spans="2:30" s="260" customFormat="1" ht="15" customHeight="1">
      <c r="B1532" s="665" t="s">
        <v>4952</v>
      </c>
      <c r="D1532" s="649"/>
      <c r="I1532" s="666" t="s">
        <v>4967</v>
      </c>
      <c r="J1532" s="260">
        <v>5</v>
      </c>
      <c r="K1532" s="312" t="s">
        <v>3243</v>
      </c>
      <c r="L1532" s="576" t="s">
        <v>5427</v>
      </c>
      <c r="M1532">
        <v>0</v>
      </c>
      <c r="N1532">
        <v>0</v>
      </c>
      <c r="O1532">
        <v>0</v>
      </c>
      <c r="P1532">
        <v>0</v>
      </c>
      <c r="Q1532">
        <v>0</v>
      </c>
      <c r="R1532">
        <f t="shared" si="25"/>
        <v>0</v>
      </c>
      <c r="S1532" s="576"/>
      <c r="T1532" s="576"/>
      <c r="U1532" s="576"/>
      <c r="V1532" s="576"/>
      <c r="W1532" s="576"/>
      <c r="X1532" s="576"/>
      <c r="Y1532"/>
      <c r="Z1532"/>
      <c r="AA1532"/>
      <c r="AB1532"/>
      <c r="AC1532"/>
      <c r="AD1532"/>
    </row>
    <row r="1533" spans="2:30" s="260" customFormat="1" ht="15" customHeight="1">
      <c r="B1533" s="665" t="s">
        <v>4953</v>
      </c>
      <c r="D1533" s="649"/>
      <c r="I1533" s="666" t="s">
        <v>4967</v>
      </c>
      <c r="J1533" s="446">
        <v>5</v>
      </c>
      <c r="K1533" s="312" t="s">
        <v>3250</v>
      </c>
      <c r="L1533" s="576" t="s">
        <v>5427</v>
      </c>
      <c r="M1533">
        <v>0</v>
      </c>
      <c r="N1533">
        <v>0</v>
      </c>
      <c r="O1533">
        <v>2</v>
      </c>
      <c r="P1533">
        <v>2</v>
      </c>
      <c r="Q1533">
        <v>0</v>
      </c>
      <c r="R1533">
        <f t="shared" si="25"/>
        <v>4</v>
      </c>
      <c r="S1533" s="576"/>
      <c r="T1533" s="576"/>
      <c r="U1533" s="576"/>
      <c r="V1533" s="576"/>
      <c r="W1533" s="576"/>
      <c r="X1533" s="576"/>
      <c r="Y1533"/>
      <c r="Z1533"/>
      <c r="AA1533"/>
      <c r="AB1533"/>
      <c r="AC1533"/>
      <c r="AD1533"/>
    </row>
    <row r="1534" spans="2:30" s="260" customFormat="1" ht="15" hidden="1" customHeight="1">
      <c r="B1534" s="665" t="s">
        <v>4954</v>
      </c>
      <c r="D1534" s="649"/>
      <c r="I1534" s="666" t="s">
        <v>4967</v>
      </c>
      <c r="K1534" s="312" t="s">
        <v>3250</v>
      </c>
      <c r="L1534" s="576" t="s">
        <v>4974</v>
      </c>
      <c r="M1534">
        <v>2</v>
      </c>
      <c r="N1534">
        <v>2</v>
      </c>
      <c r="O1534">
        <v>2</v>
      </c>
      <c r="P1534">
        <v>2</v>
      </c>
      <c r="Q1534">
        <v>2</v>
      </c>
      <c r="R1534">
        <f t="shared" si="25"/>
        <v>10</v>
      </c>
      <c r="S1534" s="576"/>
      <c r="T1534" s="576"/>
      <c r="U1534" s="576"/>
      <c r="V1534" s="576"/>
      <c r="W1534" s="576"/>
      <c r="X1534" s="576"/>
      <c r="Y1534"/>
      <c r="Z1534"/>
      <c r="AA1534"/>
      <c r="AB1534"/>
      <c r="AC1534"/>
      <c r="AD1534"/>
    </row>
    <row r="1535" spans="2:30" s="260" customFormat="1" ht="15" customHeight="1">
      <c r="B1535" s="665" t="s">
        <v>4955</v>
      </c>
      <c r="D1535" s="649"/>
      <c r="I1535" s="666" t="s">
        <v>4967</v>
      </c>
      <c r="J1535" s="260">
        <v>5</v>
      </c>
      <c r="K1535" s="312" t="s">
        <v>3233</v>
      </c>
      <c r="L1535" s="576" t="s">
        <v>5427</v>
      </c>
      <c r="M1535">
        <v>0</v>
      </c>
      <c r="N1535">
        <v>0</v>
      </c>
      <c r="O1535">
        <v>0</v>
      </c>
      <c r="P1535">
        <v>1</v>
      </c>
      <c r="Q1535">
        <v>0</v>
      </c>
      <c r="R1535">
        <f t="shared" si="25"/>
        <v>1</v>
      </c>
      <c r="S1535" s="576"/>
      <c r="T1535" s="576"/>
      <c r="U1535" s="576"/>
      <c r="V1535" s="576"/>
      <c r="W1535" s="576"/>
      <c r="X1535" s="576"/>
      <c r="Y1535"/>
      <c r="Z1535"/>
      <c r="AA1535"/>
      <c r="AB1535"/>
      <c r="AC1535"/>
      <c r="AD1535"/>
    </row>
    <row r="1536" spans="2:30" s="260" customFormat="1" ht="15" hidden="1" customHeight="1">
      <c r="B1536" s="665" t="s">
        <v>4956</v>
      </c>
      <c r="D1536" s="649"/>
      <c r="I1536" s="666" t="s">
        <v>4967</v>
      </c>
      <c r="K1536" s="469" t="s">
        <v>4969</v>
      </c>
      <c r="L1536" s="576" t="s">
        <v>4974</v>
      </c>
      <c r="M1536">
        <v>2</v>
      </c>
      <c r="N1536">
        <v>2</v>
      </c>
      <c r="O1536">
        <v>2</v>
      </c>
      <c r="P1536">
        <v>2</v>
      </c>
      <c r="Q1536">
        <v>2</v>
      </c>
      <c r="R1536">
        <f t="shared" si="25"/>
        <v>10</v>
      </c>
      <c r="S1536" s="576"/>
      <c r="T1536" s="576"/>
      <c r="U1536" s="576"/>
      <c r="V1536" s="576"/>
      <c r="W1536" s="576"/>
      <c r="X1536" s="576"/>
      <c r="Y1536"/>
      <c r="Z1536"/>
      <c r="AA1536"/>
      <c r="AB1536"/>
      <c r="AC1536"/>
      <c r="AD1536"/>
    </row>
    <row r="1537" spans="2:30" s="260" customFormat="1" ht="15" hidden="1" customHeight="1">
      <c r="B1537" s="665" t="s">
        <v>4957</v>
      </c>
      <c r="D1537" s="649"/>
      <c r="I1537" s="666" t="s">
        <v>4967</v>
      </c>
      <c r="J1537" s="446"/>
      <c r="K1537" s="660" t="s">
        <v>451</v>
      </c>
      <c r="L1537" s="576" t="s">
        <v>4974</v>
      </c>
      <c r="M1537">
        <v>2</v>
      </c>
      <c r="N1537">
        <v>2</v>
      </c>
      <c r="O1537">
        <v>2</v>
      </c>
      <c r="P1537">
        <v>2</v>
      </c>
      <c r="Q1537">
        <v>2</v>
      </c>
      <c r="R1537">
        <f t="shared" si="25"/>
        <v>10</v>
      </c>
      <c r="S1537" s="576"/>
      <c r="T1537" s="576"/>
      <c r="U1537" s="576"/>
      <c r="V1537" s="576"/>
      <c r="W1537" s="576"/>
      <c r="X1537" s="576"/>
      <c r="Y1537"/>
      <c r="Z1537"/>
      <c r="AA1537"/>
      <c r="AB1537"/>
      <c r="AC1537"/>
      <c r="AD1537"/>
    </row>
    <row r="1538" spans="2:30" s="260" customFormat="1" ht="15" customHeight="1">
      <c r="B1538" s="665" t="s">
        <v>4958</v>
      </c>
      <c r="D1538" s="649"/>
      <c r="I1538" s="666" t="s">
        <v>4967</v>
      </c>
      <c r="J1538" s="446">
        <v>5</v>
      </c>
      <c r="K1538" s="312" t="s">
        <v>3243</v>
      </c>
      <c r="L1538" s="576" t="s">
        <v>5426</v>
      </c>
      <c r="M1538">
        <v>0</v>
      </c>
      <c r="N1538">
        <v>0</v>
      </c>
      <c r="O1538">
        <v>0</v>
      </c>
      <c r="P1538">
        <v>0</v>
      </c>
      <c r="Q1538">
        <v>0</v>
      </c>
      <c r="R1538">
        <f t="shared" si="25"/>
        <v>0</v>
      </c>
      <c r="S1538" s="576"/>
      <c r="T1538" s="576"/>
      <c r="U1538" s="576"/>
      <c r="V1538" s="576"/>
      <c r="W1538" s="576"/>
      <c r="X1538" s="576"/>
      <c r="Y1538"/>
      <c r="Z1538"/>
      <c r="AA1538"/>
      <c r="AB1538"/>
      <c r="AC1538"/>
      <c r="AD1538"/>
    </row>
    <row r="1539" spans="2:30" s="260" customFormat="1" ht="15" customHeight="1">
      <c r="B1539" s="665" t="s">
        <v>4959</v>
      </c>
      <c r="D1539" s="649"/>
      <c r="I1539" s="666" t="s">
        <v>4967</v>
      </c>
      <c r="J1539" s="446">
        <v>6</v>
      </c>
      <c r="K1539" s="660" t="s">
        <v>451</v>
      </c>
      <c r="L1539" s="576" t="s">
        <v>5426</v>
      </c>
      <c r="M1539">
        <v>0</v>
      </c>
      <c r="N1539">
        <v>0</v>
      </c>
      <c r="O1539">
        <v>0</v>
      </c>
      <c r="P1539">
        <v>0</v>
      </c>
      <c r="Q1539">
        <v>0</v>
      </c>
      <c r="R1539">
        <f t="shared" si="25"/>
        <v>0</v>
      </c>
      <c r="S1539" s="576"/>
      <c r="T1539" s="576"/>
      <c r="U1539" s="576"/>
      <c r="V1539" s="576"/>
      <c r="W1539" s="576"/>
      <c r="X1539" s="576"/>
      <c r="Y1539"/>
      <c r="Z1539"/>
      <c r="AA1539"/>
      <c r="AB1539"/>
      <c r="AC1539"/>
      <c r="AD1539"/>
    </row>
    <row r="1540" spans="2:30" s="260" customFormat="1" ht="15" customHeight="1">
      <c r="B1540" s="665" t="s">
        <v>4960</v>
      </c>
      <c r="D1540" s="649"/>
      <c r="I1540" s="666" t="s">
        <v>4967</v>
      </c>
      <c r="J1540" s="446">
        <v>7</v>
      </c>
      <c r="K1540" s="312" t="s">
        <v>3243</v>
      </c>
      <c r="L1540" s="576" t="s">
        <v>5426</v>
      </c>
      <c r="M1540">
        <v>0</v>
      </c>
      <c r="N1540">
        <v>0</v>
      </c>
      <c r="O1540">
        <v>0</v>
      </c>
      <c r="P1540">
        <v>0</v>
      </c>
      <c r="Q1540">
        <v>0</v>
      </c>
      <c r="R1540">
        <f t="shared" si="25"/>
        <v>0</v>
      </c>
      <c r="S1540" s="576"/>
      <c r="T1540" s="576"/>
      <c r="U1540" s="576"/>
      <c r="V1540" s="576"/>
      <c r="W1540" s="576"/>
      <c r="X1540" s="576"/>
      <c r="Y1540"/>
      <c r="Z1540"/>
      <c r="AA1540"/>
      <c r="AB1540"/>
      <c r="AC1540"/>
      <c r="AD1540"/>
    </row>
    <row r="1541" spans="2:30" s="260" customFormat="1" ht="15" hidden="1" customHeight="1">
      <c r="B1541" s="665" t="s">
        <v>4961</v>
      </c>
      <c r="D1541" s="649"/>
      <c r="I1541" s="666" t="s">
        <v>4967</v>
      </c>
      <c r="K1541" s="312" t="s">
        <v>3250</v>
      </c>
      <c r="L1541" s="576" t="s">
        <v>4974</v>
      </c>
      <c r="M1541">
        <v>2</v>
      </c>
      <c r="N1541">
        <v>2</v>
      </c>
      <c r="O1541">
        <v>2</v>
      </c>
      <c r="P1541">
        <v>2</v>
      </c>
      <c r="Q1541">
        <v>2</v>
      </c>
      <c r="R1541">
        <f t="shared" si="25"/>
        <v>10</v>
      </c>
      <c r="S1541" s="576"/>
      <c r="T1541" s="576"/>
      <c r="U1541" s="576"/>
      <c r="V1541" s="576"/>
      <c r="W1541" s="576"/>
      <c r="X1541" s="576"/>
      <c r="Y1541"/>
      <c r="Z1541"/>
      <c r="AA1541"/>
      <c r="AB1541"/>
      <c r="AC1541"/>
      <c r="AD1541"/>
    </row>
    <row r="1542" spans="2:30" s="260" customFormat="1" ht="15" hidden="1" customHeight="1">
      <c r="B1542" s="665" t="s">
        <v>4962</v>
      </c>
      <c r="D1542" s="649"/>
      <c r="I1542" s="666" t="s">
        <v>4967</v>
      </c>
      <c r="K1542" s="312" t="s">
        <v>3243</v>
      </c>
      <c r="L1542" s="576" t="s">
        <v>4974</v>
      </c>
      <c r="M1542">
        <v>2</v>
      </c>
      <c r="N1542">
        <v>2</v>
      </c>
      <c r="O1542">
        <v>2</v>
      </c>
      <c r="P1542">
        <v>2</v>
      </c>
      <c r="Q1542">
        <v>2</v>
      </c>
      <c r="R1542">
        <f t="shared" si="25"/>
        <v>10</v>
      </c>
      <c r="S1542" s="576"/>
      <c r="T1542" s="576"/>
      <c r="U1542" s="576"/>
      <c r="V1542" s="576"/>
      <c r="W1542" s="576"/>
      <c r="X1542" s="576"/>
      <c r="Y1542"/>
      <c r="Z1542"/>
      <c r="AA1542"/>
      <c r="AB1542"/>
      <c r="AC1542"/>
      <c r="AD1542"/>
    </row>
    <row r="1543" spans="2:30" s="260" customFormat="1" ht="15" hidden="1" customHeight="1">
      <c r="B1543" s="665" t="s">
        <v>4963</v>
      </c>
      <c r="D1543" s="649"/>
      <c r="I1543" s="666" t="s">
        <v>4967</v>
      </c>
      <c r="K1543" s="469" t="s">
        <v>4969</v>
      </c>
      <c r="L1543" s="576" t="s">
        <v>4974</v>
      </c>
      <c r="M1543">
        <v>2</v>
      </c>
      <c r="N1543">
        <v>2</v>
      </c>
      <c r="O1543">
        <v>2</v>
      </c>
      <c r="P1543">
        <v>2</v>
      </c>
      <c r="Q1543">
        <v>2</v>
      </c>
      <c r="R1543">
        <f t="shared" si="25"/>
        <v>10</v>
      </c>
      <c r="S1543" s="576"/>
      <c r="T1543" s="576"/>
      <c r="U1543" s="576"/>
      <c r="V1543" s="576"/>
      <c r="W1543" s="576"/>
      <c r="X1543" s="576"/>
      <c r="Y1543"/>
      <c r="Z1543"/>
      <c r="AA1543"/>
      <c r="AB1543"/>
      <c r="AC1543"/>
      <c r="AD1543"/>
    </row>
    <row r="1544" spans="2:30" s="260" customFormat="1" ht="15" customHeight="1">
      <c r="B1544" s="665" t="s">
        <v>4964</v>
      </c>
      <c r="D1544" s="649"/>
      <c r="I1544" s="666" t="s">
        <v>4967</v>
      </c>
      <c r="J1544" s="446">
        <v>8</v>
      </c>
      <c r="K1544" s="312" t="s">
        <v>3243</v>
      </c>
      <c r="L1544" s="576" t="s">
        <v>5426</v>
      </c>
      <c r="M1544">
        <v>0</v>
      </c>
      <c r="N1544">
        <v>0</v>
      </c>
      <c r="O1544">
        <v>0</v>
      </c>
      <c r="P1544">
        <v>0</v>
      </c>
      <c r="Q1544">
        <v>0</v>
      </c>
      <c r="R1544">
        <f t="shared" si="25"/>
        <v>0</v>
      </c>
      <c r="S1544" s="576"/>
      <c r="T1544" s="576"/>
      <c r="U1544" s="576"/>
      <c r="V1544" s="576"/>
      <c r="W1544" s="576"/>
      <c r="X1544" s="576"/>
      <c r="Y1544"/>
      <c r="Z1544"/>
      <c r="AA1544"/>
      <c r="AB1544"/>
      <c r="AC1544"/>
      <c r="AD1544"/>
    </row>
    <row r="1545" spans="2:30" s="260" customFormat="1" ht="15" hidden="1" customHeight="1">
      <c r="B1545" s="665" t="s">
        <v>4965</v>
      </c>
      <c r="D1545" s="649"/>
      <c r="I1545" s="666" t="s">
        <v>4967</v>
      </c>
      <c r="K1545" s="312" t="s">
        <v>3233</v>
      </c>
      <c r="L1545" s="576" t="s">
        <v>4974</v>
      </c>
      <c r="M1545">
        <v>1</v>
      </c>
      <c r="N1545">
        <v>1</v>
      </c>
      <c r="O1545">
        <v>1</v>
      </c>
      <c r="P1545">
        <v>1</v>
      </c>
      <c r="Q1545">
        <v>1</v>
      </c>
      <c r="R1545">
        <f t="shared" si="25"/>
        <v>5</v>
      </c>
      <c r="S1545" s="576"/>
      <c r="T1545" s="576"/>
      <c r="U1545" s="576"/>
      <c r="V1545" s="576"/>
      <c r="W1545" s="576"/>
      <c r="X1545" s="576"/>
      <c r="Y1545"/>
      <c r="Z1545"/>
      <c r="AA1545"/>
      <c r="AB1545"/>
      <c r="AC1545"/>
      <c r="AD1545"/>
    </row>
    <row r="1546" spans="2:30" s="260" customFormat="1" ht="15" customHeight="1">
      <c r="B1546" s="665" t="s">
        <v>4966</v>
      </c>
      <c r="D1546" s="649"/>
      <c r="I1546" s="666" t="s">
        <v>4967</v>
      </c>
      <c r="J1546" s="260">
        <v>9</v>
      </c>
      <c r="K1546" s="312" t="s">
        <v>3250</v>
      </c>
      <c r="L1546" s="576" t="s">
        <v>5427</v>
      </c>
      <c r="M1546">
        <v>0</v>
      </c>
      <c r="N1546">
        <v>0</v>
      </c>
      <c r="O1546">
        <v>1</v>
      </c>
      <c r="P1546">
        <v>1</v>
      </c>
      <c r="Q1546">
        <v>0</v>
      </c>
      <c r="R1546">
        <f t="shared" si="25"/>
        <v>2</v>
      </c>
      <c r="S1546" s="576"/>
      <c r="T1546" s="576"/>
      <c r="U1546" s="576"/>
      <c r="V1546" s="576"/>
      <c r="W1546" s="576"/>
      <c r="X1546" s="576"/>
      <c r="Y1546"/>
      <c r="Z1546"/>
      <c r="AA1546"/>
      <c r="AB1546"/>
      <c r="AC1546"/>
      <c r="AD1546"/>
    </row>
    <row r="1547" spans="2:30" ht="13.5" customHeight="1">
      <c r="B1547" s="465" t="s">
        <v>4809</v>
      </c>
      <c r="I1547" s="309" t="s">
        <v>3231</v>
      </c>
      <c r="J1547">
        <v>2</v>
      </c>
      <c r="K1547" s="312" t="s">
        <v>3243</v>
      </c>
      <c r="L1547" s="576" t="s">
        <v>5426</v>
      </c>
      <c r="M1547">
        <v>0</v>
      </c>
      <c r="N1547">
        <v>0</v>
      </c>
      <c r="O1547">
        <v>0</v>
      </c>
      <c r="P1547">
        <v>0</v>
      </c>
      <c r="Q1547">
        <v>0</v>
      </c>
      <c r="R1547">
        <f t="shared" si="25"/>
        <v>0</v>
      </c>
      <c r="S1547" s="576"/>
      <c r="T1547" s="576"/>
      <c r="U1547" s="576"/>
      <c r="V1547" s="576"/>
      <c r="W1547" s="576"/>
      <c r="X1547" s="576"/>
    </row>
    <row r="1548" spans="2:30" s="260" customFormat="1" ht="15" customHeight="1">
      <c r="B1548" s="469" t="s">
        <v>4810</v>
      </c>
      <c r="D1548" s="649"/>
      <c r="I1548" s="309" t="s">
        <v>3231</v>
      </c>
      <c r="J1548" s="260">
        <v>2</v>
      </c>
      <c r="K1548" s="312" t="s">
        <v>3243</v>
      </c>
      <c r="L1548" s="576" t="s">
        <v>5426</v>
      </c>
      <c r="M1548">
        <v>0</v>
      </c>
      <c r="N1548">
        <v>0</v>
      </c>
      <c r="O1548">
        <v>0</v>
      </c>
      <c r="P1548">
        <v>0</v>
      </c>
      <c r="Q1548">
        <v>0</v>
      </c>
      <c r="R1548">
        <f t="shared" si="25"/>
        <v>0</v>
      </c>
      <c r="S1548" s="576"/>
      <c r="T1548" s="576"/>
      <c r="U1548" s="576"/>
      <c r="V1548" s="576"/>
      <c r="W1548" s="576"/>
      <c r="X1548" s="576"/>
      <c r="Y1548"/>
      <c r="Z1548"/>
      <c r="AA1548"/>
      <c r="AB1548"/>
      <c r="AC1548"/>
      <c r="AD1548"/>
    </row>
    <row r="1549" spans="2:30" s="260" customFormat="1" ht="15" customHeight="1">
      <c r="B1549" s="665" t="s">
        <v>4811</v>
      </c>
      <c r="D1549" s="649"/>
      <c r="I1549" s="309" t="s">
        <v>3231</v>
      </c>
      <c r="J1549" s="260">
        <v>3</v>
      </c>
      <c r="K1549" s="312" t="s">
        <v>3233</v>
      </c>
      <c r="L1549" s="576" t="s">
        <v>5427</v>
      </c>
      <c r="M1549" s="260">
        <v>1</v>
      </c>
      <c r="N1549">
        <v>0</v>
      </c>
      <c r="O1549">
        <v>0</v>
      </c>
      <c r="P1549">
        <v>1</v>
      </c>
      <c r="Q1549" s="465" t="s">
        <v>5009</v>
      </c>
      <c r="R1549">
        <f>SUBTOTAL(9,N1549:Q1549)</f>
        <v>1</v>
      </c>
      <c r="S1549" s="576"/>
      <c r="T1549" s="576"/>
      <c r="U1549" s="576"/>
      <c r="V1549" s="576"/>
      <c r="W1549" s="576"/>
      <c r="X1549" s="576"/>
      <c r="Y1549"/>
      <c r="Z1549"/>
      <c r="AA1549"/>
      <c r="AB1549"/>
      <c r="AC1549"/>
      <c r="AD1549"/>
    </row>
    <row r="1550" spans="2:30" s="260" customFormat="1" ht="15" customHeight="1">
      <c r="B1550" s="665" t="s">
        <v>4812</v>
      </c>
      <c r="D1550" s="649"/>
      <c r="I1550" s="309" t="s">
        <v>3231</v>
      </c>
      <c r="J1550" s="260">
        <v>3</v>
      </c>
      <c r="K1550" s="660" t="s">
        <v>451</v>
      </c>
      <c r="L1550" s="576" t="s">
        <v>5426</v>
      </c>
      <c r="M1550">
        <v>0</v>
      </c>
      <c r="N1550">
        <v>0</v>
      </c>
      <c r="O1550">
        <v>0</v>
      </c>
      <c r="P1550">
        <v>0</v>
      </c>
      <c r="Q1550">
        <v>0</v>
      </c>
      <c r="R1550">
        <f t="shared" ref="R1550:R1581" si="26">SUBTOTAL(9,M1550:Q1550)</f>
        <v>0</v>
      </c>
      <c r="S1550" s="576"/>
      <c r="T1550" s="576"/>
      <c r="U1550" s="576"/>
      <c r="V1550" s="576"/>
      <c r="W1550" s="576"/>
      <c r="X1550" s="576"/>
      <c r="Y1550"/>
      <c r="Z1550"/>
      <c r="AA1550"/>
      <c r="AB1550"/>
      <c r="AC1550"/>
      <c r="AD1550"/>
    </row>
    <row r="1551" spans="2:30" s="260" customFormat="1" ht="15" customHeight="1">
      <c r="B1551" s="665" t="s">
        <v>4813</v>
      </c>
      <c r="D1551" s="649"/>
      <c r="I1551" s="309" t="s">
        <v>3231</v>
      </c>
      <c r="J1551" s="260">
        <v>3</v>
      </c>
      <c r="K1551" s="660" t="s">
        <v>451</v>
      </c>
      <c r="L1551" s="576" t="s">
        <v>5426</v>
      </c>
      <c r="M1551">
        <v>0</v>
      </c>
      <c r="N1551">
        <v>0</v>
      </c>
      <c r="O1551">
        <v>0</v>
      </c>
      <c r="P1551">
        <v>0</v>
      </c>
      <c r="Q1551">
        <v>0</v>
      </c>
      <c r="R1551">
        <f t="shared" si="26"/>
        <v>0</v>
      </c>
      <c r="S1551" s="576"/>
      <c r="T1551" s="576"/>
      <c r="U1551" s="576"/>
      <c r="V1551" s="576"/>
      <c r="W1551" s="576"/>
      <c r="X1551" s="576"/>
      <c r="Y1551"/>
      <c r="Z1551"/>
      <c r="AA1551"/>
      <c r="AB1551"/>
      <c r="AC1551"/>
      <c r="AD1551"/>
    </row>
    <row r="1552" spans="2:30" s="260" customFormat="1" ht="15" customHeight="1">
      <c r="B1552" s="665" t="s">
        <v>4814</v>
      </c>
      <c r="D1552" s="649"/>
      <c r="I1552" s="309" t="s">
        <v>3231</v>
      </c>
      <c r="J1552" s="260">
        <v>4</v>
      </c>
      <c r="K1552" s="312" t="s">
        <v>3243</v>
      </c>
      <c r="L1552" s="576" t="s">
        <v>5426</v>
      </c>
      <c r="M1552">
        <v>0</v>
      </c>
      <c r="N1552">
        <v>0</v>
      </c>
      <c r="O1552">
        <v>0</v>
      </c>
      <c r="P1552">
        <v>0</v>
      </c>
      <c r="Q1552">
        <v>0</v>
      </c>
      <c r="R1552">
        <f t="shared" si="26"/>
        <v>0</v>
      </c>
      <c r="S1552" s="576"/>
      <c r="T1552" s="576"/>
      <c r="U1552" s="576"/>
      <c r="V1552" s="576"/>
      <c r="W1552" s="576"/>
      <c r="X1552" s="576"/>
      <c r="Y1552"/>
      <c r="Z1552"/>
      <c r="AA1552"/>
      <c r="AB1552"/>
      <c r="AC1552"/>
      <c r="AD1552"/>
    </row>
    <row r="1553" spans="2:30" s="260" customFormat="1" ht="15" customHeight="1">
      <c r="B1553" s="665" t="s">
        <v>4815</v>
      </c>
      <c r="D1553" s="649"/>
      <c r="I1553" s="309" t="s">
        <v>3231</v>
      </c>
      <c r="J1553" s="260">
        <v>4</v>
      </c>
      <c r="K1553" s="660" t="s">
        <v>451</v>
      </c>
      <c r="L1553" s="576" t="s">
        <v>5426</v>
      </c>
      <c r="M1553">
        <v>0</v>
      </c>
      <c r="N1553">
        <v>0</v>
      </c>
      <c r="O1553">
        <v>0</v>
      </c>
      <c r="P1553">
        <v>0</v>
      </c>
      <c r="Q1553">
        <v>0</v>
      </c>
      <c r="R1553">
        <f t="shared" si="26"/>
        <v>0</v>
      </c>
      <c r="S1553" s="576"/>
      <c r="T1553" s="576"/>
      <c r="U1553" s="576"/>
      <c r="V1553" s="576"/>
      <c r="W1553" s="576"/>
      <c r="X1553" s="576"/>
      <c r="Y1553"/>
      <c r="Z1553"/>
      <c r="AA1553"/>
      <c r="AB1553"/>
      <c r="AC1553"/>
      <c r="AD1553"/>
    </row>
    <row r="1554" spans="2:30" s="260" customFormat="1" ht="15" customHeight="1">
      <c r="B1554" s="665" t="s">
        <v>4816</v>
      </c>
      <c r="D1554" s="649"/>
      <c r="I1554" s="309" t="s">
        <v>3231</v>
      </c>
      <c r="J1554" s="260">
        <v>5</v>
      </c>
      <c r="K1554" s="312" t="s">
        <v>3250</v>
      </c>
      <c r="L1554" s="576" t="s">
        <v>5427</v>
      </c>
      <c r="M1554">
        <v>0</v>
      </c>
      <c r="N1554">
        <v>0</v>
      </c>
      <c r="O1554">
        <v>0</v>
      </c>
      <c r="P1554">
        <v>2</v>
      </c>
      <c r="Q1554">
        <v>0</v>
      </c>
      <c r="R1554">
        <f t="shared" si="26"/>
        <v>2</v>
      </c>
      <c r="S1554" s="576"/>
      <c r="T1554" s="576"/>
      <c r="U1554" s="576"/>
      <c r="V1554" s="576"/>
      <c r="W1554" s="576"/>
      <c r="X1554" s="576"/>
      <c r="Y1554"/>
      <c r="Z1554"/>
      <c r="AA1554"/>
      <c r="AB1554"/>
      <c r="AC1554"/>
      <c r="AD1554"/>
    </row>
    <row r="1555" spans="2:30" s="260" customFormat="1" ht="15" customHeight="1">
      <c r="B1555" s="665" t="s">
        <v>4817</v>
      </c>
      <c r="D1555" s="649"/>
      <c r="I1555" s="309" t="s">
        <v>3231</v>
      </c>
      <c r="J1555" s="260">
        <v>7</v>
      </c>
      <c r="K1555" s="312" t="s">
        <v>3250</v>
      </c>
      <c r="L1555" s="576" t="s">
        <v>5427</v>
      </c>
      <c r="M1555">
        <v>2</v>
      </c>
      <c r="N1555">
        <v>2</v>
      </c>
      <c r="O1555">
        <v>1</v>
      </c>
      <c r="P1555">
        <v>1</v>
      </c>
      <c r="Q1555">
        <v>2</v>
      </c>
      <c r="R1555">
        <f t="shared" si="26"/>
        <v>8</v>
      </c>
      <c r="S1555" s="576"/>
      <c r="T1555" s="576"/>
      <c r="U1555" s="576"/>
      <c r="V1555" s="576"/>
      <c r="W1555" s="576"/>
      <c r="X1555" s="576"/>
      <c r="Y1555"/>
      <c r="Z1555"/>
      <c r="AA1555"/>
      <c r="AB1555"/>
      <c r="AC1555"/>
      <c r="AD1555"/>
    </row>
    <row r="1556" spans="2:30" s="260" customFormat="1" ht="15" customHeight="1">
      <c r="B1556" s="665" t="s">
        <v>4818</v>
      </c>
      <c r="D1556" s="649"/>
      <c r="I1556" s="309" t="s">
        <v>3231</v>
      </c>
      <c r="J1556" s="260">
        <v>9</v>
      </c>
      <c r="K1556" s="312" t="s">
        <v>3233</v>
      </c>
      <c r="L1556" s="576" t="s">
        <v>5427</v>
      </c>
      <c r="M1556">
        <v>1</v>
      </c>
      <c r="N1556">
        <v>1</v>
      </c>
      <c r="O1556">
        <v>1</v>
      </c>
      <c r="P1556">
        <v>1</v>
      </c>
      <c r="Q1556">
        <v>1</v>
      </c>
      <c r="R1556">
        <f t="shared" si="26"/>
        <v>5</v>
      </c>
      <c r="S1556" s="576"/>
      <c r="T1556" s="576"/>
      <c r="U1556" s="576"/>
      <c r="V1556" s="576"/>
      <c r="W1556" s="576"/>
      <c r="X1556" s="576"/>
      <c r="Y1556"/>
      <c r="Z1556"/>
      <c r="AA1556"/>
      <c r="AB1556"/>
      <c r="AC1556"/>
      <c r="AD1556"/>
    </row>
    <row r="1557" spans="2:30" s="260" customFormat="1" ht="15" customHeight="1">
      <c r="B1557" s="665" t="s">
        <v>4819</v>
      </c>
      <c r="D1557" s="649"/>
      <c r="I1557" s="309" t="s">
        <v>3275</v>
      </c>
      <c r="J1557" s="446">
        <v>1</v>
      </c>
      <c r="K1557" s="660" t="s">
        <v>451</v>
      </c>
      <c r="L1557" s="576" t="s">
        <v>5426</v>
      </c>
      <c r="M1557">
        <v>0</v>
      </c>
      <c r="N1557">
        <v>0</v>
      </c>
      <c r="O1557">
        <v>0</v>
      </c>
      <c r="P1557">
        <v>0</v>
      </c>
      <c r="Q1557">
        <v>0</v>
      </c>
      <c r="R1557">
        <f t="shared" si="26"/>
        <v>0</v>
      </c>
      <c r="S1557" s="576"/>
      <c r="T1557" s="576"/>
      <c r="U1557" s="576"/>
      <c r="V1557" s="576"/>
      <c r="W1557" s="576"/>
      <c r="X1557" s="576"/>
      <c r="Y1557"/>
      <c r="Z1557"/>
      <c r="AA1557"/>
      <c r="AB1557"/>
      <c r="AC1557"/>
      <c r="AD1557"/>
    </row>
    <row r="1558" spans="2:30" s="260" customFormat="1" ht="15" customHeight="1">
      <c r="B1558" s="665" t="s">
        <v>4820</v>
      </c>
      <c r="D1558" s="649"/>
      <c r="I1558" s="309" t="s">
        <v>3275</v>
      </c>
      <c r="J1558" s="446">
        <v>2</v>
      </c>
      <c r="K1558" s="660" t="s">
        <v>451</v>
      </c>
      <c r="L1558" s="576" t="s">
        <v>5426</v>
      </c>
      <c r="M1558">
        <v>0</v>
      </c>
      <c r="N1558">
        <v>0</v>
      </c>
      <c r="O1558">
        <v>0</v>
      </c>
      <c r="P1558">
        <v>0</v>
      </c>
      <c r="Q1558">
        <v>0</v>
      </c>
      <c r="R1558">
        <f t="shared" si="26"/>
        <v>0</v>
      </c>
      <c r="S1558" s="576"/>
      <c r="T1558" s="576"/>
      <c r="U1558" s="576"/>
      <c r="V1558" s="576"/>
      <c r="W1558" s="576"/>
      <c r="X1558" s="576"/>
      <c r="Y1558"/>
      <c r="Z1558"/>
      <c r="AA1558"/>
      <c r="AB1558"/>
      <c r="AC1558"/>
      <c r="AD1558"/>
    </row>
    <row r="1559" spans="2:30" s="260" customFormat="1" ht="15" customHeight="1">
      <c r="B1559" s="665" t="s">
        <v>4821</v>
      </c>
      <c r="D1559" s="649"/>
      <c r="I1559" s="309" t="s">
        <v>3275</v>
      </c>
      <c r="J1559" s="446">
        <v>2</v>
      </c>
      <c r="K1559" s="660" t="s">
        <v>451</v>
      </c>
      <c r="L1559" s="576" t="s">
        <v>5426</v>
      </c>
      <c r="M1559">
        <v>0</v>
      </c>
      <c r="N1559">
        <v>0</v>
      </c>
      <c r="O1559">
        <v>0</v>
      </c>
      <c r="P1559">
        <v>0</v>
      </c>
      <c r="Q1559">
        <v>0</v>
      </c>
      <c r="R1559">
        <f t="shared" si="26"/>
        <v>0</v>
      </c>
      <c r="S1559" s="576"/>
      <c r="T1559" s="576"/>
      <c r="U1559" s="576"/>
      <c r="V1559" s="576"/>
      <c r="W1559" s="576"/>
      <c r="X1559" s="576"/>
      <c r="Y1559"/>
      <c r="Z1559"/>
      <c r="AA1559"/>
      <c r="AB1559"/>
      <c r="AC1559"/>
      <c r="AD1559"/>
    </row>
    <row r="1560" spans="2:30" s="260" customFormat="1" ht="15" customHeight="1">
      <c r="B1560" s="665" t="s">
        <v>4822</v>
      </c>
      <c r="D1560" s="649"/>
      <c r="I1560" s="309" t="s">
        <v>3275</v>
      </c>
      <c r="J1560" s="446">
        <v>2</v>
      </c>
      <c r="K1560" s="312" t="s">
        <v>3243</v>
      </c>
      <c r="L1560" s="576" t="s">
        <v>5426</v>
      </c>
      <c r="M1560">
        <v>0</v>
      </c>
      <c r="N1560">
        <v>0</v>
      </c>
      <c r="O1560">
        <v>0</v>
      </c>
      <c r="P1560">
        <v>0</v>
      </c>
      <c r="Q1560">
        <v>0</v>
      </c>
      <c r="R1560">
        <f t="shared" si="26"/>
        <v>0</v>
      </c>
      <c r="S1560" s="576"/>
      <c r="T1560" s="576"/>
      <c r="U1560" s="576"/>
      <c r="V1560" s="576"/>
      <c r="W1560" s="576"/>
      <c r="X1560" s="576"/>
      <c r="Y1560"/>
      <c r="Z1560"/>
      <c r="AA1560"/>
      <c r="AB1560"/>
      <c r="AC1560"/>
      <c r="AD1560"/>
    </row>
    <row r="1561" spans="2:30" s="260" customFormat="1" ht="15" customHeight="1">
      <c r="B1561" s="665" t="s">
        <v>4823</v>
      </c>
      <c r="D1561" s="649"/>
      <c r="I1561" s="309" t="s">
        <v>3275</v>
      </c>
      <c r="J1561" s="446">
        <v>3</v>
      </c>
      <c r="K1561" s="312" t="s">
        <v>3250</v>
      </c>
      <c r="L1561" s="576" t="s">
        <v>5427</v>
      </c>
      <c r="M1561">
        <v>2</v>
      </c>
      <c r="N1561">
        <v>0</v>
      </c>
      <c r="O1561">
        <v>2</v>
      </c>
      <c r="P1561">
        <v>0</v>
      </c>
      <c r="Q1561">
        <v>2</v>
      </c>
      <c r="R1561">
        <f t="shared" si="26"/>
        <v>6</v>
      </c>
      <c r="S1561" s="576"/>
      <c r="T1561" s="576"/>
      <c r="U1561" s="576"/>
      <c r="V1561" s="576"/>
      <c r="W1561" s="576"/>
      <c r="X1561" s="576"/>
      <c r="Y1561"/>
      <c r="Z1561"/>
      <c r="AA1561"/>
      <c r="AB1561"/>
      <c r="AC1561"/>
      <c r="AD1561"/>
    </row>
    <row r="1562" spans="2:30" s="260" customFormat="1" ht="15" customHeight="1">
      <c r="B1562" s="665" t="s">
        <v>4824</v>
      </c>
      <c r="D1562" s="649"/>
      <c r="I1562" s="309" t="s">
        <v>3275</v>
      </c>
      <c r="J1562" s="446">
        <v>3</v>
      </c>
      <c r="K1562" s="312" t="s">
        <v>3233</v>
      </c>
      <c r="L1562" s="576" t="s">
        <v>5427</v>
      </c>
      <c r="M1562">
        <v>0</v>
      </c>
      <c r="N1562">
        <v>1</v>
      </c>
      <c r="O1562">
        <v>1</v>
      </c>
      <c r="P1562">
        <v>1</v>
      </c>
      <c r="Q1562">
        <v>1</v>
      </c>
      <c r="R1562">
        <f t="shared" si="26"/>
        <v>4</v>
      </c>
      <c r="S1562" s="576"/>
      <c r="T1562" s="576"/>
      <c r="U1562" s="576"/>
      <c r="V1562" s="576"/>
      <c r="W1562" s="576"/>
      <c r="X1562" s="576"/>
      <c r="Y1562"/>
      <c r="Z1562"/>
      <c r="AA1562"/>
      <c r="AB1562"/>
      <c r="AC1562"/>
      <c r="AD1562"/>
    </row>
    <row r="1563" spans="2:30" s="260" customFormat="1" ht="15" customHeight="1">
      <c r="B1563" s="665" t="s">
        <v>4825</v>
      </c>
      <c r="D1563" s="649"/>
      <c r="I1563" s="309" t="s">
        <v>3275</v>
      </c>
      <c r="J1563" s="260">
        <v>4</v>
      </c>
      <c r="K1563" s="312" t="s">
        <v>3243</v>
      </c>
      <c r="L1563" s="576" t="s">
        <v>5426</v>
      </c>
      <c r="M1563">
        <v>0</v>
      </c>
      <c r="N1563">
        <v>0</v>
      </c>
      <c r="O1563">
        <v>0</v>
      </c>
      <c r="P1563">
        <v>0</v>
      </c>
      <c r="Q1563">
        <v>0</v>
      </c>
      <c r="R1563">
        <f t="shared" si="26"/>
        <v>0</v>
      </c>
      <c r="S1563" s="576"/>
      <c r="T1563" s="576"/>
      <c r="U1563" s="576"/>
      <c r="V1563" s="576"/>
      <c r="W1563" s="576"/>
      <c r="X1563" s="576"/>
      <c r="Y1563"/>
      <c r="Z1563"/>
      <c r="AA1563"/>
      <c r="AB1563"/>
      <c r="AC1563"/>
      <c r="AD1563"/>
    </row>
    <row r="1564" spans="2:30" s="260" customFormat="1" ht="15" customHeight="1">
      <c r="B1564" s="665" t="s">
        <v>4826</v>
      </c>
      <c r="D1564" s="649"/>
      <c r="I1564" s="309" t="s">
        <v>3275</v>
      </c>
      <c r="J1564" s="446">
        <v>4</v>
      </c>
      <c r="K1564" s="312" t="s">
        <v>3243</v>
      </c>
      <c r="L1564" s="576" t="s">
        <v>5426</v>
      </c>
      <c r="M1564">
        <v>0</v>
      </c>
      <c r="N1564">
        <v>0</v>
      </c>
      <c r="O1564">
        <v>0</v>
      </c>
      <c r="P1564">
        <v>0</v>
      </c>
      <c r="Q1564">
        <v>0</v>
      </c>
      <c r="R1564">
        <f t="shared" si="26"/>
        <v>0</v>
      </c>
      <c r="S1564" s="576"/>
      <c r="T1564" s="576"/>
      <c r="U1564" s="576"/>
      <c r="V1564" s="576"/>
      <c r="W1564" s="576"/>
      <c r="X1564" s="576"/>
      <c r="Y1564"/>
      <c r="Z1564"/>
      <c r="AA1564"/>
      <c r="AB1564"/>
      <c r="AC1564"/>
      <c r="AD1564"/>
    </row>
    <row r="1565" spans="2:30" s="260" customFormat="1" ht="15" customHeight="1">
      <c r="B1565" s="665" t="s">
        <v>4827</v>
      </c>
      <c r="D1565" s="649"/>
      <c r="I1565" s="309" t="s">
        <v>3275</v>
      </c>
      <c r="J1565" s="446">
        <v>8</v>
      </c>
      <c r="K1565" s="312" t="s">
        <v>3233</v>
      </c>
      <c r="L1565" s="576" t="s">
        <v>5427</v>
      </c>
      <c r="M1565">
        <v>0</v>
      </c>
      <c r="N1565">
        <v>1</v>
      </c>
      <c r="O1565">
        <v>1</v>
      </c>
      <c r="P1565">
        <v>1</v>
      </c>
      <c r="Q1565">
        <v>1</v>
      </c>
      <c r="R1565">
        <f t="shared" si="26"/>
        <v>4</v>
      </c>
      <c r="S1565" s="576"/>
      <c r="T1565" s="576"/>
      <c r="U1565" s="576"/>
      <c r="V1565" s="576"/>
      <c r="W1565" s="576"/>
      <c r="X1565" s="576"/>
      <c r="Y1565"/>
      <c r="Z1565"/>
      <c r="AA1565"/>
      <c r="AB1565"/>
      <c r="AC1565"/>
      <c r="AD1565"/>
    </row>
    <row r="1566" spans="2:30" s="260" customFormat="1" ht="15" customHeight="1">
      <c r="B1566" s="665" t="s">
        <v>4828</v>
      </c>
      <c r="D1566" s="649"/>
      <c r="I1566" s="309" t="s">
        <v>3275</v>
      </c>
      <c r="J1566" s="446">
        <v>10</v>
      </c>
      <c r="K1566" s="312" t="s">
        <v>3250</v>
      </c>
      <c r="L1566" s="576" t="s">
        <v>5427</v>
      </c>
      <c r="M1566">
        <v>1</v>
      </c>
      <c r="N1566">
        <v>0</v>
      </c>
      <c r="O1566">
        <v>2</v>
      </c>
      <c r="P1566">
        <v>2</v>
      </c>
      <c r="Q1566">
        <v>1</v>
      </c>
      <c r="R1566">
        <f t="shared" si="26"/>
        <v>6</v>
      </c>
      <c r="S1566" s="576"/>
      <c r="T1566" s="576"/>
      <c r="U1566" s="576"/>
      <c r="V1566" s="576"/>
      <c r="W1566" s="576"/>
      <c r="X1566" s="576"/>
      <c r="Y1566"/>
      <c r="Z1566"/>
      <c r="AA1566"/>
      <c r="AB1566"/>
      <c r="AC1566"/>
      <c r="AD1566"/>
    </row>
    <row r="1567" spans="2:30" s="260" customFormat="1" ht="15" customHeight="1">
      <c r="B1567" s="665" t="s">
        <v>4829</v>
      </c>
      <c r="D1567" s="649"/>
      <c r="I1567" s="309" t="s">
        <v>3261</v>
      </c>
      <c r="J1567" s="446">
        <v>1</v>
      </c>
      <c r="K1567" s="312" t="s">
        <v>3233</v>
      </c>
      <c r="L1567" s="576" t="s">
        <v>5427</v>
      </c>
      <c r="M1567">
        <v>0</v>
      </c>
      <c r="N1567">
        <v>0</v>
      </c>
      <c r="O1567">
        <v>0</v>
      </c>
      <c r="P1567">
        <v>1</v>
      </c>
      <c r="Q1567">
        <v>1</v>
      </c>
      <c r="R1567">
        <f t="shared" si="26"/>
        <v>2</v>
      </c>
      <c r="S1567" s="576"/>
      <c r="T1567" s="576"/>
      <c r="U1567" s="576"/>
      <c r="V1567" s="576"/>
      <c r="W1567" s="576"/>
      <c r="X1567" s="576"/>
      <c r="Y1567"/>
      <c r="Z1567"/>
      <c r="AA1567"/>
      <c r="AB1567"/>
      <c r="AC1567"/>
      <c r="AD1567"/>
    </row>
    <row r="1568" spans="2:30" s="260" customFormat="1" ht="15" customHeight="1">
      <c r="B1568" s="665" t="s">
        <v>4830</v>
      </c>
      <c r="D1568" s="649"/>
      <c r="I1568" s="309" t="s">
        <v>3261</v>
      </c>
      <c r="J1568" s="446">
        <v>1</v>
      </c>
      <c r="K1568" s="312" t="s">
        <v>3243</v>
      </c>
      <c r="L1568" s="576" t="s">
        <v>5426</v>
      </c>
      <c r="M1568">
        <v>0</v>
      </c>
      <c r="N1568">
        <v>0</v>
      </c>
      <c r="O1568">
        <v>0</v>
      </c>
      <c r="P1568">
        <v>0</v>
      </c>
      <c r="Q1568">
        <v>0</v>
      </c>
      <c r="R1568">
        <f t="shared" si="26"/>
        <v>0</v>
      </c>
      <c r="S1568" s="576"/>
      <c r="T1568" s="576"/>
      <c r="U1568" s="576"/>
      <c r="V1568" s="576"/>
      <c r="W1568" s="576"/>
      <c r="X1568" s="576"/>
      <c r="Y1568"/>
      <c r="Z1568"/>
      <c r="AA1568"/>
      <c r="AB1568"/>
      <c r="AC1568"/>
      <c r="AD1568"/>
    </row>
    <row r="1569" spans="2:30" s="260" customFormat="1" ht="15" customHeight="1">
      <c r="B1569" s="665" t="s">
        <v>4831</v>
      </c>
      <c r="D1569" s="649"/>
      <c r="I1569" s="309" t="s">
        <v>3261</v>
      </c>
      <c r="J1569" s="446">
        <v>2</v>
      </c>
      <c r="K1569" s="660" t="s">
        <v>451</v>
      </c>
      <c r="L1569" s="576" t="s">
        <v>5426</v>
      </c>
      <c r="M1569">
        <v>0</v>
      </c>
      <c r="N1569">
        <v>0</v>
      </c>
      <c r="O1569">
        <v>0</v>
      </c>
      <c r="P1569">
        <v>0</v>
      </c>
      <c r="Q1569">
        <v>0</v>
      </c>
      <c r="R1569">
        <f t="shared" si="26"/>
        <v>0</v>
      </c>
      <c r="S1569" s="576"/>
      <c r="T1569" s="576"/>
      <c r="U1569" s="576"/>
      <c r="V1569" s="576"/>
      <c r="W1569" s="576"/>
      <c r="X1569" s="576"/>
      <c r="Y1569"/>
      <c r="Z1569"/>
      <c r="AA1569"/>
      <c r="AB1569"/>
      <c r="AC1569"/>
      <c r="AD1569"/>
    </row>
    <row r="1570" spans="2:30" s="260" customFormat="1" ht="15" customHeight="1">
      <c r="B1570" s="665" t="s">
        <v>4832</v>
      </c>
      <c r="D1570" s="649"/>
      <c r="I1570" s="309" t="s">
        <v>3261</v>
      </c>
      <c r="J1570" s="446">
        <v>2</v>
      </c>
      <c r="K1570" s="312" t="s">
        <v>3250</v>
      </c>
      <c r="L1570" s="576" t="s">
        <v>5427</v>
      </c>
      <c r="M1570">
        <v>2</v>
      </c>
      <c r="N1570">
        <v>0</v>
      </c>
      <c r="O1570">
        <v>2</v>
      </c>
      <c r="P1570">
        <v>0</v>
      </c>
      <c r="Q1570">
        <v>2</v>
      </c>
      <c r="R1570">
        <f t="shared" si="26"/>
        <v>6</v>
      </c>
      <c r="S1570" s="576"/>
      <c r="T1570" s="576"/>
      <c r="U1570" s="576"/>
      <c r="V1570" s="576"/>
      <c r="W1570" s="576"/>
      <c r="X1570" s="576"/>
      <c r="Y1570"/>
      <c r="Z1570"/>
      <c r="AA1570"/>
      <c r="AB1570"/>
      <c r="AC1570"/>
      <c r="AD1570"/>
    </row>
    <row r="1571" spans="2:30" s="260" customFormat="1" ht="15" customHeight="1">
      <c r="B1571" s="665" t="s">
        <v>4833</v>
      </c>
      <c r="D1571" s="649"/>
      <c r="I1571" s="309" t="s">
        <v>3261</v>
      </c>
      <c r="J1571" s="446">
        <v>2</v>
      </c>
      <c r="K1571" s="660" t="s">
        <v>451</v>
      </c>
      <c r="L1571" s="576" t="s">
        <v>5426</v>
      </c>
      <c r="M1571">
        <v>0</v>
      </c>
      <c r="N1571">
        <v>0</v>
      </c>
      <c r="O1571">
        <v>0</v>
      </c>
      <c r="P1571">
        <v>0</v>
      </c>
      <c r="Q1571">
        <v>0</v>
      </c>
      <c r="R1571">
        <f t="shared" si="26"/>
        <v>0</v>
      </c>
      <c r="S1571" s="576"/>
      <c r="T1571" s="576"/>
      <c r="U1571" s="576"/>
      <c r="V1571" s="576"/>
      <c r="W1571" s="576"/>
      <c r="X1571" s="576"/>
      <c r="Y1571"/>
      <c r="Z1571"/>
      <c r="AA1571"/>
      <c r="AB1571"/>
      <c r="AC1571"/>
      <c r="AD1571"/>
    </row>
    <row r="1572" spans="2:30" s="260" customFormat="1" ht="15" customHeight="1">
      <c r="B1572" s="665" t="s">
        <v>4834</v>
      </c>
      <c r="D1572" s="649"/>
      <c r="I1572" s="309" t="s">
        <v>3261</v>
      </c>
      <c r="J1572" s="446">
        <v>2</v>
      </c>
      <c r="K1572" s="312" t="s">
        <v>3233</v>
      </c>
      <c r="L1572" s="576" t="s">
        <v>5427</v>
      </c>
      <c r="M1572">
        <v>1</v>
      </c>
      <c r="N1572">
        <v>1</v>
      </c>
      <c r="O1572">
        <v>1</v>
      </c>
      <c r="P1572">
        <v>0</v>
      </c>
      <c r="Q1572">
        <v>1</v>
      </c>
      <c r="R1572">
        <f t="shared" si="26"/>
        <v>4</v>
      </c>
      <c r="S1572" s="576"/>
      <c r="T1572" s="576"/>
      <c r="U1572" s="576"/>
      <c r="V1572" s="576"/>
      <c r="W1572" s="576"/>
      <c r="X1572" s="576"/>
      <c r="Y1572"/>
      <c r="Z1572"/>
      <c r="AA1572"/>
      <c r="AB1572"/>
      <c r="AC1572"/>
      <c r="AD1572"/>
    </row>
    <row r="1573" spans="2:30" s="260" customFormat="1" ht="15" customHeight="1">
      <c r="B1573" s="665" t="s">
        <v>4835</v>
      </c>
      <c r="D1573" s="649"/>
      <c r="I1573" s="309" t="s">
        <v>3261</v>
      </c>
      <c r="J1573" s="446">
        <v>3</v>
      </c>
      <c r="K1573" s="660" t="s">
        <v>451</v>
      </c>
      <c r="L1573" s="576" t="s">
        <v>5426</v>
      </c>
      <c r="M1573">
        <v>0</v>
      </c>
      <c r="N1573">
        <v>0</v>
      </c>
      <c r="O1573">
        <v>0</v>
      </c>
      <c r="P1573">
        <v>0</v>
      </c>
      <c r="Q1573">
        <v>0</v>
      </c>
      <c r="R1573">
        <f t="shared" si="26"/>
        <v>0</v>
      </c>
      <c r="S1573" s="576"/>
      <c r="T1573" s="576"/>
      <c r="U1573" s="576"/>
      <c r="V1573" s="576"/>
      <c r="W1573" s="576"/>
      <c r="X1573" s="576"/>
      <c r="Y1573"/>
      <c r="Z1573"/>
      <c r="AA1573"/>
      <c r="AB1573"/>
      <c r="AC1573"/>
      <c r="AD1573"/>
    </row>
    <row r="1574" spans="2:30" s="260" customFormat="1" ht="15" customHeight="1">
      <c r="B1574" s="665" t="s">
        <v>4836</v>
      </c>
      <c r="D1574" s="649"/>
      <c r="I1574" s="309" t="s">
        <v>3261</v>
      </c>
      <c r="J1574" s="446">
        <v>3</v>
      </c>
      <c r="K1574" s="312" t="s">
        <v>3243</v>
      </c>
      <c r="L1574" s="576" t="s">
        <v>5426</v>
      </c>
      <c r="M1574">
        <v>0</v>
      </c>
      <c r="N1574">
        <v>0</v>
      </c>
      <c r="O1574">
        <v>0</v>
      </c>
      <c r="P1574">
        <v>0</v>
      </c>
      <c r="Q1574">
        <v>0</v>
      </c>
      <c r="R1574">
        <f t="shared" si="26"/>
        <v>0</v>
      </c>
      <c r="S1574" s="576"/>
      <c r="T1574" s="576"/>
      <c r="U1574" s="576"/>
      <c r="V1574" s="576"/>
      <c r="W1574" s="576"/>
      <c r="X1574" s="576"/>
      <c r="Y1574"/>
      <c r="Z1574"/>
      <c r="AA1574"/>
      <c r="AB1574"/>
      <c r="AC1574"/>
      <c r="AD1574"/>
    </row>
    <row r="1575" spans="2:30" s="260" customFormat="1" ht="15" customHeight="1">
      <c r="B1575" s="665" t="s">
        <v>4837</v>
      </c>
      <c r="D1575" s="649"/>
      <c r="I1575" s="309" t="s">
        <v>3261</v>
      </c>
      <c r="J1575" s="446">
        <v>5</v>
      </c>
      <c r="K1575" s="312" t="s">
        <v>3250</v>
      </c>
      <c r="L1575" s="576" t="s">
        <v>5427</v>
      </c>
      <c r="M1575">
        <v>0</v>
      </c>
      <c r="N1575">
        <v>2</v>
      </c>
      <c r="O1575">
        <v>2</v>
      </c>
      <c r="P1575">
        <v>2</v>
      </c>
      <c r="Q1575">
        <v>0</v>
      </c>
      <c r="R1575">
        <f t="shared" si="26"/>
        <v>6</v>
      </c>
      <c r="S1575" s="576"/>
      <c r="T1575" s="576"/>
      <c r="U1575" s="576"/>
      <c r="V1575" s="576"/>
      <c r="W1575" s="576"/>
      <c r="X1575" s="576"/>
      <c r="Y1575"/>
      <c r="Z1575"/>
      <c r="AA1575"/>
      <c r="AB1575"/>
      <c r="AC1575"/>
      <c r="AD1575"/>
    </row>
    <row r="1576" spans="2:30" s="260" customFormat="1" ht="15" customHeight="1">
      <c r="B1576" s="665" t="s">
        <v>4838</v>
      </c>
      <c r="D1576" s="649"/>
      <c r="I1576" s="309" t="s">
        <v>3261</v>
      </c>
      <c r="J1576" s="446">
        <v>8</v>
      </c>
      <c r="K1576" s="312" t="s">
        <v>3243</v>
      </c>
      <c r="L1576" s="576" t="s">
        <v>5426</v>
      </c>
      <c r="M1576">
        <v>0</v>
      </c>
      <c r="N1576">
        <v>0</v>
      </c>
      <c r="O1576">
        <v>0</v>
      </c>
      <c r="P1576">
        <v>0</v>
      </c>
      <c r="Q1576">
        <v>0</v>
      </c>
      <c r="R1576">
        <f t="shared" si="26"/>
        <v>0</v>
      </c>
      <c r="S1576" s="576"/>
      <c r="T1576" s="576"/>
      <c r="U1576" s="576"/>
      <c r="V1576" s="576"/>
      <c r="W1576" s="576"/>
      <c r="X1576" s="576"/>
      <c r="Y1576"/>
      <c r="Z1576"/>
      <c r="AA1576"/>
      <c r="AB1576"/>
      <c r="AC1576"/>
      <c r="AD1576"/>
    </row>
    <row r="1577" spans="2:30" s="260" customFormat="1" ht="15" customHeight="1">
      <c r="B1577" s="665" t="s">
        <v>4839</v>
      </c>
      <c r="D1577" s="649"/>
      <c r="I1577" s="514" t="s">
        <v>3333</v>
      </c>
      <c r="J1577" s="446">
        <v>1</v>
      </c>
      <c r="K1577" s="312" t="s">
        <v>3243</v>
      </c>
      <c r="L1577" s="576" t="s">
        <v>5426</v>
      </c>
      <c r="M1577">
        <v>0</v>
      </c>
      <c r="N1577">
        <v>0</v>
      </c>
      <c r="O1577">
        <v>0</v>
      </c>
      <c r="P1577">
        <v>0</v>
      </c>
      <c r="Q1577">
        <v>0</v>
      </c>
      <c r="R1577">
        <f t="shared" si="26"/>
        <v>0</v>
      </c>
      <c r="S1577" s="576"/>
      <c r="T1577" s="576"/>
      <c r="U1577" s="576"/>
      <c r="V1577" s="576"/>
      <c r="W1577" s="576"/>
      <c r="X1577" s="576"/>
      <c r="Y1577"/>
      <c r="Z1577"/>
      <c r="AA1577"/>
      <c r="AB1577"/>
      <c r="AC1577"/>
      <c r="AD1577"/>
    </row>
    <row r="1578" spans="2:30" s="260" customFormat="1" ht="15" customHeight="1">
      <c r="B1578" s="665" t="s">
        <v>4840</v>
      </c>
      <c r="D1578" s="649"/>
      <c r="I1578" s="514" t="s">
        <v>3333</v>
      </c>
      <c r="J1578" s="446">
        <v>2</v>
      </c>
      <c r="K1578" s="660" t="s">
        <v>451</v>
      </c>
      <c r="L1578" s="576" t="s">
        <v>5426</v>
      </c>
      <c r="M1578">
        <v>0</v>
      </c>
      <c r="N1578">
        <v>0</v>
      </c>
      <c r="O1578">
        <v>0</v>
      </c>
      <c r="P1578">
        <v>0</v>
      </c>
      <c r="Q1578">
        <v>0</v>
      </c>
      <c r="R1578">
        <f t="shared" si="26"/>
        <v>0</v>
      </c>
      <c r="S1578" s="576"/>
      <c r="T1578" s="576"/>
      <c r="U1578" s="576"/>
      <c r="V1578" s="576"/>
      <c r="W1578" s="576"/>
      <c r="X1578" s="576"/>
      <c r="Y1578"/>
      <c r="Z1578"/>
      <c r="AA1578"/>
      <c r="AB1578"/>
      <c r="AC1578"/>
      <c r="AD1578"/>
    </row>
    <row r="1579" spans="2:30" s="260" customFormat="1" ht="15" customHeight="1">
      <c r="B1579" s="665" t="s">
        <v>4841</v>
      </c>
      <c r="D1579" s="649"/>
      <c r="I1579" s="514" t="s">
        <v>3333</v>
      </c>
      <c r="J1579" s="446">
        <v>2</v>
      </c>
      <c r="K1579" s="312" t="s">
        <v>3243</v>
      </c>
      <c r="L1579" s="576" t="s">
        <v>5426</v>
      </c>
      <c r="M1579">
        <v>0</v>
      </c>
      <c r="N1579">
        <v>0</v>
      </c>
      <c r="O1579">
        <v>0</v>
      </c>
      <c r="P1579">
        <v>0</v>
      </c>
      <c r="Q1579">
        <v>0</v>
      </c>
      <c r="R1579">
        <f t="shared" si="26"/>
        <v>0</v>
      </c>
      <c r="S1579" s="576"/>
      <c r="T1579" s="576"/>
      <c r="U1579" s="576"/>
      <c r="V1579" s="576"/>
      <c r="W1579" s="576"/>
      <c r="X1579" s="576"/>
      <c r="Y1579"/>
      <c r="Z1579"/>
      <c r="AA1579"/>
      <c r="AB1579"/>
      <c r="AC1579"/>
      <c r="AD1579"/>
    </row>
    <row r="1580" spans="2:30" s="260" customFormat="1" ht="15" customHeight="1">
      <c r="B1580" s="665" t="s">
        <v>4842</v>
      </c>
      <c r="D1580" s="649"/>
      <c r="I1580" s="514" t="s">
        <v>3333</v>
      </c>
      <c r="J1580" s="446">
        <v>2</v>
      </c>
      <c r="K1580" s="312" t="s">
        <v>3233</v>
      </c>
      <c r="L1580" s="576" t="s">
        <v>5427</v>
      </c>
      <c r="M1580">
        <v>0</v>
      </c>
      <c r="N1580">
        <v>0</v>
      </c>
      <c r="O1580">
        <v>0</v>
      </c>
      <c r="P1580">
        <v>0</v>
      </c>
      <c r="Q1580">
        <v>1</v>
      </c>
      <c r="R1580">
        <f t="shared" si="26"/>
        <v>1</v>
      </c>
      <c r="S1580" s="576"/>
      <c r="T1580" s="576"/>
      <c r="U1580" s="576"/>
      <c r="V1580" s="576"/>
      <c r="W1580" s="576"/>
      <c r="X1580" s="576"/>
      <c r="Y1580"/>
      <c r="Z1580"/>
      <c r="AA1580"/>
      <c r="AB1580"/>
      <c r="AC1580"/>
      <c r="AD1580"/>
    </row>
    <row r="1581" spans="2:30" s="260" customFormat="1" ht="15" customHeight="1">
      <c r="B1581" s="665" t="s">
        <v>4843</v>
      </c>
      <c r="D1581" s="649"/>
      <c r="I1581" s="514" t="s">
        <v>3333</v>
      </c>
      <c r="J1581" s="446">
        <v>2</v>
      </c>
      <c r="K1581" s="660" t="s">
        <v>451</v>
      </c>
      <c r="L1581" s="576" t="s">
        <v>5426</v>
      </c>
      <c r="M1581">
        <v>0</v>
      </c>
      <c r="N1581">
        <v>0</v>
      </c>
      <c r="O1581">
        <v>0</v>
      </c>
      <c r="P1581">
        <v>0</v>
      </c>
      <c r="Q1581">
        <v>0</v>
      </c>
      <c r="R1581">
        <f t="shared" si="26"/>
        <v>0</v>
      </c>
      <c r="S1581" s="576"/>
      <c r="T1581" s="576"/>
      <c r="U1581" s="576"/>
      <c r="V1581" s="576"/>
      <c r="W1581" s="576"/>
      <c r="X1581" s="576"/>
      <c r="Y1581"/>
      <c r="Z1581"/>
      <c r="AA1581"/>
      <c r="AB1581"/>
      <c r="AC1581"/>
      <c r="AD1581"/>
    </row>
    <row r="1582" spans="2:30" s="260" customFormat="1" ht="15" customHeight="1">
      <c r="B1582" s="560" t="s">
        <v>5001</v>
      </c>
      <c r="D1582" s="649"/>
      <c r="I1582" s="514" t="s">
        <v>3333</v>
      </c>
      <c r="J1582" s="446">
        <v>3</v>
      </c>
      <c r="K1582" s="312" t="s">
        <v>3250</v>
      </c>
      <c r="L1582" s="576" t="s">
        <v>5426</v>
      </c>
      <c r="M1582">
        <v>0</v>
      </c>
      <c r="N1582">
        <v>0</v>
      </c>
      <c r="O1582">
        <v>0</v>
      </c>
      <c r="P1582">
        <v>0</v>
      </c>
      <c r="Q1582">
        <v>0</v>
      </c>
      <c r="R1582">
        <f t="shared" ref="R1582:R1613" si="27">SUBTOTAL(9,M1582:Q1582)</f>
        <v>0</v>
      </c>
      <c r="S1582" s="576"/>
      <c r="T1582" s="576"/>
      <c r="U1582" s="576"/>
      <c r="V1582" s="576"/>
      <c r="W1582" s="576"/>
      <c r="X1582" s="576"/>
      <c r="Y1582"/>
      <c r="Z1582"/>
      <c r="AA1582"/>
      <c r="AB1582"/>
      <c r="AC1582"/>
      <c r="AD1582"/>
    </row>
    <row r="1583" spans="2:30" s="260" customFormat="1" ht="15" customHeight="1">
      <c r="B1583" s="665" t="s">
        <v>4844</v>
      </c>
      <c r="D1583" s="649"/>
      <c r="I1583" s="514" t="s">
        <v>3333</v>
      </c>
      <c r="J1583" s="446">
        <v>5</v>
      </c>
      <c r="K1583" s="312" t="s">
        <v>3243</v>
      </c>
      <c r="L1583" s="576" t="s">
        <v>5426</v>
      </c>
      <c r="M1583">
        <v>0</v>
      </c>
      <c r="N1583">
        <v>0</v>
      </c>
      <c r="O1583">
        <v>0</v>
      </c>
      <c r="P1583">
        <v>0</v>
      </c>
      <c r="Q1583">
        <v>0</v>
      </c>
      <c r="R1583">
        <f t="shared" si="27"/>
        <v>0</v>
      </c>
      <c r="S1583" s="576"/>
      <c r="T1583" s="576"/>
      <c r="U1583" s="576"/>
      <c r="V1583" s="576"/>
      <c r="W1583" s="576"/>
      <c r="X1583" s="576"/>
      <c r="Y1583"/>
      <c r="Z1583"/>
      <c r="AA1583"/>
      <c r="AB1583"/>
      <c r="AC1583"/>
      <c r="AD1583"/>
    </row>
    <row r="1584" spans="2:30" s="260" customFormat="1" ht="15" customHeight="1">
      <c r="B1584" s="665" t="s">
        <v>4845</v>
      </c>
      <c r="D1584" s="649"/>
      <c r="I1584" s="514" t="s">
        <v>3333</v>
      </c>
      <c r="J1584" s="446">
        <v>6</v>
      </c>
      <c r="K1584" s="660" t="s">
        <v>451</v>
      </c>
      <c r="L1584" s="576" t="s">
        <v>5426</v>
      </c>
      <c r="M1584">
        <v>0</v>
      </c>
      <c r="N1584">
        <v>0</v>
      </c>
      <c r="O1584">
        <v>0</v>
      </c>
      <c r="P1584">
        <v>0</v>
      </c>
      <c r="Q1584">
        <v>0</v>
      </c>
      <c r="R1584">
        <f t="shared" si="27"/>
        <v>0</v>
      </c>
      <c r="S1584" s="576"/>
      <c r="T1584" s="576"/>
      <c r="U1584" s="576"/>
      <c r="V1584" s="576"/>
      <c r="W1584" s="576"/>
      <c r="X1584" s="576"/>
      <c r="Y1584"/>
      <c r="Z1584"/>
      <c r="AA1584"/>
      <c r="AB1584"/>
      <c r="AC1584"/>
      <c r="AD1584"/>
    </row>
    <row r="1585" spans="2:30" s="260" customFormat="1" ht="15" customHeight="1">
      <c r="B1585" s="665" t="s">
        <v>4846</v>
      </c>
      <c r="D1585" s="649"/>
      <c r="I1585" s="514" t="s">
        <v>3333</v>
      </c>
      <c r="J1585" s="446">
        <v>7</v>
      </c>
      <c r="K1585" s="312" t="s">
        <v>3233</v>
      </c>
      <c r="L1585" s="576" t="s">
        <v>5427</v>
      </c>
      <c r="M1585">
        <v>0</v>
      </c>
      <c r="N1585">
        <v>0</v>
      </c>
      <c r="O1585">
        <v>0</v>
      </c>
      <c r="P1585">
        <v>1</v>
      </c>
      <c r="Q1585">
        <v>0</v>
      </c>
      <c r="R1585">
        <f t="shared" si="27"/>
        <v>1</v>
      </c>
      <c r="S1585" s="576"/>
      <c r="T1585" s="576"/>
      <c r="U1585" s="576"/>
      <c r="V1585" s="576"/>
      <c r="W1585" s="576"/>
      <c r="X1585" s="576"/>
      <c r="Y1585"/>
      <c r="Z1585"/>
      <c r="AA1585"/>
      <c r="AB1585"/>
      <c r="AC1585"/>
      <c r="AD1585"/>
    </row>
    <row r="1586" spans="2:30" s="260" customFormat="1" ht="15" customHeight="1">
      <c r="B1586" s="665" t="s">
        <v>4847</v>
      </c>
      <c r="D1586" s="649"/>
      <c r="I1586" s="514" t="s">
        <v>3333</v>
      </c>
      <c r="J1586" s="446">
        <v>9</v>
      </c>
      <c r="K1586" s="312" t="s">
        <v>3250</v>
      </c>
      <c r="L1586" s="576" t="s">
        <v>5427</v>
      </c>
      <c r="M1586">
        <v>0</v>
      </c>
      <c r="N1586">
        <v>0</v>
      </c>
      <c r="O1586">
        <v>0</v>
      </c>
      <c r="P1586">
        <v>2</v>
      </c>
      <c r="Q1586">
        <v>0</v>
      </c>
      <c r="R1586">
        <f t="shared" si="27"/>
        <v>2</v>
      </c>
      <c r="S1586" s="576"/>
      <c r="T1586" s="576"/>
      <c r="U1586" s="576"/>
      <c r="V1586" s="576"/>
      <c r="W1586" s="576"/>
      <c r="X1586" s="576"/>
      <c r="Y1586"/>
      <c r="Z1586"/>
      <c r="AA1586"/>
      <c r="AB1586"/>
      <c r="AC1586"/>
      <c r="AD1586"/>
    </row>
    <row r="1587" spans="2:30" s="260" customFormat="1" ht="15" customHeight="1">
      <c r="B1587" s="665" t="s">
        <v>4848</v>
      </c>
      <c r="D1587" s="649"/>
      <c r="I1587" s="309" t="s">
        <v>3288</v>
      </c>
      <c r="J1587" s="446">
        <v>1</v>
      </c>
      <c r="K1587" s="660" t="s">
        <v>451</v>
      </c>
      <c r="L1587" s="576" t="s">
        <v>5426</v>
      </c>
      <c r="M1587">
        <v>0</v>
      </c>
      <c r="N1587">
        <v>0</v>
      </c>
      <c r="O1587">
        <v>0</v>
      </c>
      <c r="P1587">
        <v>0</v>
      </c>
      <c r="Q1587">
        <v>0</v>
      </c>
      <c r="R1587">
        <f t="shared" si="27"/>
        <v>0</v>
      </c>
      <c r="S1587" s="576"/>
      <c r="T1587" s="576"/>
      <c r="U1587" s="576"/>
      <c r="V1587" s="576"/>
      <c r="W1587" s="576"/>
      <c r="X1587" s="576"/>
      <c r="Y1587"/>
      <c r="Z1587"/>
      <c r="AA1587"/>
      <c r="AB1587"/>
      <c r="AC1587"/>
      <c r="AD1587"/>
    </row>
    <row r="1588" spans="2:30" s="260" customFormat="1" ht="15" customHeight="1">
      <c r="B1588" s="665" t="s">
        <v>4849</v>
      </c>
      <c r="D1588" s="649"/>
      <c r="I1588" s="309" t="s">
        <v>3288</v>
      </c>
      <c r="J1588" s="446">
        <v>1</v>
      </c>
      <c r="K1588" s="312" t="s">
        <v>3233</v>
      </c>
      <c r="L1588" s="576" t="s">
        <v>5427</v>
      </c>
      <c r="M1588">
        <v>1</v>
      </c>
      <c r="N1588">
        <v>1</v>
      </c>
      <c r="O1588">
        <v>0</v>
      </c>
      <c r="P1588">
        <v>1</v>
      </c>
      <c r="Q1588">
        <v>1</v>
      </c>
      <c r="R1588">
        <f t="shared" si="27"/>
        <v>4</v>
      </c>
      <c r="S1588" s="576"/>
      <c r="T1588" s="576"/>
      <c r="U1588" s="576"/>
      <c r="V1588" s="576"/>
      <c r="W1588" s="576"/>
      <c r="X1588" s="576"/>
      <c r="Y1588"/>
      <c r="Z1588"/>
      <c r="AA1588"/>
      <c r="AB1588"/>
      <c r="AC1588"/>
      <c r="AD1588"/>
    </row>
    <row r="1589" spans="2:30" s="260" customFormat="1" ht="15" customHeight="1">
      <c r="B1589" s="665" t="s">
        <v>4850</v>
      </c>
      <c r="D1589" s="649"/>
      <c r="I1589" s="309" t="s">
        <v>3288</v>
      </c>
      <c r="J1589" s="446">
        <v>1</v>
      </c>
      <c r="K1589" s="660" t="s">
        <v>451</v>
      </c>
      <c r="L1589" s="576" t="s">
        <v>5426</v>
      </c>
      <c r="M1589">
        <v>0</v>
      </c>
      <c r="N1589">
        <v>0</v>
      </c>
      <c r="O1589">
        <v>0</v>
      </c>
      <c r="P1589">
        <v>0</v>
      </c>
      <c r="Q1589">
        <v>0</v>
      </c>
      <c r="R1589">
        <f t="shared" si="27"/>
        <v>0</v>
      </c>
      <c r="S1589" s="576"/>
      <c r="T1589" s="576"/>
      <c r="U1589" s="576"/>
      <c r="V1589" s="576"/>
      <c r="W1589" s="576"/>
      <c r="X1589" s="576"/>
      <c r="Y1589"/>
      <c r="Z1589"/>
      <c r="AA1589"/>
      <c r="AB1589"/>
      <c r="AC1589"/>
      <c r="AD1589"/>
    </row>
    <row r="1590" spans="2:30" s="260" customFormat="1" ht="15" customHeight="1">
      <c r="B1590" s="665" t="s">
        <v>4851</v>
      </c>
      <c r="D1590" s="649"/>
      <c r="I1590" s="309" t="s">
        <v>3288</v>
      </c>
      <c r="J1590" s="446">
        <v>2</v>
      </c>
      <c r="K1590" s="312" t="s">
        <v>3250</v>
      </c>
      <c r="L1590" s="576" t="s">
        <v>5427</v>
      </c>
      <c r="M1590">
        <v>0</v>
      </c>
      <c r="N1590">
        <v>2</v>
      </c>
      <c r="O1590">
        <v>1</v>
      </c>
      <c r="P1590">
        <v>2</v>
      </c>
      <c r="Q1590">
        <v>0</v>
      </c>
      <c r="R1590">
        <f t="shared" si="27"/>
        <v>5</v>
      </c>
      <c r="S1590" s="576"/>
      <c r="T1590" s="576"/>
      <c r="U1590" s="576"/>
      <c r="V1590" s="576"/>
      <c r="W1590" s="576"/>
      <c r="X1590" s="576"/>
      <c r="Y1590"/>
      <c r="Z1590"/>
      <c r="AA1590"/>
      <c r="AB1590"/>
      <c r="AC1590"/>
      <c r="AD1590"/>
    </row>
    <row r="1591" spans="2:30" s="260" customFormat="1" ht="15" customHeight="1">
      <c r="B1591" s="665" t="s">
        <v>4852</v>
      </c>
      <c r="D1591" s="649"/>
      <c r="I1591" s="309" t="s">
        <v>3288</v>
      </c>
      <c r="J1591" s="446">
        <v>2</v>
      </c>
      <c r="K1591" s="312" t="s">
        <v>3243</v>
      </c>
      <c r="L1591" s="576" t="s">
        <v>5426</v>
      </c>
      <c r="M1591">
        <v>0</v>
      </c>
      <c r="N1591">
        <v>0</v>
      </c>
      <c r="O1591">
        <v>0</v>
      </c>
      <c r="P1591">
        <v>0</v>
      </c>
      <c r="Q1591">
        <v>0</v>
      </c>
      <c r="R1591">
        <f t="shared" si="27"/>
        <v>0</v>
      </c>
      <c r="S1591" s="576"/>
      <c r="T1591" s="576"/>
      <c r="U1591" s="576"/>
      <c r="V1591" s="576"/>
      <c r="W1591" s="576"/>
      <c r="X1591" s="576"/>
      <c r="Y1591"/>
      <c r="Z1591"/>
      <c r="AA1591"/>
      <c r="AB1591"/>
      <c r="AC1591"/>
      <c r="AD1591"/>
    </row>
    <row r="1592" spans="2:30" s="260" customFormat="1" ht="15" customHeight="1">
      <c r="B1592" s="665" t="s">
        <v>4853</v>
      </c>
      <c r="D1592" s="649"/>
      <c r="I1592" s="309" t="s">
        <v>3288</v>
      </c>
      <c r="J1592" s="446">
        <v>3</v>
      </c>
      <c r="K1592" s="660" t="s">
        <v>451</v>
      </c>
      <c r="L1592" s="576" t="s">
        <v>5426</v>
      </c>
      <c r="M1592">
        <v>0</v>
      </c>
      <c r="N1592">
        <v>0</v>
      </c>
      <c r="O1592">
        <v>0</v>
      </c>
      <c r="P1592">
        <v>0</v>
      </c>
      <c r="Q1592">
        <v>0</v>
      </c>
      <c r="R1592">
        <f t="shared" si="27"/>
        <v>0</v>
      </c>
      <c r="S1592" s="576"/>
      <c r="T1592" s="576"/>
      <c r="U1592" s="576"/>
      <c r="V1592" s="576"/>
      <c r="W1592" s="576"/>
      <c r="X1592" s="576"/>
      <c r="Y1592"/>
      <c r="Z1592"/>
      <c r="AA1592"/>
      <c r="AB1592"/>
      <c r="AC1592"/>
      <c r="AD1592"/>
    </row>
    <row r="1593" spans="2:30" s="260" customFormat="1" ht="15" customHeight="1">
      <c r="B1593" s="665" t="s">
        <v>4854</v>
      </c>
      <c r="D1593" s="649"/>
      <c r="I1593" s="309" t="s">
        <v>3288</v>
      </c>
      <c r="J1593" s="446">
        <v>3</v>
      </c>
      <c r="K1593" s="312" t="s">
        <v>3243</v>
      </c>
      <c r="L1593" s="576" t="s">
        <v>5426</v>
      </c>
      <c r="M1593">
        <v>0</v>
      </c>
      <c r="N1593">
        <v>0</v>
      </c>
      <c r="O1593">
        <v>0</v>
      </c>
      <c r="P1593">
        <v>0</v>
      </c>
      <c r="Q1593">
        <v>0</v>
      </c>
      <c r="R1593">
        <f t="shared" si="27"/>
        <v>0</v>
      </c>
      <c r="S1593" s="576"/>
      <c r="T1593" s="576"/>
      <c r="U1593" s="576"/>
      <c r="V1593" s="576"/>
      <c r="W1593" s="576"/>
      <c r="X1593" s="576"/>
      <c r="Y1593"/>
      <c r="Z1593"/>
      <c r="AA1593"/>
      <c r="AB1593"/>
      <c r="AC1593"/>
      <c r="AD1593"/>
    </row>
    <row r="1594" spans="2:30" s="260" customFormat="1" ht="15" customHeight="1">
      <c r="B1594" s="665" t="s">
        <v>4855</v>
      </c>
      <c r="D1594" s="649"/>
      <c r="I1594" s="309" t="s">
        <v>3288</v>
      </c>
      <c r="J1594" s="446">
        <v>5</v>
      </c>
      <c r="K1594" s="312" t="s">
        <v>3243</v>
      </c>
      <c r="L1594" s="576" t="s">
        <v>5426</v>
      </c>
      <c r="M1594">
        <v>0</v>
      </c>
      <c r="N1594">
        <v>0</v>
      </c>
      <c r="O1594">
        <v>0</v>
      </c>
      <c r="P1594">
        <v>0</v>
      </c>
      <c r="Q1594">
        <v>0</v>
      </c>
      <c r="R1594">
        <f t="shared" si="27"/>
        <v>0</v>
      </c>
      <c r="S1594" s="576"/>
      <c r="T1594" s="576"/>
      <c r="U1594" s="576"/>
      <c r="V1594" s="576"/>
      <c r="W1594" s="576"/>
      <c r="X1594" s="576"/>
      <c r="Y1594"/>
      <c r="Z1594"/>
      <c r="AA1594"/>
      <c r="AB1594"/>
      <c r="AC1594"/>
      <c r="AD1594"/>
    </row>
    <row r="1595" spans="2:30" s="260" customFormat="1" ht="15" customHeight="1">
      <c r="B1595" s="665" t="s">
        <v>4856</v>
      </c>
      <c r="D1595" s="649"/>
      <c r="I1595" s="309" t="s">
        <v>3288</v>
      </c>
      <c r="J1595" s="446">
        <v>7</v>
      </c>
      <c r="K1595" s="312" t="s">
        <v>3233</v>
      </c>
      <c r="L1595" s="576" t="s">
        <v>5427</v>
      </c>
      <c r="M1595">
        <v>1</v>
      </c>
      <c r="N1595">
        <v>1</v>
      </c>
      <c r="O1595">
        <v>1</v>
      </c>
      <c r="P1595">
        <v>1</v>
      </c>
      <c r="Q1595">
        <v>1</v>
      </c>
      <c r="R1595">
        <f t="shared" si="27"/>
        <v>5</v>
      </c>
      <c r="S1595" s="576"/>
      <c r="T1595" s="576"/>
      <c r="U1595" s="576"/>
      <c r="V1595" s="576"/>
      <c r="W1595" s="576"/>
      <c r="X1595" s="576"/>
      <c r="Y1595"/>
      <c r="Z1595"/>
      <c r="AA1595"/>
      <c r="AB1595"/>
      <c r="AC1595"/>
      <c r="AD1595"/>
    </row>
    <row r="1596" spans="2:30" s="260" customFormat="1" ht="15" customHeight="1">
      <c r="B1596" s="665" t="s">
        <v>4857</v>
      </c>
      <c r="D1596" s="649"/>
      <c r="I1596" s="309" t="s">
        <v>3288</v>
      </c>
      <c r="J1596" s="446">
        <v>7</v>
      </c>
      <c r="K1596" s="312" t="s">
        <v>3250</v>
      </c>
      <c r="L1596" s="576" t="s">
        <v>5427</v>
      </c>
      <c r="M1596">
        <v>0</v>
      </c>
      <c r="N1596">
        <v>2</v>
      </c>
      <c r="O1596">
        <v>2</v>
      </c>
      <c r="P1596">
        <v>0</v>
      </c>
      <c r="Q1596">
        <v>1</v>
      </c>
      <c r="R1596">
        <f t="shared" si="27"/>
        <v>5</v>
      </c>
      <c r="S1596" s="576"/>
      <c r="T1596" s="576"/>
      <c r="U1596" s="576"/>
      <c r="V1596" s="576"/>
      <c r="W1596" s="576"/>
      <c r="X1596" s="576"/>
      <c r="Y1596"/>
      <c r="Z1596"/>
      <c r="AA1596"/>
      <c r="AB1596"/>
      <c r="AC1596"/>
      <c r="AD1596"/>
    </row>
    <row r="1597" spans="2:30" s="260" customFormat="1" ht="15" customHeight="1">
      <c r="B1597" s="665" t="s">
        <v>4858</v>
      </c>
      <c r="D1597" s="649"/>
      <c r="I1597" s="309" t="s">
        <v>3300</v>
      </c>
      <c r="J1597" s="446">
        <v>1</v>
      </c>
      <c r="K1597" s="312" t="s">
        <v>3243</v>
      </c>
      <c r="L1597" s="576" t="s">
        <v>5426</v>
      </c>
      <c r="M1597">
        <v>0</v>
      </c>
      <c r="N1597">
        <v>0</v>
      </c>
      <c r="O1597">
        <v>0</v>
      </c>
      <c r="P1597">
        <v>0</v>
      </c>
      <c r="Q1597">
        <v>0</v>
      </c>
      <c r="R1597">
        <f t="shared" si="27"/>
        <v>0</v>
      </c>
      <c r="S1597" s="576"/>
      <c r="T1597" s="576"/>
      <c r="U1597" s="576"/>
      <c r="V1597" s="576"/>
      <c r="W1597" s="576"/>
      <c r="X1597" s="576"/>
      <c r="Y1597"/>
      <c r="Z1597"/>
      <c r="AA1597"/>
      <c r="AB1597"/>
      <c r="AC1597"/>
      <c r="AD1597"/>
    </row>
    <row r="1598" spans="2:30" s="260" customFormat="1" ht="15" customHeight="1">
      <c r="B1598" s="665" t="s">
        <v>4859</v>
      </c>
      <c r="D1598" s="649"/>
      <c r="I1598" s="309" t="s">
        <v>3300</v>
      </c>
      <c r="J1598" s="446">
        <v>1</v>
      </c>
      <c r="K1598" s="660" t="s">
        <v>451</v>
      </c>
      <c r="L1598" s="576" t="s">
        <v>5426</v>
      </c>
      <c r="M1598">
        <v>0</v>
      </c>
      <c r="N1598">
        <v>0</v>
      </c>
      <c r="O1598">
        <v>0</v>
      </c>
      <c r="P1598">
        <v>0</v>
      </c>
      <c r="Q1598">
        <v>0</v>
      </c>
      <c r="R1598">
        <f t="shared" si="27"/>
        <v>0</v>
      </c>
      <c r="S1598" s="576"/>
      <c r="T1598" s="576"/>
      <c r="U1598" s="576"/>
      <c r="V1598" s="576"/>
      <c r="W1598" s="576"/>
      <c r="X1598" s="576"/>
      <c r="Y1598"/>
      <c r="Z1598"/>
      <c r="AA1598"/>
      <c r="AB1598"/>
      <c r="AC1598"/>
      <c r="AD1598"/>
    </row>
    <row r="1599" spans="2:30" s="260" customFormat="1" ht="15" customHeight="1">
      <c r="B1599" s="665" t="s">
        <v>4860</v>
      </c>
      <c r="D1599" s="649"/>
      <c r="I1599" s="309" t="s">
        <v>3300</v>
      </c>
      <c r="J1599" s="446">
        <v>2</v>
      </c>
      <c r="K1599" s="312" t="s">
        <v>3243</v>
      </c>
      <c r="L1599" s="576" t="s">
        <v>5427</v>
      </c>
      <c r="M1599">
        <v>2</v>
      </c>
      <c r="N1599">
        <v>0</v>
      </c>
      <c r="O1599">
        <v>1</v>
      </c>
      <c r="P1599">
        <v>0</v>
      </c>
      <c r="Q1599">
        <v>0</v>
      </c>
      <c r="R1599">
        <f t="shared" si="27"/>
        <v>3</v>
      </c>
      <c r="S1599" s="576"/>
      <c r="T1599" s="576"/>
      <c r="U1599" s="576"/>
      <c r="V1599" s="576"/>
      <c r="W1599" s="576"/>
      <c r="X1599" s="576"/>
      <c r="Y1599"/>
      <c r="Z1599"/>
      <c r="AA1599"/>
      <c r="AB1599"/>
      <c r="AC1599"/>
      <c r="AD1599"/>
    </row>
    <row r="1600" spans="2:30" s="260" customFormat="1" ht="15" customHeight="1">
      <c r="B1600" s="665" t="s">
        <v>4990</v>
      </c>
      <c r="D1600" s="649"/>
      <c r="I1600" s="309" t="s">
        <v>3300</v>
      </c>
      <c r="J1600" s="446">
        <v>2</v>
      </c>
      <c r="K1600" s="312" t="s">
        <v>3250</v>
      </c>
      <c r="L1600" s="576" t="s">
        <v>5427</v>
      </c>
      <c r="M1600">
        <v>0</v>
      </c>
      <c r="N1600">
        <v>0</v>
      </c>
      <c r="O1600">
        <v>2</v>
      </c>
      <c r="P1600">
        <v>0</v>
      </c>
      <c r="Q1600">
        <v>1</v>
      </c>
      <c r="R1600">
        <f t="shared" si="27"/>
        <v>3</v>
      </c>
      <c r="S1600" s="576"/>
      <c r="T1600" s="576"/>
      <c r="U1600" s="576"/>
      <c r="V1600" s="576"/>
      <c r="W1600" s="576"/>
      <c r="X1600" s="576"/>
      <c r="Y1600"/>
      <c r="Z1600"/>
      <c r="AA1600"/>
      <c r="AB1600"/>
      <c r="AC1600"/>
      <c r="AD1600"/>
    </row>
    <row r="1601" spans="2:30" s="260" customFormat="1" ht="15" customHeight="1">
      <c r="B1601" s="665" t="s">
        <v>4861</v>
      </c>
      <c r="D1601" s="649"/>
      <c r="I1601" s="309" t="s">
        <v>3300</v>
      </c>
      <c r="J1601" s="446">
        <v>2</v>
      </c>
      <c r="K1601" s="312" t="s">
        <v>3233</v>
      </c>
      <c r="L1601" s="576" t="s">
        <v>5427</v>
      </c>
      <c r="M1601">
        <v>0</v>
      </c>
      <c r="N1601">
        <v>0</v>
      </c>
      <c r="O1601">
        <v>0</v>
      </c>
      <c r="P1601">
        <v>0</v>
      </c>
      <c r="Q1601">
        <v>1</v>
      </c>
      <c r="R1601">
        <f t="shared" si="27"/>
        <v>1</v>
      </c>
      <c r="S1601" s="576"/>
      <c r="T1601" s="576"/>
      <c r="U1601" s="576"/>
      <c r="V1601" s="576"/>
      <c r="W1601" s="576"/>
      <c r="X1601" s="576"/>
      <c r="Y1601"/>
      <c r="Z1601"/>
      <c r="AA1601"/>
      <c r="AB1601"/>
      <c r="AC1601"/>
      <c r="AD1601"/>
    </row>
    <row r="1602" spans="2:30" s="260" customFormat="1" ht="15" customHeight="1">
      <c r="B1602" s="665" t="s">
        <v>4862</v>
      </c>
      <c r="D1602" s="649"/>
      <c r="I1602" s="309" t="s">
        <v>3300</v>
      </c>
      <c r="J1602" s="446">
        <v>2</v>
      </c>
      <c r="K1602" s="312" t="s">
        <v>3243</v>
      </c>
      <c r="L1602" s="576" t="s">
        <v>5426</v>
      </c>
      <c r="M1602">
        <v>0</v>
      </c>
      <c r="N1602">
        <v>0</v>
      </c>
      <c r="O1602">
        <v>0</v>
      </c>
      <c r="P1602">
        <v>0</v>
      </c>
      <c r="Q1602">
        <v>0</v>
      </c>
      <c r="R1602">
        <f t="shared" si="27"/>
        <v>0</v>
      </c>
      <c r="S1602" s="576"/>
      <c r="T1602" s="576"/>
      <c r="U1602" s="576"/>
      <c r="V1602" s="576"/>
      <c r="W1602" s="576"/>
      <c r="X1602" s="576"/>
      <c r="Y1602"/>
      <c r="Z1602"/>
      <c r="AA1602"/>
      <c r="AB1602"/>
      <c r="AC1602"/>
      <c r="AD1602"/>
    </row>
    <row r="1603" spans="2:30" s="260" customFormat="1" ht="15" customHeight="1">
      <c r="B1603" s="665" t="s">
        <v>4863</v>
      </c>
      <c r="D1603" s="649"/>
      <c r="I1603" s="309" t="s">
        <v>3300</v>
      </c>
      <c r="J1603" s="446">
        <v>2</v>
      </c>
      <c r="K1603" s="660" t="s">
        <v>451</v>
      </c>
      <c r="L1603" s="576" t="s">
        <v>5426</v>
      </c>
      <c r="M1603">
        <v>0</v>
      </c>
      <c r="N1603">
        <v>0</v>
      </c>
      <c r="O1603">
        <v>0</v>
      </c>
      <c r="P1603">
        <v>0</v>
      </c>
      <c r="Q1603">
        <v>0</v>
      </c>
      <c r="R1603">
        <f t="shared" si="27"/>
        <v>0</v>
      </c>
      <c r="S1603" s="576"/>
      <c r="T1603" s="576"/>
      <c r="U1603" s="576"/>
      <c r="V1603" s="576"/>
      <c r="W1603" s="576"/>
      <c r="X1603" s="576"/>
      <c r="Y1603"/>
      <c r="Z1603"/>
      <c r="AA1603"/>
      <c r="AB1603"/>
      <c r="AC1603"/>
      <c r="AD1603"/>
    </row>
    <row r="1604" spans="2:30" s="260" customFormat="1" ht="15" customHeight="1">
      <c r="B1604" s="665" t="s">
        <v>4864</v>
      </c>
      <c r="D1604" s="649"/>
      <c r="I1604" s="309" t="s">
        <v>3300</v>
      </c>
      <c r="J1604" s="446">
        <v>3</v>
      </c>
      <c r="K1604" s="312" t="s">
        <v>3250</v>
      </c>
      <c r="L1604" s="576" t="s">
        <v>5427</v>
      </c>
      <c r="M1604">
        <v>2</v>
      </c>
      <c r="N1604">
        <v>0</v>
      </c>
      <c r="O1604">
        <v>0</v>
      </c>
      <c r="P1604">
        <v>1</v>
      </c>
      <c r="Q1604">
        <v>1</v>
      </c>
      <c r="R1604">
        <f t="shared" si="27"/>
        <v>4</v>
      </c>
      <c r="S1604" s="576"/>
      <c r="T1604" s="576"/>
      <c r="U1604" s="576"/>
      <c r="V1604" s="576"/>
      <c r="W1604" s="576"/>
      <c r="X1604" s="576"/>
      <c r="Y1604"/>
      <c r="Z1604"/>
      <c r="AA1604"/>
      <c r="AB1604"/>
      <c r="AC1604"/>
      <c r="AD1604"/>
    </row>
    <row r="1605" spans="2:30" s="260" customFormat="1" ht="15" customHeight="1">
      <c r="B1605" s="665" t="s">
        <v>4865</v>
      </c>
      <c r="D1605" s="649"/>
      <c r="I1605" s="309" t="s">
        <v>3300</v>
      </c>
      <c r="J1605" s="446">
        <v>3</v>
      </c>
      <c r="K1605" s="312" t="s">
        <v>3233</v>
      </c>
      <c r="L1605" s="576" t="s">
        <v>5427</v>
      </c>
      <c r="M1605">
        <v>0</v>
      </c>
      <c r="N1605">
        <v>1</v>
      </c>
      <c r="O1605">
        <v>1</v>
      </c>
      <c r="P1605">
        <v>1</v>
      </c>
      <c r="Q1605">
        <v>1</v>
      </c>
      <c r="R1605">
        <f t="shared" si="27"/>
        <v>4</v>
      </c>
      <c r="S1605" s="576"/>
      <c r="T1605" s="576"/>
      <c r="U1605" s="576"/>
      <c r="V1605" s="576"/>
      <c r="W1605" s="576"/>
      <c r="X1605" s="576"/>
      <c r="Y1605"/>
      <c r="Z1605"/>
      <c r="AA1605"/>
      <c r="AB1605"/>
      <c r="AC1605"/>
      <c r="AD1605"/>
    </row>
    <row r="1606" spans="2:30" s="260" customFormat="1" ht="15" customHeight="1">
      <c r="B1606" s="665" t="s">
        <v>4866</v>
      </c>
      <c r="D1606" s="649"/>
      <c r="I1606" s="309" t="s">
        <v>3300</v>
      </c>
      <c r="J1606" s="446">
        <v>7</v>
      </c>
      <c r="K1606" s="660" t="s">
        <v>451</v>
      </c>
      <c r="L1606" s="576" t="s">
        <v>5426</v>
      </c>
      <c r="M1606">
        <v>0</v>
      </c>
      <c r="N1606">
        <v>0</v>
      </c>
      <c r="O1606">
        <v>0</v>
      </c>
      <c r="P1606">
        <v>0</v>
      </c>
      <c r="Q1606">
        <v>0</v>
      </c>
      <c r="R1606">
        <f t="shared" si="27"/>
        <v>0</v>
      </c>
      <c r="S1606" s="576"/>
      <c r="T1606" s="576"/>
      <c r="U1606" s="576"/>
      <c r="V1606" s="576"/>
      <c r="W1606" s="576"/>
      <c r="X1606" s="576"/>
      <c r="Y1606"/>
      <c r="Z1606"/>
      <c r="AA1606"/>
      <c r="AB1606"/>
      <c r="AC1606"/>
      <c r="AD1606"/>
    </row>
    <row r="1607" spans="2:30" s="260" customFormat="1" ht="15" customHeight="1">
      <c r="B1607" s="665" t="s">
        <v>4867</v>
      </c>
      <c r="D1607" s="649"/>
      <c r="I1607" s="309" t="s">
        <v>3318</v>
      </c>
      <c r="J1607" s="446">
        <v>3</v>
      </c>
      <c r="K1607" s="660" t="s">
        <v>451</v>
      </c>
      <c r="L1607" s="576" t="s">
        <v>5426</v>
      </c>
      <c r="M1607">
        <v>0</v>
      </c>
      <c r="N1607">
        <v>0</v>
      </c>
      <c r="O1607">
        <v>0</v>
      </c>
      <c r="P1607">
        <v>0</v>
      </c>
      <c r="Q1607">
        <v>0</v>
      </c>
      <c r="R1607">
        <f t="shared" si="27"/>
        <v>0</v>
      </c>
      <c r="S1607" s="576"/>
      <c r="T1607" s="576"/>
      <c r="U1607" s="576"/>
      <c r="V1607" s="576"/>
      <c r="W1607" s="576"/>
      <c r="X1607" s="576"/>
      <c r="Y1607"/>
      <c r="Z1607"/>
      <c r="AA1607"/>
      <c r="AB1607"/>
      <c r="AC1607"/>
      <c r="AD1607"/>
    </row>
    <row r="1608" spans="2:30" s="260" customFormat="1" ht="15" customHeight="1">
      <c r="B1608" s="665" t="s">
        <v>4868</v>
      </c>
      <c r="D1608" s="649"/>
      <c r="I1608" s="309" t="s">
        <v>3318</v>
      </c>
      <c r="J1608" s="446">
        <v>3</v>
      </c>
      <c r="K1608" s="660" t="s">
        <v>451</v>
      </c>
      <c r="L1608" s="576" t="s">
        <v>5426</v>
      </c>
      <c r="M1608">
        <v>0</v>
      </c>
      <c r="N1608">
        <v>0</v>
      </c>
      <c r="O1608">
        <v>0</v>
      </c>
      <c r="P1608">
        <v>0</v>
      </c>
      <c r="Q1608">
        <v>0</v>
      </c>
      <c r="R1608">
        <f t="shared" si="27"/>
        <v>0</v>
      </c>
      <c r="S1608" s="576"/>
      <c r="T1608" s="576"/>
      <c r="U1608" s="576"/>
      <c r="V1608" s="576"/>
      <c r="W1608" s="576"/>
      <c r="X1608" s="576"/>
      <c r="Y1608"/>
      <c r="Z1608"/>
      <c r="AA1608"/>
      <c r="AB1608"/>
      <c r="AC1608"/>
      <c r="AD1608"/>
    </row>
    <row r="1609" spans="2:30" s="260" customFormat="1" ht="15" customHeight="1">
      <c r="B1609" s="665" t="s">
        <v>4869</v>
      </c>
      <c r="D1609" s="649"/>
      <c r="I1609" s="309" t="s">
        <v>3318</v>
      </c>
      <c r="J1609" s="446">
        <v>3</v>
      </c>
      <c r="K1609" s="660" t="s">
        <v>451</v>
      </c>
      <c r="L1609" s="576" t="s">
        <v>5426</v>
      </c>
      <c r="M1609">
        <v>0</v>
      </c>
      <c r="N1609">
        <v>0</v>
      </c>
      <c r="O1609">
        <v>0</v>
      </c>
      <c r="P1609">
        <v>0</v>
      </c>
      <c r="Q1609">
        <v>0</v>
      </c>
      <c r="R1609">
        <f t="shared" si="27"/>
        <v>0</v>
      </c>
      <c r="S1609" s="576"/>
      <c r="T1609" s="576"/>
      <c r="U1609" s="576"/>
      <c r="V1609" s="576"/>
      <c r="W1609" s="576"/>
      <c r="X1609" s="576"/>
      <c r="Y1609"/>
      <c r="Z1609"/>
      <c r="AA1609"/>
      <c r="AB1609"/>
      <c r="AC1609"/>
      <c r="AD1609"/>
    </row>
    <row r="1610" spans="2:30" s="260" customFormat="1" ht="15" customHeight="1">
      <c r="B1610" s="665" t="s">
        <v>4870</v>
      </c>
      <c r="D1610" s="649"/>
      <c r="I1610" s="309" t="s">
        <v>3318</v>
      </c>
      <c r="J1610" s="446">
        <v>3</v>
      </c>
      <c r="K1610" s="312" t="s">
        <v>3243</v>
      </c>
      <c r="L1610" s="576" t="s">
        <v>5426</v>
      </c>
      <c r="M1610">
        <v>0</v>
      </c>
      <c r="N1610">
        <v>0</v>
      </c>
      <c r="O1610">
        <v>0</v>
      </c>
      <c r="P1610">
        <v>0</v>
      </c>
      <c r="Q1610">
        <v>0</v>
      </c>
      <c r="R1610">
        <f t="shared" si="27"/>
        <v>0</v>
      </c>
      <c r="S1610" s="576"/>
      <c r="T1610" s="576"/>
      <c r="U1610" s="576"/>
      <c r="V1610" s="576"/>
      <c r="W1610" s="576"/>
      <c r="X1610" s="576"/>
      <c r="Y1610"/>
      <c r="Z1610"/>
      <c r="AA1610"/>
      <c r="AB1610"/>
      <c r="AC1610"/>
      <c r="AD1610"/>
    </row>
    <row r="1611" spans="2:30" s="260" customFormat="1" ht="15" customHeight="1">
      <c r="B1611" s="665" t="s">
        <v>6871</v>
      </c>
      <c r="D1611" s="649"/>
      <c r="I1611" s="309" t="s">
        <v>3318</v>
      </c>
      <c r="J1611" s="446">
        <v>3</v>
      </c>
      <c r="K1611" s="312" t="s">
        <v>3233</v>
      </c>
      <c r="L1611" s="576" t="s">
        <v>5427</v>
      </c>
      <c r="M1611">
        <v>1</v>
      </c>
      <c r="N1611">
        <v>0</v>
      </c>
      <c r="O1611">
        <v>1</v>
      </c>
      <c r="P1611">
        <v>0</v>
      </c>
      <c r="Q1611">
        <v>1</v>
      </c>
      <c r="R1611">
        <f t="shared" si="27"/>
        <v>3</v>
      </c>
      <c r="S1611" s="576"/>
      <c r="T1611" s="576"/>
      <c r="U1611" s="576"/>
      <c r="V1611" s="576"/>
      <c r="W1611" s="576"/>
      <c r="X1611" s="576"/>
      <c r="Y1611"/>
      <c r="Z1611"/>
      <c r="AA1611"/>
      <c r="AB1611"/>
      <c r="AC1611"/>
      <c r="AD1611"/>
    </row>
    <row r="1612" spans="2:30" s="260" customFormat="1" ht="15" customHeight="1">
      <c r="B1612" s="665" t="s">
        <v>4871</v>
      </c>
      <c r="D1612" s="649"/>
      <c r="I1612" s="309" t="s">
        <v>3318</v>
      </c>
      <c r="J1612" s="446">
        <v>4</v>
      </c>
      <c r="K1612" s="312" t="s">
        <v>3243</v>
      </c>
      <c r="L1612" s="576" t="s">
        <v>5426</v>
      </c>
      <c r="M1612">
        <v>0</v>
      </c>
      <c r="N1612">
        <v>0</v>
      </c>
      <c r="O1612">
        <v>0</v>
      </c>
      <c r="P1612">
        <v>0</v>
      </c>
      <c r="Q1612">
        <v>0</v>
      </c>
      <c r="R1612">
        <f t="shared" si="27"/>
        <v>0</v>
      </c>
      <c r="S1612" s="576"/>
      <c r="T1612" s="576"/>
      <c r="U1612" s="576"/>
      <c r="V1612" s="576"/>
      <c r="W1612" s="576"/>
      <c r="X1612" s="576"/>
      <c r="Y1612"/>
      <c r="Z1612"/>
      <c r="AA1612"/>
      <c r="AB1612"/>
      <c r="AC1612"/>
      <c r="AD1612"/>
    </row>
    <row r="1613" spans="2:30" s="260" customFormat="1" ht="15" customHeight="1">
      <c r="B1613" s="665" t="s">
        <v>4872</v>
      </c>
      <c r="D1613" s="649"/>
      <c r="I1613" s="309" t="s">
        <v>3318</v>
      </c>
      <c r="J1613" s="446">
        <v>5</v>
      </c>
      <c r="K1613" s="312" t="s">
        <v>3250</v>
      </c>
      <c r="L1613" s="576" t="s">
        <v>5427</v>
      </c>
      <c r="M1613">
        <v>1</v>
      </c>
      <c r="N1613">
        <v>1</v>
      </c>
      <c r="O1613">
        <v>0</v>
      </c>
      <c r="P1613">
        <v>2</v>
      </c>
      <c r="Q1613">
        <v>2</v>
      </c>
      <c r="R1613">
        <f t="shared" si="27"/>
        <v>6</v>
      </c>
      <c r="S1613" s="576"/>
      <c r="T1613" s="576"/>
      <c r="U1613" s="576"/>
      <c r="V1613" s="576"/>
      <c r="W1613" s="576"/>
      <c r="X1613" s="576"/>
      <c r="Y1613"/>
      <c r="Z1613"/>
      <c r="AA1613"/>
      <c r="AB1613"/>
      <c r="AC1613"/>
      <c r="AD1613"/>
    </row>
    <row r="1614" spans="2:30" s="260" customFormat="1" ht="15" customHeight="1">
      <c r="B1614" s="665" t="s">
        <v>4873</v>
      </c>
      <c r="D1614" s="649"/>
      <c r="I1614" s="309" t="s">
        <v>3318</v>
      </c>
      <c r="J1614" s="446">
        <v>5</v>
      </c>
      <c r="K1614" s="312" t="s">
        <v>3243</v>
      </c>
      <c r="L1614" s="576" t="s">
        <v>5426</v>
      </c>
      <c r="M1614">
        <v>0</v>
      </c>
      <c r="N1614">
        <v>0</v>
      </c>
      <c r="O1614">
        <v>0</v>
      </c>
      <c r="P1614">
        <v>0</v>
      </c>
      <c r="Q1614">
        <v>0</v>
      </c>
      <c r="R1614">
        <f t="shared" ref="R1614:R1645" si="28">SUBTOTAL(9,M1614:Q1614)</f>
        <v>0</v>
      </c>
      <c r="S1614" s="576"/>
      <c r="T1614" s="576"/>
      <c r="U1614" s="576"/>
      <c r="V1614" s="576"/>
      <c r="W1614" s="576"/>
      <c r="X1614" s="576"/>
      <c r="Y1614"/>
      <c r="Z1614"/>
      <c r="AA1614"/>
      <c r="AB1614"/>
      <c r="AC1614"/>
      <c r="AD1614"/>
    </row>
    <row r="1615" spans="2:30" s="260" customFormat="1" ht="15" customHeight="1">
      <c r="B1615" s="665" t="s">
        <v>4874</v>
      </c>
      <c r="D1615" s="649"/>
      <c r="I1615" s="309" t="s">
        <v>3318</v>
      </c>
      <c r="J1615" s="446">
        <v>5</v>
      </c>
      <c r="K1615" s="312" t="s">
        <v>3250</v>
      </c>
      <c r="L1615" s="576" t="s">
        <v>5427</v>
      </c>
      <c r="M1615">
        <v>1</v>
      </c>
      <c r="N1615">
        <v>1</v>
      </c>
      <c r="O1615">
        <v>1</v>
      </c>
      <c r="P1615">
        <v>1</v>
      </c>
      <c r="Q1615">
        <v>1</v>
      </c>
      <c r="R1615">
        <f t="shared" si="28"/>
        <v>5</v>
      </c>
      <c r="S1615" s="576"/>
      <c r="T1615" s="576"/>
      <c r="U1615" s="576"/>
      <c r="V1615" s="576"/>
      <c r="W1615" s="576"/>
      <c r="X1615" s="576"/>
      <c r="Y1615"/>
      <c r="Z1615"/>
      <c r="AA1615"/>
      <c r="AB1615"/>
      <c r="AC1615"/>
      <c r="AD1615"/>
    </row>
    <row r="1616" spans="2:30" s="260" customFormat="1" ht="15" customHeight="1">
      <c r="B1616" s="665" t="s">
        <v>4875</v>
      </c>
      <c r="D1616" s="649"/>
      <c r="I1616" s="309" t="s">
        <v>3318</v>
      </c>
      <c r="J1616" s="446">
        <v>6</v>
      </c>
      <c r="K1616" s="312" t="s">
        <v>3233</v>
      </c>
      <c r="L1616" s="576" t="s">
        <v>5427</v>
      </c>
      <c r="M1616">
        <v>0</v>
      </c>
      <c r="N1616">
        <v>1</v>
      </c>
      <c r="O1616">
        <v>1</v>
      </c>
      <c r="P1616">
        <v>1</v>
      </c>
      <c r="Q1616">
        <v>1</v>
      </c>
      <c r="R1616">
        <f t="shared" si="28"/>
        <v>4</v>
      </c>
      <c r="S1616" s="576"/>
      <c r="T1616" s="576"/>
      <c r="U1616" s="576"/>
      <c r="V1616" s="576"/>
      <c r="W1616" s="576"/>
      <c r="X1616" s="576"/>
      <c r="Y1616"/>
      <c r="Z1616"/>
      <c r="AA1616"/>
      <c r="AB1616"/>
      <c r="AC1616"/>
      <c r="AD1616"/>
    </row>
    <row r="1617" spans="2:30" s="260" customFormat="1" ht="15" customHeight="1">
      <c r="B1617" s="665" t="s">
        <v>4876</v>
      </c>
      <c r="D1617" s="649"/>
      <c r="I1617" s="309" t="s">
        <v>3350</v>
      </c>
      <c r="J1617" s="446">
        <v>1</v>
      </c>
      <c r="K1617" s="660" t="s">
        <v>451</v>
      </c>
      <c r="L1617" s="576" t="s">
        <v>5426</v>
      </c>
      <c r="M1617">
        <v>0</v>
      </c>
      <c r="N1617">
        <v>0</v>
      </c>
      <c r="O1617">
        <v>0</v>
      </c>
      <c r="P1617">
        <v>0</v>
      </c>
      <c r="Q1617">
        <v>0</v>
      </c>
      <c r="R1617">
        <f t="shared" si="28"/>
        <v>0</v>
      </c>
      <c r="S1617" s="576"/>
      <c r="T1617" s="576"/>
      <c r="U1617" s="576"/>
      <c r="V1617" s="576"/>
      <c r="W1617" s="576"/>
      <c r="X1617" s="576"/>
      <c r="Y1617"/>
      <c r="Z1617"/>
      <c r="AA1617"/>
      <c r="AB1617"/>
      <c r="AC1617"/>
      <c r="AD1617"/>
    </row>
    <row r="1618" spans="2:30" s="260" customFormat="1" ht="15" customHeight="1">
      <c r="B1618" s="665" t="s">
        <v>4877</v>
      </c>
      <c r="D1618" s="649"/>
      <c r="I1618" s="309" t="s">
        <v>3350</v>
      </c>
      <c r="J1618" s="446">
        <v>1</v>
      </c>
      <c r="K1618" s="312" t="s">
        <v>3250</v>
      </c>
      <c r="L1618" s="576" t="s">
        <v>5427</v>
      </c>
      <c r="M1618">
        <v>2</v>
      </c>
      <c r="N1618">
        <v>2</v>
      </c>
      <c r="O1618">
        <v>0</v>
      </c>
      <c r="P1618">
        <v>0</v>
      </c>
      <c r="Q1618">
        <v>0</v>
      </c>
      <c r="R1618">
        <f t="shared" si="28"/>
        <v>4</v>
      </c>
      <c r="S1618" s="576"/>
      <c r="T1618" s="576"/>
      <c r="U1618" s="576"/>
      <c r="V1618" s="576"/>
      <c r="W1618" s="576"/>
      <c r="X1618" s="576"/>
      <c r="Y1618"/>
      <c r="Z1618"/>
      <c r="AA1618"/>
      <c r="AB1618"/>
      <c r="AC1618"/>
      <c r="AD1618"/>
    </row>
    <row r="1619" spans="2:30" s="260" customFormat="1" ht="15" customHeight="1">
      <c r="B1619" s="665" t="s">
        <v>4878</v>
      </c>
      <c r="D1619" s="649"/>
      <c r="I1619" s="309" t="s">
        <v>3350</v>
      </c>
      <c r="J1619" s="446">
        <v>2</v>
      </c>
      <c r="K1619" s="312" t="s">
        <v>3233</v>
      </c>
      <c r="L1619" s="576" t="s">
        <v>5427</v>
      </c>
      <c r="M1619">
        <v>1</v>
      </c>
      <c r="N1619">
        <v>1</v>
      </c>
      <c r="O1619">
        <v>1</v>
      </c>
      <c r="P1619">
        <v>1</v>
      </c>
      <c r="Q1619">
        <v>0</v>
      </c>
      <c r="R1619">
        <f t="shared" si="28"/>
        <v>4</v>
      </c>
      <c r="S1619" s="576"/>
      <c r="T1619" s="576"/>
      <c r="U1619" s="576"/>
      <c r="V1619" s="576"/>
      <c r="W1619" s="576"/>
      <c r="X1619" s="576"/>
      <c r="Y1619"/>
      <c r="Z1619"/>
      <c r="AA1619"/>
      <c r="AB1619"/>
      <c r="AC1619"/>
      <c r="AD1619"/>
    </row>
    <row r="1620" spans="2:30" s="260" customFormat="1" ht="15" customHeight="1">
      <c r="B1620" s="665" t="s">
        <v>4879</v>
      </c>
      <c r="D1620" s="649"/>
      <c r="I1620" s="309" t="s">
        <v>3350</v>
      </c>
      <c r="J1620" s="446">
        <v>2</v>
      </c>
      <c r="K1620" s="312" t="s">
        <v>3243</v>
      </c>
      <c r="L1620" s="576" t="s">
        <v>5426</v>
      </c>
      <c r="M1620">
        <v>0</v>
      </c>
      <c r="N1620">
        <v>0</v>
      </c>
      <c r="O1620">
        <v>0</v>
      </c>
      <c r="P1620">
        <v>0</v>
      </c>
      <c r="Q1620">
        <v>0</v>
      </c>
      <c r="R1620">
        <f t="shared" si="28"/>
        <v>0</v>
      </c>
      <c r="S1620" s="576"/>
      <c r="T1620" s="576"/>
      <c r="U1620" s="576"/>
      <c r="V1620" s="576"/>
      <c r="W1620" s="576"/>
      <c r="X1620" s="576"/>
      <c r="Y1620"/>
      <c r="Z1620"/>
      <c r="AA1620"/>
      <c r="AB1620"/>
      <c r="AC1620"/>
      <c r="AD1620"/>
    </row>
    <row r="1621" spans="2:30" s="260" customFormat="1" ht="15" customHeight="1">
      <c r="B1621" s="665" t="s">
        <v>4880</v>
      </c>
      <c r="D1621" s="649"/>
      <c r="I1621" s="309" t="s">
        <v>3350</v>
      </c>
      <c r="J1621" s="446">
        <v>3</v>
      </c>
      <c r="K1621" s="312" t="s">
        <v>3250</v>
      </c>
      <c r="L1621" s="576" t="s">
        <v>5427</v>
      </c>
      <c r="M1621">
        <v>1</v>
      </c>
      <c r="N1621">
        <v>1</v>
      </c>
      <c r="O1621">
        <v>2</v>
      </c>
      <c r="P1621">
        <v>0</v>
      </c>
      <c r="Q1621">
        <v>1</v>
      </c>
      <c r="R1621">
        <f t="shared" si="28"/>
        <v>5</v>
      </c>
      <c r="S1621" s="576"/>
      <c r="T1621" s="576"/>
      <c r="U1621" s="576"/>
      <c r="V1621" s="576"/>
      <c r="W1621" s="576"/>
      <c r="X1621" s="576"/>
      <c r="Y1621"/>
      <c r="Z1621"/>
      <c r="AA1621"/>
      <c r="AB1621"/>
      <c r="AC1621"/>
      <c r="AD1621"/>
    </row>
    <row r="1622" spans="2:30" s="260" customFormat="1" ht="15" customHeight="1">
      <c r="B1622" s="665" t="s">
        <v>4881</v>
      </c>
      <c r="D1622" s="649"/>
      <c r="I1622" s="309" t="s">
        <v>3350</v>
      </c>
      <c r="J1622" s="446">
        <v>4</v>
      </c>
      <c r="K1622" s="660" t="s">
        <v>451</v>
      </c>
      <c r="L1622" s="576" t="s">
        <v>5426</v>
      </c>
      <c r="M1622">
        <v>0</v>
      </c>
      <c r="N1622">
        <v>0</v>
      </c>
      <c r="O1622">
        <v>0</v>
      </c>
      <c r="P1622">
        <v>0</v>
      </c>
      <c r="Q1622">
        <v>0</v>
      </c>
      <c r="R1622">
        <f t="shared" si="28"/>
        <v>0</v>
      </c>
      <c r="S1622" s="576"/>
      <c r="T1622" s="576"/>
      <c r="U1622" s="576"/>
      <c r="V1622" s="576"/>
      <c r="W1622" s="576"/>
      <c r="X1622" s="576"/>
      <c r="Y1622"/>
      <c r="Z1622"/>
      <c r="AA1622"/>
      <c r="AB1622"/>
      <c r="AC1622"/>
      <c r="AD1622"/>
    </row>
    <row r="1623" spans="2:30" s="260" customFormat="1" ht="15" customHeight="1">
      <c r="B1623" s="665" t="s">
        <v>4882</v>
      </c>
      <c r="D1623" s="649"/>
      <c r="I1623" s="309" t="s">
        <v>3350</v>
      </c>
      <c r="J1623" s="446">
        <v>4</v>
      </c>
      <c r="K1623" s="312" t="s">
        <v>3243</v>
      </c>
      <c r="L1623" s="576" t="s">
        <v>5426</v>
      </c>
      <c r="M1623">
        <v>0</v>
      </c>
      <c r="N1623">
        <v>0</v>
      </c>
      <c r="O1623">
        <v>0</v>
      </c>
      <c r="P1623">
        <v>0</v>
      </c>
      <c r="Q1623">
        <v>0</v>
      </c>
      <c r="R1623">
        <f t="shared" si="28"/>
        <v>0</v>
      </c>
      <c r="S1623" s="576"/>
      <c r="T1623" s="576"/>
      <c r="U1623" s="576"/>
      <c r="V1623" s="576"/>
      <c r="W1623" s="576"/>
      <c r="X1623" s="576"/>
      <c r="Y1623"/>
      <c r="Z1623"/>
      <c r="AA1623"/>
      <c r="AB1623"/>
      <c r="AC1623"/>
      <c r="AD1623"/>
    </row>
    <row r="1624" spans="2:30" s="260" customFormat="1" ht="15" customHeight="1">
      <c r="B1624" s="665" t="s">
        <v>4883</v>
      </c>
      <c r="D1624" s="649"/>
      <c r="I1624" s="309" t="s">
        <v>3350</v>
      </c>
      <c r="J1624" s="446">
        <v>6</v>
      </c>
      <c r="K1624" s="312" t="s">
        <v>3233</v>
      </c>
      <c r="L1624" s="576" t="s">
        <v>5427</v>
      </c>
      <c r="M1624">
        <v>1</v>
      </c>
      <c r="N1624">
        <v>1</v>
      </c>
      <c r="O1624">
        <v>0</v>
      </c>
      <c r="P1624">
        <v>1</v>
      </c>
      <c r="Q1624">
        <v>0</v>
      </c>
      <c r="R1624">
        <f t="shared" si="28"/>
        <v>3</v>
      </c>
      <c r="S1624" s="576"/>
      <c r="T1624" s="576"/>
      <c r="U1624" s="576"/>
      <c r="V1624" s="576"/>
      <c r="W1624" s="576"/>
      <c r="X1624" s="576"/>
      <c r="Y1624"/>
      <c r="Z1624"/>
      <c r="AA1624"/>
      <c r="AB1624"/>
      <c r="AC1624"/>
      <c r="AD1624"/>
    </row>
    <row r="1625" spans="2:30" s="260" customFormat="1" ht="15" customHeight="1">
      <c r="B1625" s="665" t="s">
        <v>4884</v>
      </c>
      <c r="D1625" s="649"/>
      <c r="I1625" s="309" t="s">
        <v>3350</v>
      </c>
      <c r="J1625" s="446">
        <v>6</v>
      </c>
      <c r="K1625" s="660" t="s">
        <v>451</v>
      </c>
      <c r="L1625" s="576" t="s">
        <v>5426</v>
      </c>
      <c r="M1625">
        <v>0</v>
      </c>
      <c r="N1625">
        <v>0</v>
      </c>
      <c r="O1625">
        <v>0</v>
      </c>
      <c r="P1625">
        <v>0</v>
      </c>
      <c r="Q1625">
        <v>0</v>
      </c>
      <c r="R1625">
        <f t="shared" si="28"/>
        <v>0</v>
      </c>
      <c r="S1625" s="576"/>
      <c r="T1625" s="576"/>
      <c r="U1625" s="576"/>
      <c r="V1625" s="576"/>
      <c r="W1625" s="576"/>
      <c r="X1625" s="576"/>
      <c r="Y1625"/>
      <c r="Z1625"/>
      <c r="AA1625"/>
      <c r="AB1625"/>
      <c r="AC1625"/>
      <c r="AD1625"/>
    </row>
    <row r="1626" spans="2:30" s="260" customFormat="1" ht="15" customHeight="1">
      <c r="B1626" s="665" t="s">
        <v>4885</v>
      </c>
      <c r="D1626" s="649"/>
      <c r="I1626" s="309" t="s">
        <v>3350</v>
      </c>
      <c r="J1626" s="446">
        <v>8</v>
      </c>
      <c r="K1626" s="312" t="s">
        <v>3243</v>
      </c>
      <c r="L1626" s="576" t="s">
        <v>5426</v>
      </c>
      <c r="M1626">
        <v>0</v>
      </c>
      <c r="N1626">
        <v>0</v>
      </c>
      <c r="O1626">
        <v>0</v>
      </c>
      <c r="P1626">
        <v>0</v>
      </c>
      <c r="Q1626">
        <v>0</v>
      </c>
      <c r="R1626">
        <f t="shared" si="28"/>
        <v>0</v>
      </c>
      <c r="S1626" s="576"/>
      <c r="T1626" s="576"/>
      <c r="U1626" s="576"/>
      <c r="V1626" s="576"/>
      <c r="W1626" s="576"/>
      <c r="X1626" s="576"/>
      <c r="Y1626"/>
      <c r="Z1626"/>
      <c r="AA1626"/>
      <c r="AB1626"/>
      <c r="AC1626"/>
      <c r="AD1626"/>
    </row>
    <row r="1627" spans="2:30" s="260" customFormat="1" ht="15" customHeight="1">
      <c r="B1627" s="665" t="s">
        <v>4886</v>
      </c>
      <c r="D1627" s="649"/>
      <c r="I1627" s="309" t="s">
        <v>3364</v>
      </c>
      <c r="J1627" s="446">
        <v>1</v>
      </c>
      <c r="K1627" s="660" t="s">
        <v>451</v>
      </c>
      <c r="L1627" s="576" t="s">
        <v>5426</v>
      </c>
      <c r="M1627">
        <v>0</v>
      </c>
      <c r="N1627">
        <v>0</v>
      </c>
      <c r="O1627">
        <v>0</v>
      </c>
      <c r="P1627">
        <v>0</v>
      </c>
      <c r="Q1627">
        <v>0</v>
      </c>
      <c r="R1627">
        <f t="shared" si="28"/>
        <v>0</v>
      </c>
      <c r="S1627" s="576"/>
      <c r="T1627" s="576"/>
      <c r="U1627" s="576"/>
      <c r="V1627" s="576"/>
      <c r="W1627" s="576"/>
      <c r="X1627" s="576"/>
      <c r="Y1627"/>
      <c r="Z1627"/>
      <c r="AA1627"/>
      <c r="AB1627"/>
      <c r="AC1627"/>
      <c r="AD1627"/>
    </row>
    <row r="1628" spans="2:30" s="260" customFormat="1" ht="15" customHeight="1">
      <c r="B1628" s="665" t="s">
        <v>4887</v>
      </c>
      <c r="D1628" s="649"/>
      <c r="I1628" s="309" t="s">
        <v>3364</v>
      </c>
      <c r="J1628" s="446">
        <v>1</v>
      </c>
      <c r="K1628" s="660" t="s">
        <v>451</v>
      </c>
      <c r="L1628" s="576" t="s">
        <v>5426</v>
      </c>
      <c r="M1628">
        <v>0</v>
      </c>
      <c r="N1628">
        <v>0</v>
      </c>
      <c r="O1628">
        <v>0</v>
      </c>
      <c r="P1628">
        <v>0</v>
      </c>
      <c r="Q1628">
        <v>0</v>
      </c>
      <c r="R1628">
        <f t="shared" si="28"/>
        <v>0</v>
      </c>
      <c r="S1628" s="576"/>
      <c r="T1628" s="576"/>
      <c r="U1628" s="576"/>
      <c r="V1628" s="576"/>
      <c r="W1628" s="576"/>
      <c r="X1628" s="576"/>
      <c r="Y1628"/>
      <c r="Z1628"/>
      <c r="AA1628"/>
      <c r="AB1628"/>
      <c r="AC1628"/>
      <c r="AD1628"/>
    </row>
    <row r="1629" spans="2:30" s="260" customFormat="1" ht="15" customHeight="1">
      <c r="B1629" s="665" t="s">
        <v>4888</v>
      </c>
      <c r="D1629" s="649"/>
      <c r="I1629" s="309" t="s">
        <v>3364</v>
      </c>
      <c r="J1629" s="446">
        <v>2</v>
      </c>
      <c r="K1629" s="312" t="s">
        <v>3243</v>
      </c>
      <c r="L1629" s="576" t="s">
        <v>5427</v>
      </c>
      <c r="M1629">
        <v>0</v>
      </c>
      <c r="N1629">
        <v>1</v>
      </c>
      <c r="O1629">
        <v>0</v>
      </c>
      <c r="P1629">
        <v>0</v>
      </c>
      <c r="Q1629">
        <v>0</v>
      </c>
      <c r="R1629">
        <f t="shared" si="28"/>
        <v>1</v>
      </c>
      <c r="S1629" s="576"/>
      <c r="T1629" s="576"/>
      <c r="U1629" s="576"/>
      <c r="V1629" s="576"/>
      <c r="W1629" s="576"/>
      <c r="X1629" s="576"/>
      <c r="Y1629"/>
      <c r="Z1629"/>
      <c r="AA1629"/>
      <c r="AB1629"/>
      <c r="AC1629"/>
      <c r="AD1629"/>
    </row>
    <row r="1630" spans="2:30" s="260" customFormat="1" ht="15" customHeight="1">
      <c r="B1630" s="665" t="s">
        <v>4889</v>
      </c>
      <c r="D1630" s="649"/>
      <c r="I1630" s="309" t="s">
        <v>3364</v>
      </c>
      <c r="J1630" s="446">
        <v>3</v>
      </c>
      <c r="K1630" s="312" t="s">
        <v>3250</v>
      </c>
      <c r="L1630" s="576" t="s">
        <v>5427</v>
      </c>
      <c r="M1630">
        <v>2</v>
      </c>
      <c r="N1630">
        <v>1</v>
      </c>
      <c r="O1630">
        <v>2</v>
      </c>
      <c r="P1630">
        <v>2</v>
      </c>
      <c r="Q1630">
        <v>2</v>
      </c>
      <c r="R1630">
        <f t="shared" si="28"/>
        <v>9</v>
      </c>
      <c r="S1630" s="576"/>
      <c r="T1630" s="576"/>
      <c r="U1630" s="576"/>
      <c r="V1630" s="576"/>
      <c r="W1630" s="576"/>
      <c r="X1630" s="576"/>
      <c r="Y1630"/>
      <c r="Z1630"/>
      <c r="AA1630"/>
      <c r="AB1630"/>
      <c r="AC1630"/>
      <c r="AD1630"/>
    </row>
    <row r="1631" spans="2:30" s="260" customFormat="1" ht="15" customHeight="1">
      <c r="B1631" s="665" t="s">
        <v>4890</v>
      </c>
      <c r="D1631" s="649"/>
      <c r="I1631" s="309" t="s">
        <v>3364</v>
      </c>
      <c r="J1631" s="446">
        <v>3</v>
      </c>
      <c r="K1631" s="660" t="s">
        <v>451</v>
      </c>
      <c r="L1631" s="576" t="s">
        <v>5426</v>
      </c>
      <c r="M1631">
        <v>0</v>
      </c>
      <c r="N1631">
        <v>0</v>
      </c>
      <c r="O1631">
        <v>0</v>
      </c>
      <c r="P1631">
        <v>0</v>
      </c>
      <c r="Q1631">
        <v>0</v>
      </c>
      <c r="R1631">
        <f t="shared" si="28"/>
        <v>0</v>
      </c>
      <c r="S1631" s="576"/>
      <c r="T1631" s="576"/>
      <c r="U1631" s="576"/>
      <c r="V1631" s="576"/>
      <c r="W1631" s="576"/>
      <c r="X1631" s="576"/>
      <c r="Y1631"/>
      <c r="Z1631"/>
      <c r="AA1631"/>
      <c r="AB1631"/>
      <c r="AC1631"/>
      <c r="AD1631"/>
    </row>
    <row r="1632" spans="2:30" s="260" customFormat="1" ht="15" customHeight="1">
      <c r="B1632" s="665" t="s">
        <v>4975</v>
      </c>
      <c r="D1632" s="649"/>
      <c r="I1632" s="309" t="s">
        <v>3364</v>
      </c>
      <c r="J1632" s="446">
        <v>3</v>
      </c>
      <c r="K1632" s="312" t="s">
        <v>3233</v>
      </c>
      <c r="L1632" s="576" t="s">
        <v>5427</v>
      </c>
      <c r="M1632">
        <v>0</v>
      </c>
      <c r="N1632">
        <v>1</v>
      </c>
      <c r="O1632">
        <v>1</v>
      </c>
      <c r="P1632">
        <v>0</v>
      </c>
      <c r="Q1632">
        <v>1</v>
      </c>
      <c r="R1632">
        <f t="shared" si="28"/>
        <v>3</v>
      </c>
      <c r="S1632" s="576"/>
      <c r="T1632" s="576"/>
      <c r="U1632" s="576"/>
      <c r="V1632" s="576"/>
      <c r="W1632" s="576"/>
      <c r="X1632" s="576"/>
      <c r="Y1632"/>
      <c r="Z1632"/>
      <c r="AA1632"/>
      <c r="AB1632"/>
      <c r="AC1632"/>
      <c r="AD1632"/>
    </row>
    <row r="1633" spans="2:30" s="260" customFormat="1" ht="15" customHeight="1">
      <c r="B1633" s="665" t="s">
        <v>4999</v>
      </c>
      <c r="D1633" s="649"/>
      <c r="I1633" s="309" t="s">
        <v>3364</v>
      </c>
      <c r="J1633" s="446">
        <v>3</v>
      </c>
      <c r="K1633" s="312" t="s">
        <v>3250</v>
      </c>
      <c r="L1633" s="576" t="s">
        <v>5427</v>
      </c>
      <c r="M1633">
        <v>0</v>
      </c>
      <c r="N1633">
        <v>1</v>
      </c>
      <c r="O1633">
        <v>2</v>
      </c>
      <c r="P1633">
        <v>2</v>
      </c>
      <c r="Q1633">
        <v>0</v>
      </c>
      <c r="R1633">
        <f t="shared" si="28"/>
        <v>5</v>
      </c>
      <c r="S1633" s="576"/>
      <c r="T1633" s="576"/>
      <c r="U1633" s="576"/>
      <c r="V1633" s="576"/>
      <c r="W1633" s="576"/>
      <c r="X1633" s="576"/>
      <c r="Y1633"/>
      <c r="Z1633"/>
      <c r="AA1633"/>
      <c r="AB1633"/>
      <c r="AC1633"/>
      <c r="AD1633"/>
    </row>
    <row r="1634" spans="2:30" s="260" customFormat="1" ht="15" customHeight="1">
      <c r="B1634" s="665" t="s">
        <v>4891</v>
      </c>
      <c r="D1634" s="649"/>
      <c r="I1634" s="309" t="s">
        <v>3364</v>
      </c>
      <c r="J1634" s="446">
        <v>4</v>
      </c>
      <c r="K1634" s="312" t="s">
        <v>3233</v>
      </c>
      <c r="L1634" s="576" t="s">
        <v>5427</v>
      </c>
      <c r="M1634">
        <v>1</v>
      </c>
      <c r="N1634">
        <v>1</v>
      </c>
      <c r="O1634">
        <v>1</v>
      </c>
      <c r="P1634">
        <v>1</v>
      </c>
      <c r="Q1634">
        <v>0</v>
      </c>
      <c r="R1634">
        <f t="shared" si="28"/>
        <v>4</v>
      </c>
      <c r="S1634" s="576"/>
      <c r="T1634" s="576"/>
      <c r="U1634" s="576"/>
      <c r="V1634" s="576"/>
      <c r="W1634" s="576"/>
      <c r="X1634" s="576"/>
      <c r="Y1634"/>
      <c r="Z1634"/>
      <c r="AA1634"/>
      <c r="AB1634"/>
      <c r="AC1634"/>
      <c r="AD1634"/>
    </row>
    <row r="1635" spans="2:30" s="260" customFormat="1" ht="15" customHeight="1">
      <c r="B1635" s="665" t="s">
        <v>4892</v>
      </c>
      <c r="D1635" s="649"/>
      <c r="I1635" s="309" t="s">
        <v>3364</v>
      </c>
      <c r="J1635" s="446">
        <v>5</v>
      </c>
      <c r="K1635" s="312" t="s">
        <v>3243</v>
      </c>
      <c r="L1635" s="576" t="s">
        <v>5426</v>
      </c>
      <c r="M1635">
        <v>0</v>
      </c>
      <c r="N1635">
        <v>0</v>
      </c>
      <c r="O1635">
        <v>0</v>
      </c>
      <c r="P1635">
        <v>0</v>
      </c>
      <c r="Q1635">
        <v>0</v>
      </c>
      <c r="R1635">
        <f t="shared" si="28"/>
        <v>0</v>
      </c>
      <c r="S1635" s="576"/>
      <c r="T1635" s="576"/>
      <c r="U1635" s="576"/>
      <c r="V1635" s="576"/>
      <c r="W1635" s="576"/>
      <c r="X1635" s="576"/>
      <c r="Y1635"/>
      <c r="Z1635"/>
      <c r="AA1635"/>
      <c r="AB1635"/>
      <c r="AC1635"/>
      <c r="AD1635"/>
    </row>
    <row r="1636" spans="2:30" s="260" customFormat="1" ht="15" customHeight="1">
      <c r="B1636" s="665" t="s">
        <v>4893</v>
      </c>
      <c r="D1636" s="649"/>
      <c r="I1636" s="309" t="s">
        <v>3364</v>
      </c>
      <c r="J1636" s="446">
        <v>7</v>
      </c>
      <c r="K1636" s="312" t="s">
        <v>3243</v>
      </c>
      <c r="L1636" s="576" t="s">
        <v>5427</v>
      </c>
      <c r="M1636">
        <v>2</v>
      </c>
      <c r="N1636">
        <v>0</v>
      </c>
      <c r="O1636">
        <v>0</v>
      </c>
      <c r="P1636">
        <v>0</v>
      </c>
      <c r="Q1636">
        <v>0</v>
      </c>
      <c r="R1636">
        <f t="shared" si="28"/>
        <v>2</v>
      </c>
      <c r="S1636" s="576"/>
      <c r="T1636" s="576"/>
      <c r="U1636" s="576"/>
      <c r="V1636" s="576"/>
      <c r="W1636" s="576"/>
      <c r="X1636" s="576"/>
      <c r="Y1636"/>
      <c r="Z1636"/>
      <c r="AA1636"/>
      <c r="AB1636"/>
      <c r="AC1636"/>
      <c r="AD1636"/>
    </row>
    <row r="1637" spans="2:30" s="260" customFormat="1" ht="15" customHeight="1">
      <c r="B1637" s="665" t="s">
        <v>4894</v>
      </c>
      <c r="D1637" s="649"/>
      <c r="I1637" s="655" t="s">
        <v>404</v>
      </c>
      <c r="J1637" s="446">
        <v>1</v>
      </c>
      <c r="K1637" s="312" t="s">
        <v>3243</v>
      </c>
      <c r="L1637" s="576" t="s">
        <v>5426</v>
      </c>
      <c r="M1637">
        <v>0</v>
      </c>
      <c r="N1637">
        <v>0</v>
      </c>
      <c r="O1637">
        <v>0</v>
      </c>
      <c r="P1637">
        <v>0</v>
      </c>
      <c r="Q1637">
        <v>0</v>
      </c>
      <c r="R1637">
        <f t="shared" si="28"/>
        <v>0</v>
      </c>
      <c r="S1637" s="576"/>
      <c r="T1637" s="576"/>
      <c r="U1637" s="576"/>
      <c r="V1637" s="576"/>
      <c r="W1637" s="576"/>
      <c r="X1637" s="576"/>
      <c r="Y1637"/>
      <c r="Z1637"/>
      <c r="AA1637"/>
      <c r="AB1637"/>
      <c r="AC1637"/>
      <c r="AD1637"/>
    </row>
    <row r="1638" spans="2:30" s="260" customFormat="1" ht="15" customHeight="1">
      <c r="B1638" s="665" t="s">
        <v>4895</v>
      </c>
      <c r="D1638" s="649"/>
      <c r="I1638" s="655" t="s">
        <v>404</v>
      </c>
      <c r="J1638" s="446">
        <v>1</v>
      </c>
      <c r="K1638" s="660" t="s">
        <v>451</v>
      </c>
      <c r="L1638" s="576" t="s">
        <v>5426</v>
      </c>
      <c r="M1638">
        <v>0</v>
      </c>
      <c r="N1638">
        <v>0</v>
      </c>
      <c r="O1638">
        <v>0</v>
      </c>
      <c r="P1638">
        <v>0</v>
      </c>
      <c r="Q1638">
        <v>0</v>
      </c>
      <c r="R1638">
        <f t="shared" si="28"/>
        <v>0</v>
      </c>
      <c r="S1638" s="576"/>
      <c r="T1638" s="576"/>
      <c r="U1638" s="576"/>
      <c r="V1638" s="576"/>
      <c r="W1638" s="576"/>
      <c r="X1638" s="576"/>
      <c r="Y1638"/>
      <c r="Z1638"/>
      <c r="AA1638"/>
      <c r="AB1638"/>
      <c r="AC1638"/>
      <c r="AD1638"/>
    </row>
    <row r="1639" spans="2:30" s="260" customFormat="1" ht="15" customHeight="1">
      <c r="B1639" s="665" t="s">
        <v>4896</v>
      </c>
      <c r="D1639" s="649"/>
      <c r="I1639" s="655" t="s">
        <v>404</v>
      </c>
      <c r="J1639" s="446">
        <v>1</v>
      </c>
      <c r="K1639" s="660" t="s">
        <v>451</v>
      </c>
      <c r="L1639" s="576" t="s">
        <v>5426</v>
      </c>
      <c r="M1639">
        <v>0</v>
      </c>
      <c r="N1639">
        <v>0</v>
      </c>
      <c r="O1639">
        <v>0</v>
      </c>
      <c r="P1639">
        <v>0</v>
      </c>
      <c r="Q1639">
        <v>0</v>
      </c>
      <c r="R1639">
        <f t="shared" si="28"/>
        <v>0</v>
      </c>
      <c r="S1639" s="576"/>
      <c r="T1639" s="576"/>
      <c r="U1639" s="576"/>
      <c r="V1639" s="576"/>
      <c r="W1639" s="576"/>
      <c r="X1639" s="576"/>
      <c r="Y1639"/>
      <c r="Z1639"/>
      <c r="AA1639"/>
      <c r="AB1639"/>
      <c r="AC1639"/>
      <c r="AD1639"/>
    </row>
    <row r="1640" spans="2:30" s="260" customFormat="1" ht="15" customHeight="1">
      <c r="B1640" s="665" t="s">
        <v>4897</v>
      </c>
      <c r="D1640" s="649"/>
      <c r="I1640" s="655" t="s">
        <v>404</v>
      </c>
      <c r="J1640" s="446">
        <v>1</v>
      </c>
      <c r="K1640" s="660" t="s">
        <v>451</v>
      </c>
      <c r="L1640" s="576" t="s">
        <v>5426</v>
      </c>
      <c r="M1640">
        <v>0</v>
      </c>
      <c r="N1640">
        <v>0</v>
      </c>
      <c r="O1640">
        <v>0</v>
      </c>
      <c r="P1640">
        <v>0</v>
      </c>
      <c r="Q1640">
        <v>0</v>
      </c>
      <c r="R1640">
        <f t="shared" si="28"/>
        <v>0</v>
      </c>
      <c r="S1640" s="576"/>
      <c r="T1640" s="576"/>
      <c r="U1640" s="576"/>
      <c r="V1640" s="576"/>
      <c r="W1640" s="576"/>
      <c r="X1640" s="576"/>
      <c r="Y1640"/>
      <c r="Z1640"/>
      <c r="AA1640"/>
      <c r="AB1640"/>
      <c r="AC1640"/>
      <c r="AD1640"/>
    </row>
    <row r="1641" spans="2:30" s="260" customFormat="1" ht="15" customHeight="1">
      <c r="B1641" s="665" t="s">
        <v>4898</v>
      </c>
      <c r="D1641" s="649"/>
      <c r="I1641" s="655" t="s">
        <v>404</v>
      </c>
      <c r="J1641" s="446">
        <v>1</v>
      </c>
      <c r="K1641" s="660" t="s">
        <v>451</v>
      </c>
      <c r="L1641" s="576" t="s">
        <v>5426</v>
      </c>
      <c r="M1641">
        <v>0</v>
      </c>
      <c r="N1641">
        <v>0</v>
      </c>
      <c r="O1641">
        <v>0</v>
      </c>
      <c r="P1641">
        <v>0</v>
      </c>
      <c r="Q1641">
        <v>0</v>
      </c>
      <c r="R1641">
        <f t="shared" si="28"/>
        <v>0</v>
      </c>
      <c r="S1641" s="576"/>
      <c r="T1641" s="576"/>
      <c r="U1641" s="576"/>
      <c r="V1641" s="576"/>
      <c r="W1641" s="576"/>
      <c r="X1641" s="576"/>
      <c r="Y1641"/>
      <c r="Z1641"/>
      <c r="AA1641"/>
      <c r="AB1641"/>
      <c r="AC1641"/>
      <c r="AD1641"/>
    </row>
    <row r="1642" spans="2:30" s="260" customFormat="1" ht="15" customHeight="1">
      <c r="B1642" s="665" t="s">
        <v>4899</v>
      </c>
      <c r="D1642" s="649"/>
      <c r="I1642" s="655" t="s">
        <v>404</v>
      </c>
      <c r="J1642" s="446">
        <v>2</v>
      </c>
      <c r="K1642" s="660" t="s">
        <v>451</v>
      </c>
      <c r="L1642" s="576" t="s">
        <v>5426</v>
      </c>
      <c r="M1642">
        <v>0</v>
      </c>
      <c r="N1642">
        <v>0</v>
      </c>
      <c r="O1642">
        <v>0</v>
      </c>
      <c r="P1642">
        <v>0</v>
      </c>
      <c r="Q1642">
        <v>0</v>
      </c>
      <c r="R1642">
        <f t="shared" si="28"/>
        <v>0</v>
      </c>
      <c r="S1642" s="576"/>
      <c r="T1642" s="576"/>
      <c r="U1642" s="576"/>
      <c r="V1642" s="576"/>
      <c r="W1642" s="576"/>
      <c r="X1642" s="576"/>
      <c r="Y1642"/>
      <c r="Z1642"/>
      <c r="AA1642"/>
      <c r="AB1642"/>
      <c r="AC1642"/>
      <c r="AD1642"/>
    </row>
    <row r="1643" spans="2:30" s="260" customFormat="1" ht="15" customHeight="1">
      <c r="B1643" s="665" t="s">
        <v>4900</v>
      </c>
      <c r="D1643" s="649"/>
      <c r="I1643" s="655" t="s">
        <v>404</v>
      </c>
      <c r="J1643" s="446">
        <v>2</v>
      </c>
      <c r="K1643" s="312" t="s">
        <v>3250</v>
      </c>
      <c r="L1643" s="576" t="s">
        <v>5427</v>
      </c>
      <c r="M1643">
        <v>1</v>
      </c>
      <c r="N1643">
        <v>1</v>
      </c>
      <c r="O1643">
        <v>2</v>
      </c>
      <c r="P1643">
        <v>2</v>
      </c>
      <c r="Q1643">
        <v>1</v>
      </c>
      <c r="R1643">
        <f t="shared" si="28"/>
        <v>7</v>
      </c>
      <c r="S1643" s="576"/>
      <c r="T1643" s="576"/>
      <c r="U1643" s="576"/>
      <c r="V1643" s="576"/>
      <c r="W1643" s="576"/>
      <c r="X1643" s="576"/>
      <c r="Y1643"/>
      <c r="Z1643"/>
      <c r="AA1643"/>
      <c r="AB1643"/>
      <c r="AC1643"/>
      <c r="AD1643"/>
    </row>
    <row r="1644" spans="2:30" s="260" customFormat="1" ht="15" customHeight="1">
      <c r="B1644" s="665" t="s">
        <v>4901</v>
      </c>
      <c r="D1644" s="649"/>
      <c r="I1644" s="655" t="s">
        <v>404</v>
      </c>
      <c r="J1644" s="446">
        <v>2</v>
      </c>
      <c r="K1644" s="660" t="s">
        <v>451</v>
      </c>
      <c r="L1644" s="576" t="s">
        <v>5426</v>
      </c>
      <c r="M1644">
        <v>0</v>
      </c>
      <c r="N1644">
        <v>0</v>
      </c>
      <c r="O1644">
        <v>0</v>
      </c>
      <c r="P1644">
        <v>0</v>
      </c>
      <c r="Q1644">
        <v>0</v>
      </c>
      <c r="R1644">
        <f t="shared" si="28"/>
        <v>0</v>
      </c>
      <c r="S1644" s="576"/>
      <c r="T1644" s="576"/>
      <c r="U1644" s="576"/>
      <c r="V1644" s="576"/>
      <c r="W1644" s="576"/>
      <c r="X1644" s="576"/>
      <c r="Y1644"/>
      <c r="Z1644"/>
      <c r="AA1644"/>
      <c r="AB1644"/>
      <c r="AC1644"/>
      <c r="AD1644"/>
    </row>
    <row r="1645" spans="2:30" s="260" customFormat="1" ht="15" customHeight="1">
      <c r="B1645" s="665" t="s">
        <v>4902</v>
      </c>
      <c r="D1645" s="649"/>
      <c r="I1645" s="655" t="s">
        <v>404</v>
      </c>
      <c r="J1645" s="446">
        <v>2</v>
      </c>
      <c r="K1645" s="660" t="s">
        <v>451</v>
      </c>
      <c r="L1645" s="576" t="s">
        <v>5426</v>
      </c>
      <c r="M1645">
        <v>0</v>
      </c>
      <c r="N1645">
        <v>0</v>
      </c>
      <c r="O1645">
        <v>0</v>
      </c>
      <c r="P1645">
        <v>0</v>
      </c>
      <c r="Q1645">
        <v>0</v>
      </c>
      <c r="R1645">
        <f t="shared" si="28"/>
        <v>0</v>
      </c>
      <c r="S1645" s="576"/>
      <c r="T1645" s="576"/>
      <c r="U1645" s="576"/>
      <c r="V1645" s="576"/>
      <c r="W1645" s="576"/>
      <c r="X1645" s="576"/>
      <c r="Y1645"/>
      <c r="Z1645"/>
      <c r="AA1645"/>
      <c r="AB1645"/>
      <c r="AC1645"/>
      <c r="AD1645"/>
    </row>
    <row r="1646" spans="2:30" s="260" customFormat="1" ht="15" customHeight="1">
      <c r="B1646" s="665" t="s">
        <v>4903</v>
      </c>
      <c r="D1646" s="649"/>
      <c r="I1646" s="655" t="s">
        <v>404</v>
      </c>
      <c r="J1646" s="446">
        <v>3</v>
      </c>
      <c r="K1646" s="660" t="s">
        <v>451</v>
      </c>
      <c r="L1646" s="576" t="s">
        <v>5426</v>
      </c>
      <c r="M1646">
        <v>0</v>
      </c>
      <c r="N1646">
        <v>0</v>
      </c>
      <c r="O1646">
        <v>0</v>
      </c>
      <c r="P1646">
        <v>0</v>
      </c>
      <c r="Q1646">
        <v>0</v>
      </c>
      <c r="R1646">
        <f t="shared" ref="R1646:R1666" si="29">SUBTOTAL(9,M1646:Q1646)</f>
        <v>0</v>
      </c>
      <c r="S1646" s="576"/>
      <c r="T1646" s="576"/>
      <c r="U1646" s="576"/>
      <c r="V1646" s="576"/>
      <c r="W1646" s="576"/>
      <c r="X1646" s="576"/>
      <c r="Y1646"/>
      <c r="Z1646"/>
      <c r="AA1646"/>
      <c r="AB1646"/>
      <c r="AC1646"/>
      <c r="AD1646"/>
    </row>
    <row r="1647" spans="2:30" s="260" customFormat="1" ht="15" customHeight="1">
      <c r="B1647" s="665" t="s">
        <v>4904</v>
      </c>
      <c r="D1647" s="649"/>
      <c r="I1647" s="655" t="s">
        <v>404</v>
      </c>
      <c r="J1647" s="446">
        <v>3</v>
      </c>
      <c r="K1647" s="312" t="s">
        <v>3233</v>
      </c>
      <c r="L1647" s="576" t="s">
        <v>5427</v>
      </c>
      <c r="M1647">
        <v>0</v>
      </c>
      <c r="N1647">
        <v>1</v>
      </c>
      <c r="O1647">
        <v>1</v>
      </c>
      <c r="P1647">
        <v>1</v>
      </c>
      <c r="Q1647">
        <v>1</v>
      </c>
      <c r="R1647">
        <f t="shared" si="29"/>
        <v>4</v>
      </c>
      <c r="S1647" s="576"/>
      <c r="T1647" s="576"/>
      <c r="U1647" s="576"/>
      <c r="V1647" s="576"/>
      <c r="W1647" s="576"/>
      <c r="X1647" s="576"/>
      <c r="Y1647"/>
      <c r="Z1647"/>
      <c r="AA1647"/>
      <c r="AB1647"/>
      <c r="AC1647"/>
      <c r="AD1647"/>
    </row>
    <row r="1648" spans="2:30" s="260" customFormat="1" ht="15" customHeight="1">
      <c r="B1648" s="665" t="s">
        <v>4905</v>
      </c>
      <c r="D1648" s="649"/>
      <c r="I1648" s="655" t="s">
        <v>404</v>
      </c>
      <c r="J1648" s="446">
        <v>3</v>
      </c>
      <c r="K1648" s="660" t="s">
        <v>451</v>
      </c>
      <c r="L1648" s="576" t="s">
        <v>5426</v>
      </c>
      <c r="M1648">
        <v>0</v>
      </c>
      <c r="N1648">
        <v>0</v>
      </c>
      <c r="O1648">
        <v>0</v>
      </c>
      <c r="P1648">
        <v>0</v>
      </c>
      <c r="Q1648">
        <v>0</v>
      </c>
      <c r="R1648">
        <f t="shared" si="29"/>
        <v>0</v>
      </c>
      <c r="S1648" s="576"/>
      <c r="T1648" s="576"/>
      <c r="U1648" s="576"/>
      <c r="V1648" s="576"/>
      <c r="W1648" s="576"/>
      <c r="X1648" s="576"/>
      <c r="Y1648"/>
      <c r="Z1648"/>
      <c r="AA1648"/>
      <c r="AB1648"/>
      <c r="AC1648"/>
      <c r="AD1648"/>
    </row>
    <row r="1649" spans="2:30" s="260" customFormat="1" ht="15" customHeight="1">
      <c r="B1649" s="665" t="s">
        <v>4906</v>
      </c>
      <c r="D1649" s="649"/>
      <c r="I1649" s="655" t="s">
        <v>404</v>
      </c>
      <c r="J1649" s="446">
        <v>3</v>
      </c>
      <c r="K1649" s="312" t="s">
        <v>3243</v>
      </c>
      <c r="L1649" s="576" t="s">
        <v>5426</v>
      </c>
      <c r="M1649">
        <v>0</v>
      </c>
      <c r="N1649">
        <v>0</v>
      </c>
      <c r="O1649">
        <v>0</v>
      </c>
      <c r="P1649">
        <v>0</v>
      </c>
      <c r="Q1649">
        <v>0</v>
      </c>
      <c r="R1649">
        <f t="shared" si="29"/>
        <v>0</v>
      </c>
      <c r="S1649" s="576"/>
      <c r="T1649" s="576"/>
      <c r="U1649" s="576"/>
      <c r="V1649" s="576"/>
      <c r="W1649" s="576"/>
      <c r="X1649" s="576"/>
      <c r="Y1649"/>
      <c r="Z1649"/>
      <c r="AA1649"/>
      <c r="AB1649"/>
      <c r="AC1649"/>
      <c r="AD1649"/>
    </row>
    <row r="1650" spans="2:30" s="260" customFormat="1" ht="15" customHeight="1">
      <c r="B1650" s="665" t="s">
        <v>4907</v>
      </c>
      <c r="D1650" s="649"/>
      <c r="I1650" s="655" t="s">
        <v>404</v>
      </c>
      <c r="J1650" s="446">
        <v>3</v>
      </c>
      <c r="K1650" s="660" t="s">
        <v>451</v>
      </c>
      <c r="L1650" s="576" t="s">
        <v>5426</v>
      </c>
      <c r="M1650">
        <v>0</v>
      </c>
      <c r="N1650">
        <v>0</v>
      </c>
      <c r="O1650">
        <v>0</v>
      </c>
      <c r="P1650">
        <v>0</v>
      </c>
      <c r="Q1650">
        <v>0</v>
      </c>
      <c r="R1650">
        <f t="shared" si="29"/>
        <v>0</v>
      </c>
      <c r="S1650" s="576"/>
      <c r="T1650" s="576"/>
      <c r="U1650" s="576"/>
      <c r="V1650" s="576"/>
      <c r="W1650" s="576"/>
      <c r="X1650" s="576"/>
      <c r="Y1650"/>
      <c r="Z1650"/>
      <c r="AA1650"/>
      <c r="AB1650"/>
      <c r="AC1650"/>
      <c r="AD1650"/>
    </row>
    <row r="1651" spans="2:30" s="260" customFormat="1" ht="15" customHeight="1">
      <c r="B1651" s="665" t="s">
        <v>4908</v>
      </c>
      <c r="D1651" s="649"/>
      <c r="I1651" s="655" t="s">
        <v>404</v>
      </c>
      <c r="J1651" s="446">
        <v>4</v>
      </c>
      <c r="K1651" s="660" t="s">
        <v>451</v>
      </c>
      <c r="L1651" s="576" t="s">
        <v>5426</v>
      </c>
      <c r="M1651">
        <v>0</v>
      </c>
      <c r="N1651">
        <v>0</v>
      </c>
      <c r="O1651">
        <v>0</v>
      </c>
      <c r="P1651">
        <v>0</v>
      </c>
      <c r="Q1651">
        <v>0</v>
      </c>
      <c r="R1651">
        <f t="shared" si="29"/>
        <v>0</v>
      </c>
      <c r="S1651" s="576"/>
      <c r="T1651" s="576"/>
      <c r="U1651" s="576"/>
      <c r="V1651" s="576"/>
      <c r="W1651" s="576"/>
      <c r="X1651" s="576"/>
      <c r="Y1651"/>
      <c r="Z1651"/>
      <c r="AA1651"/>
      <c r="AB1651"/>
      <c r="AC1651"/>
      <c r="AD1651"/>
    </row>
    <row r="1652" spans="2:30" s="260" customFormat="1" ht="15" customHeight="1">
      <c r="B1652" s="665" t="s">
        <v>4909</v>
      </c>
      <c r="D1652" s="649"/>
      <c r="I1652" s="655" t="s">
        <v>404</v>
      </c>
      <c r="J1652" s="446">
        <v>4</v>
      </c>
      <c r="K1652" s="312" t="s">
        <v>3250</v>
      </c>
      <c r="L1652" s="576" t="s">
        <v>5427</v>
      </c>
      <c r="M1652">
        <v>1</v>
      </c>
      <c r="N1652">
        <v>1</v>
      </c>
      <c r="O1652" s="465">
        <v>0</v>
      </c>
      <c r="P1652">
        <v>1</v>
      </c>
      <c r="Q1652">
        <v>2</v>
      </c>
      <c r="R1652">
        <f t="shared" si="29"/>
        <v>5</v>
      </c>
      <c r="S1652" s="576"/>
      <c r="T1652" s="576"/>
      <c r="U1652" s="576"/>
      <c r="V1652" s="576"/>
      <c r="W1652" s="576"/>
      <c r="X1652" s="576"/>
      <c r="Y1652"/>
      <c r="Z1652"/>
      <c r="AA1652"/>
      <c r="AB1652"/>
      <c r="AC1652"/>
      <c r="AD1652"/>
    </row>
    <row r="1653" spans="2:30" s="260" customFormat="1" ht="15" customHeight="1">
      <c r="B1653" s="665" t="s">
        <v>4910</v>
      </c>
      <c r="D1653" s="649"/>
      <c r="I1653" s="655" t="s">
        <v>404</v>
      </c>
      <c r="J1653" s="446">
        <v>4</v>
      </c>
      <c r="K1653" s="660" t="s">
        <v>451</v>
      </c>
      <c r="L1653" s="576" t="s">
        <v>5426</v>
      </c>
      <c r="M1653">
        <v>0</v>
      </c>
      <c r="N1653">
        <v>0</v>
      </c>
      <c r="O1653">
        <v>0</v>
      </c>
      <c r="P1653">
        <v>0</v>
      </c>
      <c r="Q1653">
        <v>0</v>
      </c>
      <c r="R1653">
        <f t="shared" si="29"/>
        <v>0</v>
      </c>
      <c r="S1653" s="576"/>
      <c r="T1653" s="576"/>
      <c r="U1653" s="576"/>
      <c r="V1653" s="576"/>
      <c r="W1653" s="576"/>
      <c r="X1653" s="576"/>
      <c r="Y1653"/>
      <c r="Z1653"/>
      <c r="AA1653"/>
      <c r="AB1653"/>
      <c r="AC1653"/>
      <c r="AD1653"/>
    </row>
    <row r="1654" spans="2:30" s="260" customFormat="1" ht="15" customHeight="1">
      <c r="B1654" s="665" t="s">
        <v>4911</v>
      </c>
      <c r="D1654" s="649"/>
      <c r="I1654" s="655" t="s">
        <v>404</v>
      </c>
      <c r="J1654" s="446">
        <v>4</v>
      </c>
      <c r="K1654" s="312" t="s">
        <v>3233</v>
      </c>
      <c r="L1654" s="576" t="s">
        <v>5427</v>
      </c>
      <c r="M1654">
        <v>1</v>
      </c>
      <c r="N1654">
        <v>0</v>
      </c>
      <c r="O1654">
        <v>1</v>
      </c>
      <c r="P1654">
        <v>1</v>
      </c>
      <c r="Q1654">
        <v>1</v>
      </c>
      <c r="R1654">
        <f t="shared" si="29"/>
        <v>4</v>
      </c>
      <c r="S1654" s="576"/>
      <c r="T1654" s="576"/>
      <c r="U1654" s="576"/>
      <c r="V1654" s="576"/>
      <c r="W1654" s="576"/>
      <c r="X1654" s="576"/>
      <c r="Y1654"/>
      <c r="Z1654"/>
      <c r="AA1654"/>
      <c r="AB1654"/>
      <c r="AC1654"/>
      <c r="AD1654"/>
    </row>
    <row r="1655" spans="2:30" s="260" customFormat="1" ht="15" customHeight="1">
      <c r="B1655" s="665" t="s">
        <v>4912</v>
      </c>
      <c r="D1655" s="649"/>
      <c r="I1655" s="655" t="s">
        <v>404</v>
      </c>
      <c r="J1655" s="446">
        <v>4</v>
      </c>
      <c r="K1655" s="312" t="s">
        <v>3233</v>
      </c>
      <c r="L1655" s="576" t="s">
        <v>5427</v>
      </c>
      <c r="M1655">
        <v>0</v>
      </c>
      <c r="N1655">
        <v>1</v>
      </c>
      <c r="O1655">
        <v>0</v>
      </c>
      <c r="P1655">
        <v>0</v>
      </c>
      <c r="Q1655">
        <v>1</v>
      </c>
      <c r="R1655">
        <f t="shared" si="29"/>
        <v>2</v>
      </c>
      <c r="S1655" s="576"/>
      <c r="T1655" s="576"/>
      <c r="U1655" s="576"/>
      <c r="V1655" s="576"/>
      <c r="W1655" s="576"/>
      <c r="X1655" s="576"/>
      <c r="Y1655"/>
      <c r="Z1655"/>
      <c r="AA1655"/>
      <c r="AB1655"/>
      <c r="AC1655"/>
      <c r="AD1655"/>
    </row>
    <row r="1656" spans="2:30" s="260" customFormat="1" ht="15" customHeight="1">
      <c r="B1656" s="665" t="s">
        <v>4913</v>
      </c>
      <c r="D1656" s="649"/>
      <c r="I1656" s="655" t="s">
        <v>404</v>
      </c>
      <c r="J1656" s="446">
        <v>4</v>
      </c>
      <c r="K1656" s="660" t="s">
        <v>451</v>
      </c>
      <c r="L1656" s="576" t="s">
        <v>5426</v>
      </c>
      <c r="M1656">
        <v>0</v>
      </c>
      <c r="N1656">
        <v>0</v>
      </c>
      <c r="O1656">
        <v>0</v>
      </c>
      <c r="P1656">
        <v>0</v>
      </c>
      <c r="Q1656">
        <v>0</v>
      </c>
      <c r="R1656">
        <f t="shared" si="29"/>
        <v>0</v>
      </c>
      <c r="S1656" s="576"/>
      <c r="T1656" s="576"/>
      <c r="U1656" s="576"/>
      <c r="V1656" s="576"/>
      <c r="W1656" s="576"/>
      <c r="X1656" s="576"/>
      <c r="Y1656"/>
      <c r="Z1656"/>
      <c r="AA1656"/>
      <c r="AB1656"/>
      <c r="AC1656"/>
      <c r="AD1656"/>
    </row>
    <row r="1657" spans="2:30" s="260" customFormat="1" ht="15" customHeight="1">
      <c r="B1657" s="665" t="s">
        <v>4914</v>
      </c>
      <c r="D1657" s="649"/>
      <c r="I1657" s="655" t="s">
        <v>404</v>
      </c>
      <c r="J1657" s="446">
        <v>4</v>
      </c>
      <c r="K1657" s="660" t="s">
        <v>451</v>
      </c>
      <c r="L1657" s="576" t="s">
        <v>5426</v>
      </c>
      <c r="M1657">
        <v>0</v>
      </c>
      <c r="N1657">
        <v>0</v>
      </c>
      <c r="O1657">
        <v>0</v>
      </c>
      <c r="P1657">
        <v>0</v>
      </c>
      <c r="Q1657">
        <v>0</v>
      </c>
      <c r="R1657">
        <f t="shared" si="29"/>
        <v>0</v>
      </c>
      <c r="S1657" s="576"/>
      <c r="T1657" s="576"/>
      <c r="U1657" s="576"/>
      <c r="V1657" s="576"/>
      <c r="W1657" s="576"/>
      <c r="X1657" s="576"/>
      <c r="Y1657"/>
      <c r="Z1657"/>
      <c r="AA1657"/>
      <c r="AB1657"/>
      <c r="AC1657"/>
      <c r="AD1657"/>
    </row>
    <row r="1658" spans="2:30" s="260" customFormat="1" ht="15" customHeight="1">
      <c r="B1658" s="665" t="s">
        <v>4915</v>
      </c>
      <c r="D1658" s="649"/>
      <c r="I1658" s="655" t="s">
        <v>404</v>
      </c>
      <c r="J1658" s="446">
        <v>5</v>
      </c>
      <c r="K1658" s="312" t="s">
        <v>3233</v>
      </c>
      <c r="L1658" s="576" t="s">
        <v>5427</v>
      </c>
      <c r="M1658">
        <v>0</v>
      </c>
      <c r="N1658">
        <v>1</v>
      </c>
      <c r="O1658">
        <v>1</v>
      </c>
      <c r="P1658">
        <v>1</v>
      </c>
      <c r="Q1658">
        <v>1</v>
      </c>
      <c r="R1658">
        <f t="shared" si="29"/>
        <v>4</v>
      </c>
      <c r="S1658" s="576"/>
      <c r="T1658" s="576"/>
      <c r="U1658" s="576"/>
      <c r="V1658" s="576"/>
      <c r="W1658" s="576"/>
      <c r="X1658" s="576"/>
      <c r="Y1658"/>
      <c r="Z1658"/>
      <c r="AA1658"/>
      <c r="AB1658"/>
      <c r="AC1658"/>
      <c r="AD1658"/>
    </row>
    <row r="1659" spans="2:30" s="260" customFormat="1" ht="15" customHeight="1">
      <c r="B1659" s="665" t="s">
        <v>4916</v>
      </c>
      <c r="D1659" s="649"/>
      <c r="I1659" s="655" t="s">
        <v>404</v>
      </c>
      <c r="J1659" s="446">
        <v>5</v>
      </c>
      <c r="K1659" s="312" t="s">
        <v>3250</v>
      </c>
      <c r="L1659" s="576" t="s">
        <v>5427</v>
      </c>
      <c r="M1659">
        <v>0</v>
      </c>
      <c r="N1659">
        <v>2</v>
      </c>
      <c r="O1659">
        <v>1</v>
      </c>
      <c r="P1659">
        <v>1</v>
      </c>
      <c r="Q1659">
        <v>0</v>
      </c>
      <c r="R1659">
        <f t="shared" si="29"/>
        <v>4</v>
      </c>
      <c r="S1659" s="576"/>
      <c r="T1659" s="576"/>
      <c r="U1659" s="576"/>
      <c r="V1659" s="576"/>
      <c r="W1659" s="576"/>
      <c r="X1659" s="576"/>
      <c r="Y1659"/>
      <c r="Z1659"/>
      <c r="AA1659"/>
      <c r="AB1659"/>
      <c r="AC1659"/>
      <c r="AD1659"/>
    </row>
    <row r="1660" spans="2:30" s="260" customFormat="1" ht="15" customHeight="1">
      <c r="B1660" s="665" t="s">
        <v>4917</v>
      </c>
      <c r="D1660" s="649"/>
      <c r="I1660" s="655" t="s">
        <v>404</v>
      </c>
      <c r="J1660" s="446">
        <v>5</v>
      </c>
      <c r="K1660" s="660" t="s">
        <v>451</v>
      </c>
      <c r="L1660" s="576" t="s">
        <v>5426</v>
      </c>
      <c r="M1660">
        <v>0</v>
      </c>
      <c r="N1660">
        <v>0</v>
      </c>
      <c r="O1660">
        <v>0</v>
      </c>
      <c r="P1660">
        <v>0</v>
      </c>
      <c r="Q1660">
        <v>0</v>
      </c>
      <c r="R1660">
        <f t="shared" si="29"/>
        <v>0</v>
      </c>
      <c r="S1660" s="576"/>
      <c r="T1660" s="576"/>
      <c r="U1660" s="576"/>
      <c r="V1660" s="576"/>
      <c r="W1660" s="576"/>
      <c r="X1660" s="576"/>
      <c r="Y1660"/>
      <c r="Z1660"/>
      <c r="AA1660"/>
      <c r="AB1660"/>
      <c r="AC1660"/>
      <c r="AD1660"/>
    </row>
    <row r="1661" spans="2:30" s="260" customFormat="1" ht="15" customHeight="1">
      <c r="B1661" s="665" t="s">
        <v>4918</v>
      </c>
      <c r="D1661" s="649"/>
      <c r="I1661" s="655" t="s">
        <v>404</v>
      </c>
      <c r="J1661" s="446">
        <v>6</v>
      </c>
      <c r="K1661" s="312" t="s">
        <v>3233</v>
      </c>
      <c r="L1661" s="576" t="s">
        <v>5427</v>
      </c>
      <c r="M1661">
        <v>0</v>
      </c>
      <c r="N1661">
        <v>0</v>
      </c>
      <c r="O1661">
        <v>0</v>
      </c>
      <c r="P1661">
        <v>0</v>
      </c>
      <c r="Q1661">
        <v>0</v>
      </c>
      <c r="R1661">
        <f t="shared" si="29"/>
        <v>0</v>
      </c>
      <c r="S1661" s="576"/>
      <c r="T1661" s="576"/>
      <c r="U1661" s="576"/>
      <c r="V1661" s="576"/>
      <c r="W1661" s="576"/>
      <c r="X1661" s="576"/>
      <c r="Y1661"/>
      <c r="Z1661"/>
      <c r="AA1661"/>
      <c r="AB1661"/>
      <c r="AC1661"/>
      <c r="AD1661"/>
    </row>
    <row r="1662" spans="2:30" s="260" customFormat="1" ht="15" customHeight="1">
      <c r="B1662" s="665" t="s">
        <v>4919</v>
      </c>
      <c r="D1662" s="649"/>
      <c r="I1662" s="655" t="s">
        <v>404</v>
      </c>
      <c r="J1662" s="446">
        <v>6</v>
      </c>
      <c r="K1662" s="660" t="s">
        <v>451</v>
      </c>
      <c r="L1662" s="576" t="s">
        <v>5426</v>
      </c>
      <c r="M1662">
        <v>0</v>
      </c>
      <c r="N1662">
        <v>0</v>
      </c>
      <c r="O1662">
        <v>0</v>
      </c>
      <c r="P1662">
        <v>0</v>
      </c>
      <c r="Q1662">
        <v>0</v>
      </c>
      <c r="R1662">
        <f t="shared" si="29"/>
        <v>0</v>
      </c>
      <c r="S1662" s="576"/>
      <c r="T1662" s="576"/>
      <c r="U1662" s="576"/>
      <c r="V1662" s="576"/>
      <c r="W1662" s="576"/>
      <c r="X1662" s="576"/>
      <c r="Y1662"/>
      <c r="Z1662"/>
      <c r="AA1662"/>
      <c r="AB1662"/>
      <c r="AC1662"/>
      <c r="AD1662"/>
    </row>
    <row r="1663" spans="2:30" s="260" customFormat="1" ht="15" customHeight="1">
      <c r="B1663" s="665" t="s">
        <v>4920</v>
      </c>
      <c r="D1663" s="649"/>
      <c r="I1663" s="655" t="s">
        <v>404</v>
      </c>
      <c r="J1663" s="446">
        <v>6</v>
      </c>
      <c r="K1663" s="660" t="s">
        <v>451</v>
      </c>
      <c r="L1663" s="576" t="s">
        <v>5426</v>
      </c>
      <c r="M1663">
        <v>0</v>
      </c>
      <c r="N1663">
        <v>0</v>
      </c>
      <c r="O1663">
        <v>0</v>
      </c>
      <c r="P1663">
        <v>0</v>
      </c>
      <c r="Q1663">
        <v>0</v>
      </c>
      <c r="R1663">
        <f t="shared" si="29"/>
        <v>0</v>
      </c>
      <c r="S1663" s="576"/>
      <c r="T1663" s="576"/>
      <c r="U1663" s="576"/>
      <c r="V1663" s="576"/>
      <c r="W1663" s="576"/>
      <c r="X1663" s="576"/>
      <c r="Y1663"/>
      <c r="Z1663"/>
      <c r="AA1663"/>
      <c r="AB1663"/>
      <c r="AC1663"/>
      <c r="AD1663"/>
    </row>
    <row r="1664" spans="2:30" s="260" customFormat="1" ht="15" customHeight="1">
      <c r="B1664" s="665" t="s">
        <v>4921</v>
      </c>
      <c r="D1664" s="649"/>
      <c r="I1664" s="655" t="s">
        <v>404</v>
      </c>
      <c r="J1664" s="446">
        <v>7</v>
      </c>
      <c r="K1664" s="660" t="s">
        <v>451</v>
      </c>
      <c r="L1664" s="576" t="s">
        <v>5426</v>
      </c>
      <c r="M1664">
        <v>0</v>
      </c>
      <c r="N1664">
        <v>0</v>
      </c>
      <c r="O1664">
        <v>0</v>
      </c>
      <c r="P1664">
        <v>0</v>
      </c>
      <c r="Q1664">
        <v>0</v>
      </c>
      <c r="R1664">
        <f t="shared" si="29"/>
        <v>0</v>
      </c>
      <c r="S1664" s="576"/>
      <c r="T1664" s="576"/>
      <c r="U1664" s="576"/>
      <c r="V1664" s="576"/>
      <c r="W1664" s="576"/>
      <c r="X1664" s="576"/>
      <c r="Y1664"/>
      <c r="Z1664"/>
      <c r="AA1664"/>
      <c r="AB1664"/>
      <c r="AC1664"/>
      <c r="AD1664"/>
    </row>
    <row r="1665" spans="2:30" s="260" customFormat="1" ht="15" customHeight="1">
      <c r="B1665" s="665" t="s">
        <v>4970</v>
      </c>
      <c r="D1665" s="649"/>
      <c r="I1665" s="655" t="s">
        <v>404</v>
      </c>
      <c r="J1665" s="446">
        <v>8</v>
      </c>
      <c r="K1665" s="660" t="s">
        <v>451</v>
      </c>
      <c r="L1665" s="576" t="s">
        <v>5426</v>
      </c>
      <c r="M1665">
        <v>0</v>
      </c>
      <c r="N1665">
        <v>0</v>
      </c>
      <c r="O1665">
        <v>0</v>
      </c>
      <c r="P1665">
        <v>0</v>
      </c>
      <c r="Q1665">
        <v>0</v>
      </c>
      <c r="R1665">
        <f t="shared" si="29"/>
        <v>0</v>
      </c>
      <c r="S1665" s="576"/>
      <c r="T1665" s="576"/>
      <c r="U1665" s="576"/>
      <c r="V1665" s="576"/>
      <c r="W1665" s="576"/>
      <c r="X1665" s="576"/>
      <c r="Y1665"/>
      <c r="Z1665"/>
      <c r="AA1665"/>
      <c r="AB1665"/>
      <c r="AC1665"/>
      <c r="AD1665"/>
    </row>
    <row r="1666" spans="2:30" s="260" customFormat="1" ht="15" customHeight="1">
      <c r="B1666" s="665" t="s">
        <v>4922</v>
      </c>
      <c r="D1666" s="649"/>
      <c r="I1666" s="655" t="s">
        <v>404</v>
      </c>
      <c r="J1666" s="446">
        <v>10</v>
      </c>
      <c r="K1666" s="312" t="s">
        <v>3243</v>
      </c>
      <c r="L1666" s="576" t="s">
        <v>5426</v>
      </c>
      <c r="M1666">
        <v>0</v>
      </c>
      <c r="N1666">
        <v>0</v>
      </c>
      <c r="O1666">
        <v>0</v>
      </c>
      <c r="P1666">
        <v>0</v>
      </c>
      <c r="Q1666">
        <v>0</v>
      </c>
      <c r="R1666">
        <f t="shared" si="29"/>
        <v>0</v>
      </c>
      <c r="S1666" s="576"/>
      <c r="T1666" s="576"/>
      <c r="U1666" s="576"/>
      <c r="V1666" s="576"/>
      <c r="W1666" s="576"/>
      <c r="X1666" s="576"/>
      <c r="Y1666"/>
      <c r="Z1666"/>
      <c r="AA1666"/>
      <c r="AB1666"/>
      <c r="AC1666"/>
      <c r="AD1666"/>
    </row>
    <row r="1667" spans="2:30" s="260" customFormat="1" ht="15" customHeight="1">
      <c r="B1667" s="260" t="s">
        <v>5031</v>
      </c>
      <c r="C1667" s="260" t="s">
        <v>5096</v>
      </c>
      <c r="D1667" s="649" t="s">
        <v>5032</v>
      </c>
      <c r="F1667" s="260" t="s">
        <v>247</v>
      </c>
      <c r="I1667" s="668" t="s">
        <v>5044</v>
      </c>
      <c r="J1667" s="260">
        <v>1</v>
      </c>
      <c r="K1667" s="312" t="s">
        <v>5421</v>
      </c>
      <c r="L1667" s="469" t="s">
        <v>5435</v>
      </c>
      <c r="M1667" s="476">
        <v>0</v>
      </c>
      <c r="N1667" s="476">
        <v>0</v>
      </c>
      <c r="O1667" s="476">
        <v>0</v>
      </c>
      <c r="P1667" s="476">
        <v>0</v>
      </c>
      <c r="Q1667" s="476">
        <v>0</v>
      </c>
      <c r="R1667" s="476"/>
      <c r="S1667" s="469"/>
      <c r="T1667" s="469"/>
      <c r="U1667" s="469"/>
      <c r="V1667" s="469"/>
      <c r="W1667" s="469"/>
      <c r="X1667" s="469"/>
    </row>
    <row r="1668" spans="2:30" s="260" customFormat="1" ht="15" customHeight="1">
      <c r="B1668" s="260" t="s">
        <v>5041</v>
      </c>
      <c r="C1668" s="260" t="s">
        <v>5235</v>
      </c>
      <c r="D1668" s="649" t="s">
        <v>5236</v>
      </c>
      <c r="F1668" s="260" t="s">
        <v>266</v>
      </c>
      <c r="G1668" s="260">
        <v>3</v>
      </c>
      <c r="H1668" s="260">
        <v>2</v>
      </c>
      <c r="I1668" s="668" t="s">
        <v>5044</v>
      </c>
      <c r="J1668" s="260">
        <v>3</v>
      </c>
      <c r="K1668" s="312" t="s">
        <v>5422</v>
      </c>
      <c r="L1668" s="469" t="s">
        <v>5435</v>
      </c>
      <c r="M1668" s="476">
        <v>0</v>
      </c>
      <c r="N1668" s="476">
        <v>0</v>
      </c>
      <c r="O1668" s="476">
        <v>0</v>
      </c>
      <c r="P1668" s="476">
        <v>0</v>
      </c>
      <c r="Q1668" s="476">
        <v>0</v>
      </c>
      <c r="S1668" s="469"/>
      <c r="T1668" s="469"/>
      <c r="U1668" s="469"/>
      <c r="V1668" s="469"/>
      <c r="W1668" s="469"/>
      <c r="X1668" s="469"/>
    </row>
    <row r="1669" spans="2:30" s="260" customFormat="1" ht="15" customHeight="1">
      <c r="B1669" s="260" t="s">
        <v>5042</v>
      </c>
      <c r="C1669" s="260" t="s">
        <v>5237</v>
      </c>
      <c r="D1669" s="649" t="s">
        <v>5043</v>
      </c>
      <c r="F1669" s="260" t="s">
        <v>266</v>
      </c>
      <c r="G1669" s="260">
        <v>2</v>
      </c>
      <c r="H1669" s="260">
        <v>3</v>
      </c>
      <c r="I1669" s="668" t="s">
        <v>5044</v>
      </c>
      <c r="J1669" s="260">
        <v>3</v>
      </c>
      <c r="K1669" s="312" t="s">
        <v>5422</v>
      </c>
      <c r="L1669" s="469" t="s">
        <v>5435</v>
      </c>
      <c r="M1669" s="476">
        <v>0</v>
      </c>
      <c r="N1669" s="476">
        <v>0</v>
      </c>
      <c r="O1669" s="476">
        <v>0</v>
      </c>
      <c r="P1669" s="476">
        <v>0</v>
      </c>
      <c r="Q1669" s="476">
        <v>0</v>
      </c>
      <c r="S1669" s="469"/>
      <c r="T1669" s="469"/>
      <c r="U1669" s="469"/>
      <c r="V1669" s="469"/>
      <c r="W1669" s="469"/>
      <c r="X1669" s="469"/>
    </row>
    <row r="1670" spans="2:30" s="260" customFormat="1" ht="15" customHeight="1">
      <c r="B1670" s="260" t="s">
        <v>5046</v>
      </c>
      <c r="C1670" s="260" t="s">
        <v>5268</v>
      </c>
      <c r="D1670" s="649" t="s">
        <v>5047</v>
      </c>
      <c r="F1670" s="260" t="s">
        <v>5116</v>
      </c>
      <c r="G1670" s="260">
        <v>4</v>
      </c>
      <c r="I1670" s="668" t="s">
        <v>5044</v>
      </c>
      <c r="J1670" s="260">
        <v>4</v>
      </c>
      <c r="K1670" s="312" t="s">
        <v>5421</v>
      </c>
      <c r="L1670" s="469" t="s">
        <v>5435</v>
      </c>
      <c r="M1670" s="476">
        <v>0</v>
      </c>
      <c r="N1670" s="476">
        <v>0</v>
      </c>
      <c r="O1670" s="476">
        <v>0</v>
      </c>
      <c r="P1670" s="476">
        <v>0</v>
      </c>
      <c r="Q1670" s="476">
        <v>0</v>
      </c>
      <c r="S1670" s="469"/>
      <c r="T1670" s="469"/>
      <c r="U1670" s="469"/>
      <c r="V1670" s="469"/>
      <c r="W1670" s="469"/>
      <c r="X1670" s="469"/>
    </row>
    <row r="1671" spans="2:30" s="260" customFormat="1" ht="15" customHeight="1">
      <c r="B1671" s="260" t="s">
        <v>5048</v>
      </c>
      <c r="C1671" s="260" t="s">
        <v>5282</v>
      </c>
      <c r="D1671" s="649" t="s">
        <v>5049</v>
      </c>
      <c r="F1671" s="260" t="s">
        <v>266</v>
      </c>
      <c r="G1671" s="260">
        <v>4</v>
      </c>
      <c r="H1671" s="260">
        <v>3</v>
      </c>
      <c r="I1671" s="668" t="s">
        <v>5044</v>
      </c>
      <c r="J1671" s="260">
        <v>4</v>
      </c>
      <c r="K1671" s="312" t="s">
        <v>5419</v>
      </c>
      <c r="L1671" s="260" t="s">
        <v>5425</v>
      </c>
      <c r="M1671" s="260">
        <v>1</v>
      </c>
      <c r="N1671" s="260">
        <v>1</v>
      </c>
      <c r="O1671" s="260">
        <v>1</v>
      </c>
      <c r="P1671" s="260">
        <v>1</v>
      </c>
      <c r="Q1671" s="260">
        <v>1</v>
      </c>
      <c r="R1671" s="260">
        <f>SUBTOTAL(9,M1671:Q1671)</f>
        <v>5</v>
      </c>
    </row>
    <row r="1672" spans="2:30" s="260" customFormat="1" ht="15" customHeight="1">
      <c r="B1672" s="260" t="s">
        <v>5050</v>
      </c>
      <c r="C1672" s="260" t="s">
        <v>5285</v>
      </c>
      <c r="D1672" s="649" t="s">
        <v>5051</v>
      </c>
      <c r="F1672" s="260" t="s">
        <v>247</v>
      </c>
      <c r="I1672" s="668" t="s">
        <v>5044</v>
      </c>
      <c r="J1672" s="260">
        <v>4</v>
      </c>
      <c r="K1672" s="312" t="s">
        <v>5422</v>
      </c>
      <c r="L1672" s="469" t="s">
        <v>5435</v>
      </c>
      <c r="M1672" s="476">
        <v>0</v>
      </c>
      <c r="N1672" s="476">
        <v>0</v>
      </c>
      <c r="O1672" s="476">
        <v>0</v>
      </c>
      <c r="P1672" s="476">
        <v>0</v>
      </c>
      <c r="Q1672" s="476">
        <v>0</v>
      </c>
      <c r="S1672" s="469"/>
      <c r="T1672" s="469"/>
      <c r="U1672" s="469"/>
      <c r="V1672" s="469"/>
      <c r="W1672" s="469"/>
      <c r="X1672" s="469"/>
    </row>
    <row r="1673" spans="2:30" s="260" customFormat="1" ht="15" customHeight="1">
      <c r="B1673" s="260" t="s">
        <v>5052</v>
      </c>
      <c r="C1673" s="260" t="s">
        <v>5306</v>
      </c>
      <c r="D1673" s="649" t="s">
        <v>5053</v>
      </c>
      <c r="F1673" s="260" t="s">
        <v>266</v>
      </c>
      <c r="G1673" s="260">
        <v>5</v>
      </c>
      <c r="H1673" s="260">
        <v>4</v>
      </c>
      <c r="I1673" s="668" t="s">
        <v>5044</v>
      </c>
      <c r="J1673" s="260">
        <v>4</v>
      </c>
      <c r="K1673" s="312" t="s">
        <v>5421</v>
      </c>
      <c r="L1673" s="469" t="s">
        <v>5435</v>
      </c>
      <c r="M1673" s="476">
        <v>0</v>
      </c>
      <c r="N1673" s="476">
        <v>0</v>
      </c>
      <c r="O1673" s="476">
        <v>0</v>
      </c>
      <c r="P1673" s="476">
        <v>0</v>
      </c>
      <c r="Q1673" s="476">
        <v>0</v>
      </c>
      <c r="S1673" s="469"/>
      <c r="T1673" s="469"/>
      <c r="U1673" s="469"/>
      <c r="V1673" s="469"/>
      <c r="W1673" s="469"/>
      <c r="X1673" s="469"/>
    </row>
    <row r="1674" spans="2:30" s="260" customFormat="1" ht="15" customHeight="1">
      <c r="B1674" s="260" t="s">
        <v>5056</v>
      </c>
      <c r="C1674" s="260" t="s">
        <v>5353</v>
      </c>
      <c r="D1674" s="649" t="s">
        <v>5057</v>
      </c>
      <c r="F1674" s="260" t="s">
        <v>266</v>
      </c>
      <c r="G1674" s="260">
        <v>5</v>
      </c>
      <c r="H1674" s="260">
        <v>5</v>
      </c>
      <c r="I1674" s="668" t="s">
        <v>5044</v>
      </c>
      <c r="J1674" s="260">
        <v>5</v>
      </c>
      <c r="K1674" s="312" t="s">
        <v>5421</v>
      </c>
      <c r="L1674" s="469" t="s">
        <v>5435</v>
      </c>
      <c r="M1674" s="476">
        <v>0</v>
      </c>
      <c r="N1674" s="476">
        <v>0</v>
      </c>
      <c r="O1674" s="476">
        <v>0</v>
      </c>
      <c r="P1674" s="476">
        <v>0</v>
      </c>
      <c r="Q1674" s="476">
        <v>0</v>
      </c>
      <c r="S1674" s="469"/>
      <c r="T1674" s="469"/>
      <c r="U1674" s="469"/>
      <c r="V1674" s="469"/>
      <c r="W1674" s="469"/>
      <c r="X1674" s="469"/>
    </row>
    <row r="1675" spans="2:30" s="260" customFormat="1" ht="15" customHeight="1">
      <c r="B1675" s="260" t="s">
        <v>5058</v>
      </c>
      <c r="C1675" s="260" t="s">
        <v>5379</v>
      </c>
      <c r="D1675" s="649" t="s">
        <v>5059</v>
      </c>
      <c r="F1675" s="260" t="s">
        <v>247</v>
      </c>
      <c r="I1675" s="668" t="s">
        <v>5044</v>
      </c>
      <c r="J1675" s="260">
        <v>7</v>
      </c>
      <c r="K1675" s="312" t="s">
        <v>5422</v>
      </c>
      <c r="L1675" s="469" t="s">
        <v>5435</v>
      </c>
      <c r="M1675" s="476">
        <v>0</v>
      </c>
      <c r="N1675" s="476">
        <v>0</v>
      </c>
      <c r="O1675" s="476">
        <v>0</v>
      </c>
      <c r="P1675" s="476">
        <v>0</v>
      </c>
      <c r="Q1675" s="476">
        <v>0</v>
      </c>
      <c r="S1675" s="469"/>
      <c r="T1675" s="469"/>
      <c r="U1675" s="469"/>
      <c r="V1675" s="469"/>
      <c r="W1675" s="469"/>
      <c r="X1675" s="469"/>
    </row>
    <row r="1676" spans="2:30" s="260" customFormat="1" ht="15" customHeight="1">
      <c r="B1676" s="260" t="s">
        <v>5061</v>
      </c>
      <c r="C1676" s="260" t="s">
        <v>5386</v>
      </c>
      <c r="D1676" s="649" t="s">
        <v>5062</v>
      </c>
      <c r="F1676" s="260" t="s">
        <v>247</v>
      </c>
      <c r="I1676" s="668" t="s">
        <v>5044</v>
      </c>
      <c r="J1676" s="260">
        <v>7</v>
      </c>
      <c r="K1676" s="312" t="s">
        <v>5421</v>
      </c>
      <c r="L1676" s="469" t="s">
        <v>5435</v>
      </c>
      <c r="M1676" s="476">
        <v>0</v>
      </c>
      <c r="N1676" s="476">
        <v>0</v>
      </c>
      <c r="O1676" s="476">
        <v>0</v>
      </c>
      <c r="P1676" s="476">
        <v>0</v>
      </c>
      <c r="Q1676" s="476">
        <v>0</v>
      </c>
      <c r="S1676" s="469"/>
      <c r="T1676" s="469"/>
      <c r="U1676" s="469"/>
      <c r="V1676" s="469"/>
      <c r="W1676" s="469"/>
      <c r="X1676" s="469"/>
    </row>
    <row r="1677" spans="2:30" s="260" customFormat="1" ht="15" customHeight="1">
      <c r="B1677" s="260" t="s">
        <v>5063</v>
      </c>
      <c r="C1677" s="260" t="s">
        <v>5403</v>
      </c>
      <c r="D1677" s="581" t="s">
        <v>5428</v>
      </c>
      <c r="E1677" s="260" t="s">
        <v>5095</v>
      </c>
      <c r="F1677" s="260" t="s">
        <v>266</v>
      </c>
      <c r="G1677" s="260">
        <v>10</v>
      </c>
      <c r="H1677" s="260">
        <v>10</v>
      </c>
      <c r="I1677" s="668" t="s">
        <v>5044</v>
      </c>
      <c r="J1677" s="260">
        <v>9</v>
      </c>
      <c r="K1677" s="312" t="s">
        <v>5420</v>
      </c>
      <c r="L1677" s="260" t="s">
        <v>5425</v>
      </c>
      <c r="M1677" s="476">
        <v>0</v>
      </c>
      <c r="N1677" s="260">
        <v>1</v>
      </c>
      <c r="O1677" s="260">
        <v>0</v>
      </c>
      <c r="P1677" s="260">
        <v>2</v>
      </c>
      <c r="Q1677" s="260">
        <v>2</v>
      </c>
      <c r="R1677" s="260">
        <f>SUBTOTAL(9,M1677:Q1677)</f>
        <v>5</v>
      </c>
    </row>
    <row r="1678" spans="2:30" s="260" customFormat="1" ht="15" customHeight="1">
      <c r="B1678" s="469" t="s">
        <v>5445</v>
      </c>
      <c r="C1678" s="260" t="s">
        <v>5115</v>
      </c>
      <c r="D1678" s="649" t="s">
        <v>5033</v>
      </c>
      <c r="F1678" s="260" t="s">
        <v>5116</v>
      </c>
      <c r="G1678" s="260">
        <v>1</v>
      </c>
      <c r="I1678" s="668" t="s">
        <v>5117</v>
      </c>
      <c r="J1678" s="260">
        <v>1</v>
      </c>
      <c r="K1678" s="312" t="s">
        <v>5420</v>
      </c>
      <c r="L1678" s="260" t="s">
        <v>5425</v>
      </c>
      <c r="M1678" s="260">
        <v>1</v>
      </c>
      <c r="N1678" s="476">
        <v>0</v>
      </c>
      <c r="O1678" s="476">
        <v>0</v>
      </c>
      <c r="P1678" s="260">
        <v>0</v>
      </c>
      <c r="Q1678" s="260">
        <v>2</v>
      </c>
      <c r="R1678" s="260">
        <f>SUBTOTAL(9,M1678:Q1678)</f>
        <v>3</v>
      </c>
    </row>
    <row r="1679" spans="2:30" s="260" customFormat="1" ht="15" customHeight="1">
      <c r="B1679" s="260" t="s">
        <v>5034</v>
      </c>
      <c r="C1679" s="260" t="s">
        <v>5118</v>
      </c>
      <c r="D1679" s="649" t="s">
        <v>5035</v>
      </c>
      <c r="F1679" s="260" t="s">
        <v>247</v>
      </c>
      <c r="I1679" s="668" t="s">
        <v>5117</v>
      </c>
      <c r="J1679" s="260">
        <v>1</v>
      </c>
      <c r="K1679" s="312" t="s">
        <v>5422</v>
      </c>
      <c r="L1679" s="469" t="s">
        <v>5435</v>
      </c>
      <c r="M1679" s="476">
        <v>0</v>
      </c>
      <c r="N1679" s="476">
        <v>0</v>
      </c>
      <c r="O1679" s="476">
        <v>0</v>
      </c>
      <c r="P1679" s="476">
        <v>0</v>
      </c>
      <c r="Q1679" s="476">
        <v>0</v>
      </c>
      <c r="S1679" s="469"/>
      <c r="T1679" s="469"/>
      <c r="U1679" s="469"/>
      <c r="V1679" s="469"/>
      <c r="W1679" s="469"/>
      <c r="X1679" s="469"/>
    </row>
    <row r="1680" spans="2:30" s="260" customFormat="1" ht="15" customHeight="1">
      <c r="B1680" s="469" t="s">
        <v>5434</v>
      </c>
      <c r="C1680" s="260" t="s">
        <v>5255</v>
      </c>
      <c r="D1680" s="649" t="s">
        <v>5045</v>
      </c>
      <c r="F1680" s="260" t="s">
        <v>266</v>
      </c>
      <c r="G1680" s="260">
        <v>2</v>
      </c>
      <c r="H1680" s="260">
        <v>4</v>
      </c>
      <c r="I1680" s="668" t="s">
        <v>5117</v>
      </c>
      <c r="J1680" s="260">
        <v>3</v>
      </c>
      <c r="K1680" s="312" t="s">
        <v>5419</v>
      </c>
      <c r="L1680" s="260" t="s">
        <v>5425</v>
      </c>
      <c r="M1680" s="672">
        <v>0</v>
      </c>
      <c r="N1680" s="672">
        <v>0</v>
      </c>
      <c r="O1680" s="672">
        <v>0</v>
      </c>
      <c r="P1680" s="672">
        <v>0</v>
      </c>
      <c r="Q1680" s="260">
        <v>1</v>
      </c>
      <c r="R1680" s="260">
        <f>SUBTOTAL(9,M1680:Q1680)</f>
        <v>1</v>
      </c>
    </row>
    <row r="1681" spans="2:24" s="260" customFormat="1" ht="15" customHeight="1">
      <c r="B1681" s="260" t="s">
        <v>5054</v>
      </c>
      <c r="C1681" s="260" t="s">
        <v>5325</v>
      </c>
      <c r="D1681" s="649" t="s">
        <v>5055</v>
      </c>
      <c r="F1681" s="260" t="s">
        <v>266</v>
      </c>
      <c r="G1681" s="260">
        <v>1</v>
      </c>
      <c r="H1681" s="260">
        <v>1</v>
      </c>
      <c r="I1681" s="668" t="s">
        <v>5117</v>
      </c>
      <c r="J1681" s="260">
        <v>5</v>
      </c>
      <c r="K1681" s="312" t="s">
        <v>5421</v>
      </c>
      <c r="L1681" s="469" t="s">
        <v>5435</v>
      </c>
      <c r="M1681" s="476">
        <v>0</v>
      </c>
      <c r="N1681" s="476">
        <v>0</v>
      </c>
      <c r="O1681" s="476">
        <v>0</v>
      </c>
      <c r="P1681" s="476">
        <v>0</v>
      </c>
      <c r="Q1681" s="476">
        <v>0</v>
      </c>
      <c r="S1681" s="469"/>
      <c r="T1681" s="469"/>
      <c r="U1681" s="469"/>
      <c r="V1681" s="469"/>
      <c r="W1681" s="469"/>
      <c r="X1681" s="469"/>
    </row>
    <row r="1682" spans="2:24" s="260" customFormat="1" ht="15" customHeight="1">
      <c r="B1682" s="260" t="s">
        <v>5036</v>
      </c>
      <c r="C1682" s="260" t="s">
        <v>5143</v>
      </c>
      <c r="D1682" s="649" t="s">
        <v>5037</v>
      </c>
      <c r="E1682" s="260" t="s">
        <v>5095</v>
      </c>
      <c r="F1682" s="260" t="s">
        <v>266</v>
      </c>
      <c r="G1682" s="260">
        <v>1</v>
      </c>
      <c r="H1682" s="260">
        <v>3</v>
      </c>
      <c r="I1682" s="668" t="s">
        <v>5144</v>
      </c>
      <c r="J1682" s="260">
        <v>1</v>
      </c>
      <c r="K1682" s="312" t="s">
        <v>5421</v>
      </c>
      <c r="L1682" s="469" t="s">
        <v>5435</v>
      </c>
      <c r="M1682" s="476">
        <v>0</v>
      </c>
      <c r="N1682" s="476">
        <v>0</v>
      </c>
      <c r="O1682" s="476">
        <v>0</v>
      </c>
      <c r="P1682" s="476">
        <v>0</v>
      </c>
      <c r="Q1682" s="476">
        <v>0</v>
      </c>
      <c r="S1682" s="469"/>
      <c r="T1682" s="469"/>
      <c r="U1682" s="469"/>
      <c r="V1682" s="469"/>
      <c r="W1682" s="469"/>
      <c r="X1682" s="469"/>
    </row>
    <row r="1683" spans="2:24" s="260" customFormat="1" ht="15" customHeight="1">
      <c r="B1683" s="469" t="s">
        <v>5852</v>
      </c>
      <c r="C1683" s="260" t="s">
        <v>5153</v>
      </c>
      <c r="D1683" s="649" t="s">
        <v>5038</v>
      </c>
      <c r="F1683" s="260" t="s">
        <v>247</v>
      </c>
      <c r="I1683" s="668" t="s">
        <v>5144</v>
      </c>
      <c r="J1683" s="260">
        <v>1</v>
      </c>
      <c r="K1683" s="312" t="s">
        <v>5420</v>
      </c>
      <c r="L1683" s="260" t="s">
        <v>5425</v>
      </c>
      <c r="M1683" s="260">
        <v>0</v>
      </c>
      <c r="N1683" s="260">
        <v>1</v>
      </c>
      <c r="O1683" s="260">
        <v>2</v>
      </c>
      <c r="P1683" s="672">
        <v>0</v>
      </c>
      <c r="Q1683" s="260">
        <v>2</v>
      </c>
      <c r="R1683" s="260">
        <f>SUBTOTAL(9,M1683:Q1683)</f>
        <v>5</v>
      </c>
    </row>
    <row r="1684" spans="2:24" s="260" customFormat="1" ht="15" customHeight="1">
      <c r="B1684" s="260" t="s">
        <v>5039</v>
      </c>
      <c r="C1684" s="260" t="s">
        <v>5180</v>
      </c>
      <c r="D1684" s="649" t="s">
        <v>5040</v>
      </c>
      <c r="F1684" s="260" t="s">
        <v>247</v>
      </c>
      <c r="I1684" s="668" t="s">
        <v>5144</v>
      </c>
      <c r="J1684" s="260">
        <v>2</v>
      </c>
      <c r="K1684" s="312" t="s">
        <v>5422</v>
      </c>
      <c r="L1684" s="469" t="s">
        <v>5435</v>
      </c>
      <c r="M1684" s="476">
        <v>0</v>
      </c>
      <c r="N1684" s="476">
        <v>0</v>
      </c>
      <c r="O1684" s="476">
        <v>0</v>
      </c>
      <c r="P1684" s="476">
        <v>0</v>
      </c>
      <c r="Q1684" s="476">
        <v>0</v>
      </c>
      <c r="S1684" s="469"/>
      <c r="T1684" s="469"/>
      <c r="U1684" s="469"/>
      <c r="V1684" s="469"/>
      <c r="W1684" s="469"/>
      <c r="X1684" s="469"/>
    </row>
    <row r="1685" spans="2:24" s="260" customFormat="1" ht="15" customHeight="1">
      <c r="B1685" s="469" t="s">
        <v>5466</v>
      </c>
      <c r="C1685" s="260" t="s">
        <v>5385</v>
      </c>
      <c r="D1685" s="649" t="s">
        <v>5060</v>
      </c>
      <c r="F1685" s="260" t="s">
        <v>266</v>
      </c>
      <c r="G1685" s="260">
        <v>5</v>
      </c>
      <c r="H1685" s="260">
        <v>5</v>
      </c>
      <c r="I1685" s="668" t="s">
        <v>5144</v>
      </c>
      <c r="J1685" s="260">
        <v>7</v>
      </c>
      <c r="K1685" s="312" t="s">
        <v>5419</v>
      </c>
      <c r="L1685" s="260" t="s">
        <v>5425</v>
      </c>
      <c r="M1685" s="672">
        <v>0</v>
      </c>
      <c r="N1685" s="260">
        <v>1</v>
      </c>
      <c r="O1685" s="260">
        <v>1</v>
      </c>
      <c r="P1685" s="672">
        <v>0</v>
      </c>
      <c r="Q1685" s="260">
        <v>1</v>
      </c>
      <c r="R1685" s="260">
        <f>SUBTOTAL(9,M1685:Q1685)</f>
        <v>3</v>
      </c>
    </row>
    <row r="1686" spans="2:24" s="260" customFormat="1" ht="15" customHeight="1">
      <c r="B1686" s="260" t="s">
        <v>5067</v>
      </c>
      <c r="C1686" s="260" t="s">
        <v>5068</v>
      </c>
      <c r="D1686" s="649" t="s">
        <v>5069</v>
      </c>
      <c r="F1686" s="260" t="s">
        <v>247</v>
      </c>
      <c r="I1686" s="309" t="s">
        <v>3231</v>
      </c>
      <c r="J1686" s="260">
        <v>1</v>
      </c>
      <c r="K1686" s="312" t="s">
        <v>3243</v>
      </c>
      <c r="L1686" s="469" t="s">
        <v>5435</v>
      </c>
      <c r="M1686" s="476">
        <v>0</v>
      </c>
      <c r="N1686" s="476">
        <v>0</v>
      </c>
      <c r="O1686" s="476">
        <v>0</v>
      </c>
      <c r="P1686" s="476">
        <v>0</v>
      </c>
      <c r="Q1686" s="476">
        <v>0</v>
      </c>
      <c r="S1686" s="469"/>
      <c r="T1686" s="469"/>
      <c r="U1686" s="469"/>
      <c r="V1686" s="469"/>
      <c r="W1686" s="469"/>
      <c r="X1686" s="469"/>
    </row>
    <row r="1687" spans="2:24" s="260" customFormat="1" ht="15" customHeight="1">
      <c r="B1687" s="260" t="s">
        <v>5070</v>
      </c>
      <c r="C1687" s="260" t="s">
        <v>5071</v>
      </c>
      <c r="D1687" s="649" t="s">
        <v>5072</v>
      </c>
      <c r="F1687" s="260" t="s">
        <v>266</v>
      </c>
      <c r="G1687" s="260">
        <v>1</v>
      </c>
      <c r="H1687" s="260">
        <v>1</v>
      </c>
      <c r="I1687" s="309" t="s">
        <v>3231</v>
      </c>
      <c r="J1687" s="260">
        <v>1</v>
      </c>
      <c r="K1687" s="312" t="s">
        <v>3238</v>
      </c>
      <c r="L1687" s="469" t="s">
        <v>5435</v>
      </c>
      <c r="M1687" s="476">
        <v>0</v>
      </c>
      <c r="N1687" s="476">
        <v>0</v>
      </c>
      <c r="O1687" s="476">
        <v>0</v>
      </c>
      <c r="P1687" s="476">
        <v>0</v>
      </c>
      <c r="Q1687" s="476">
        <v>0</v>
      </c>
      <c r="S1687" s="469"/>
      <c r="T1687" s="469"/>
      <c r="U1687" s="469"/>
      <c r="V1687" s="469"/>
      <c r="W1687" s="469"/>
      <c r="X1687" s="469"/>
    </row>
    <row r="1688" spans="2:24" s="260" customFormat="1" ht="15" customHeight="1">
      <c r="B1688" s="260" t="s">
        <v>5073</v>
      </c>
      <c r="C1688" s="260" t="s">
        <v>5074</v>
      </c>
      <c r="D1688" s="649" t="s">
        <v>5075</v>
      </c>
      <c r="F1688" s="260" t="s">
        <v>247</v>
      </c>
      <c r="I1688" s="309" t="s">
        <v>3231</v>
      </c>
      <c r="J1688" s="260">
        <v>1</v>
      </c>
      <c r="K1688" s="312" t="s">
        <v>3238</v>
      </c>
      <c r="L1688" s="469" t="s">
        <v>5435</v>
      </c>
      <c r="M1688" s="476">
        <v>0</v>
      </c>
      <c r="N1688" s="476">
        <v>0</v>
      </c>
      <c r="O1688" s="476">
        <v>0</v>
      </c>
      <c r="P1688" s="476">
        <v>0</v>
      </c>
      <c r="Q1688" s="476">
        <v>0</v>
      </c>
      <c r="S1688" s="469"/>
      <c r="T1688" s="469"/>
      <c r="U1688" s="469"/>
      <c r="V1688" s="469"/>
      <c r="W1688" s="469"/>
      <c r="X1688" s="469"/>
    </row>
    <row r="1689" spans="2:24" s="260" customFormat="1" ht="15" customHeight="1">
      <c r="B1689" s="260" t="s">
        <v>5328</v>
      </c>
      <c r="C1689" s="260" t="s">
        <v>5329</v>
      </c>
      <c r="D1689" s="649" t="s">
        <v>5330</v>
      </c>
      <c r="E1689" s="260" t="s">
        <v>5160</v>
      </c>
      <c r="F1689" s="260" t="s">
        <v>266</v>
      </c>
      <c r="G1689" s="260">
        <v>5</v>
      </c>
      <c r="H1689" s="260">
        <v>4</v>
      </c>
      <c r="I1689" s="644" t="s">
        <v>3231</v>
      </c>
      <c r="J1689" s="260">
        <v>5</v>
      </c>
      <c r="K1689" s="312" t="s">
        <v>3243</v>
      </c>
      <c r="L1689" s="469" t="s">
        <v>5435</v>
      </c>
      <c r="M1689" s="476">
        <v>0</v>
      </c>
      <c r="N1689" s="476">
        <v>0</v>
      </c>
      <c r="O1689" s="476">
        <v>0</v>
      </c>
      <c r="P1689" s="476">
        <v>0</v>
      </c>
      <c r="Q1689" s="476">
        <v>0</v>
      </c>
      <c r="S1689" s="469"/>
      <c r="T1689" s="469"/>
      <c r="U1689" s="469"/>
      <c r="V1689" s="469"/>
      <c r="W1689" s="469"/>
      <c r="X1689" s="469"/>
    </row>
    <row r="1690" spans="2:24" s="260" customFormat="1" ht="15" customHeight="1">
      <c r="B1690" s="260" t="s">
        <v>5360</v>
      </c>
      <c r="C1690" s="260" t="s">
        <v>5361</v>
      </c>
      <c r="D1690" s="649" t="s">
        <v>5362</v>
      </c>
      <c r="F1690" s="260" t="s">
        <v>266</v>
      </c>
      <c r="G1690" s="260">
        <v>5</v>
      </c>
      <c r="H1690" s="260">
        <v>4</v>
      </c>
      <c r="I1690" s="668" t="s">
        <v>3231</v>
      </c>
      <c r="J1690" s="260">
        <v>6</v>
      </c>
      <c r="K1690" s="312" t="s">
        <v>5419</v>
      </c>
      <c r="L1690" s="260" t="s">
        <v>5425</v>
      </c>
      <c r="M1690" s="260">
        <v>1</v>
      </c>
      <c r="N1690" s="260">
        <v>1</v>
      </c>
      <c r="O1690" s="260">
        <v>1</v>
      </c>
      <c r="P1690" s="260">
        <v>1</v>
      </c>
      <c r="Q1690" s="260">
        <v>1</v>
      </c>
      <c r="R1690" s="260">
        <f>SUBTOTAL(9,M1690:Q1690)</f>
        <v>5</v>
      </c>
    </row>
    <row r="1691" spans="2:24" s="260" customFormat="1" ht="15" customHeight="1">
      <c r="B1691" s="469" t="s">
        <v>5463</v>
      </c>
      <c r="C1691" s="260" t="s">
        <v>5408</v>
      </c>
      <c r="D1691" s="649" t="s">
        <v>5409</v>
      </c>
      <c r="F1691" s="260" t="s">
        <v>247</v>
      </c>
      <c r="I1691" s="309" t="s">
        <v>3231</v>
      </c>
      <c r="J1691" s="260">
        <v>10</v>
      </c>
      <c r="K1691" s="312" t="s">
        <v>5420</v>
      </c>
      <c r="L1691" s="260" t="s">
        <v>5425</v>
      </c>
      <c r="M1691" s="260">
        <v>0</v>
      </c>
      <c r="N1691" s="260">
        <v>0</v>
      </c>
      <c r="O1691" s="260">
        <v>0</v>
      </c>
      <c r="P1691" s="260">
        <v>2</v>
      </c>
      <c r="Q1691" s="260">
        <v>2</v>
      </c>
      <c r="R1691" s="260">
        <f>SUBTOTAL(9,M1691:Q1691)</f>
        <v>4</v>
      </c>
    </row>
    <row r="1692" spans="2:24" s="260" customFormat="1" ht="15" customHeight="1">
      <c r="B1692" s="260" t="s">
        <v>5076</v>
      </c>
      <c r="C1692" s="260" t="s">
        <v>5077</v>
      </c>
      <c r="D1692" s="649" t="s">
        <v>5078</v>
      </c>
      <c r="F1692" s="260" t="s">
        <v>247</v>
      </c>
      <c r="I1692" s="670" t="s">
        <v>5410</v>
      </c>
      <c r="J1692" s="260">
        <v>1</v>
      </c>
      <c r="K1692" s="312" t="s">
        <v>5421</v>
      </c>
      <c r="L1692" s="469" t="s">
        <v>5435</v>
      </c>
      <c r="M1692" s="476">
        <v>0</v>
      </c>
      <c r="N1692" s="476">
        <v>0</v>
      </c>
      <c r="O1692" s="476">
        <v>0</v>
      </c>
      <c r="P1692" s="476">
        <v>0</v>
      </c>
      <c r="Q1692" s="476">
        <v>0</v>
      </c>
      <c r="S1692" s="469"/>
      <c r="T1692" s="469"/>
      <c r="U1692" s="469"/>
      <c r="V1692" s="469"/>
      <c r="W1692" s="469"/>
      <c r="X1692" s="469"/>
    </row>
    <row r="1693" spans="2:24" s="260" customFormat="1" ht="15" customHeight="1">
      <c r="B1693" s="469" t="s">
        <v>5444</v>
      </c>
      <c r="C1693" s="260" t="s">
        <v>5079</v>
      </c>
      <c r="D1693" s="649" t="s">
        <v>5080</v>
      </c>
      <c r="F1693" s="260" t="s">
        <v>266</v>
      </c>
      <c r="G1693" s="260">
        <v>3</v>
      </c>
      <c r="H1693" s="260">
        <v>3</v>
      </c>
      <c r="I1693" s="670" t="s">
        <v>5410</v>
      </c>
      <c r="J1693" s="260">
        <v>3</v>
      </c>
      <c r="K1693" s="312" t="s">
        <v>5419</v>
      </c>
      <c r="L1693" s="260" t="s">
        <v>5425</v>
      </c>
      <c r="M1693" s="260">
        <v>1</v>
      </c>
      <c r="N1693" s="672">
        <v>0</v>
      </c>
      <c r="O1693" s="260">
        <v>1</v>
      </c>
      <c r="P1693" s="260">
        <v>1</v>
      </c>
      <c r="Q1693" s="260">
        <v>1</v>
      </c>
      <c r="R1693" s="260">
        <f>SUBTOTAL(9,M1693:Q1693)</f>
        <v>4</v>
      </c>
    </row>
    <row r="1694" spans="2:24" s="260" customFormat="1" ht="15" customHeight="1">
      <c r="B1694" s="260" t="s">
        <v>5334</v>
      </c>
      <c r="C1694" s="260" t="s">
        <v>5335</v>
      </c>
      <c r="D1694" s="649" t="s">
        <v>5336</v>
      </c>
      <c r="E1694" s="260" t="s">
        <v>5160</v>
      </c>
      <c r="F1694" s="260" t="s">
        <v>266</v>
      </c>
      <c r="G1694" s="260">
        <v>4</v>
      </c>
      <c r="H1694" s="260">
        <v>5</v>
      </c>
      <c r="I1694" s="670" t="s">
        <v>5410</v>
      </c>
      <c r="J1694" s="260">
        <v>5</v>
      </c>
      <c r="K1694" s="312" t="s">
        <v>5422</v>
      </c>
      <c r="L1694" s="260" t="s">
        <v>5425</v>
      </c>
      <c r="M1694" s="476">
        <v>0</v>
      </c>
      <c r="N1694" s="476">
        <v>0</v>
      </c>
      <c r="O1694" s="476">
        <v>0</v>
      </c>
      <c r="P1694" s="476">
        <v>0</v>
      </c>
      <c r="Q1694" s="476">
        <v>0</v>
      </c>
    </row>
    <row r="1695" spans="2:24" s="260" customFormat="1" ht="15" customHeight="1">
      <c r="B1695" s="469" t="s">
        <v>5462</v>
      </c>
      <c r="C1695" s="260" t="s">
        <v>5380</v>
      </c>
      <c r="D1695" s="649" t="s">
        <v>5381</v>
      </c>
      <c r="F1695" s="260" t="s">
        <v>247</v>
      </c>
      <c r="I1695" s="670" t="s">
        <v>5410</v>
      </c>
      <c r="J1695" s="260">
        <v>7</v>
      </c>
      <c r="K1695" s="312" t="s">
        <v>5420</v>
      </c>
      <c r="L1695" s="260" t="s">
        <v>5425</v>
      </c>
      <c r="M1695" s="672">
        <v>0</v>
      </c>
      <c r="N1695" s="672">
        <v>0</v>
      </c>
      <c r="O1695" s="260">
        <v>1</v>
      </c>
      <c r="P1695" s="260">
        <v>2</v>
      </c>
      <c r="Q1695" s="260">
        <v>2</v>
      </c>
      <c r="R1695" s="260">
        <f>SUBTOTAL(9,M1695:Q1695)</f>
        <v>5</v>
      </c>
    </row>
    <row r="1696" spans="2:24" s="260" customFormat="1" ht="15" customHeight="1">
      <c r="B1696" s="260" t="s">
        <v>5064</v>
      </c>
      <c r="C1696" s="260" t="s">
        <v>5065</v>
      </c>
      <c r="D1696" s="649" t="s">
        <v>5066</v>
      </c>
      <c r="F1696" s="260" t="s">
        <v>247</v>
      </c>
      <c r="I1696" s="670" t="s">
        <v>5411</v>
      </c>
      <c r="J1696" s="260">
        <v>0</v>
      </c>
      <c r="K1696" s="312" t="s">
        <v>5421</v>
      </c>
      <c r="L1696" s="469" t="s">
        <v>5435</v>
      </c>
      <c r="M1696" s="476">
        <v>0</v>
      </c>
      <c r="N1696" s="476">
        <v>0</v>
      </c>
      <c r="O1696" s="476">
        <v>0</v>
      </c>
      <c r="P1696" s="476">
        <v>0</v>
      </c>
      <c r="Q1696" s="476">
        <v>0</v>
      </c>
      <c r="S1696" s="469"/>
      <c r="T1696" s="469"/>
      <c r="U1696" s="469"/>
      <c r="V1696" s="469"/>
      <c r="W1696" s="469"/>
      <c r="X1696" s="469"/>
    </row>
    <row r="1697" spans="2:24" s="260" customFormat="1" ht="15" customHeight="1">
      <c r="B1697" s="469" t="s">
        <v>7609</v>
      </c>
      <c r="C1697" s="260" t="s">
        <v>5081</v>
      </c>
      <c r="D1697" s="649" t="s">
        <v>5082</v>
      </c>
      <c r="F1697" s="260" t="s">
        <v>266</v>
      </c>
      <c r="G1697" s="260">
        <v>1</v>
      </c>
      <c r="H1697" s="260">
        <v>4</v>
      </c>
      <c r="I1697" s="670" t="s">
        <v>5411</v>
      </c>
      <c r="J1697" s="260">
        <v>3</v>
      </c>
      <c r="K1697" s="312" t="s">
        <v>5419</v>
      </c>
      <c r="L1697" s="260" t="s">
        <v>5425</v>
      </c>
      <c r="M1697" s="260">
        <v>1</v>
      </c>
      <c r="N1697" s="260">
        <v>1</v>
      </c>
      <c r="O1697" s="260">
        <v>1</v>
      </c>
      <c r="P1697" s="260">
        <v>1</v>
      </c>
      <c r="Q1697" s="476">
        <v>0</v>
      </c>
      <c r="R1697" s="260">
        <f>SUBTOTAL(9,M1697:Q1697)</f>
        <v>4</v>
      </c>
    </row>
    <row r="1698" spans="2:24" s="260" customFormat="1" ht="15" customHeight="1">
      <c r="B1698" s="260" t="s">
        <v>5083</v>
      </c>
      <c r="C1698" s="260" t="s">
        <v>5084</v>
      </c>
      <c r="D1698" s="649" t="s">
        <v>5085</v>
      </c>
      <c r="F1698" s="260" t="s">
        <v>266</v>
      </c>
      <c r="G1698" s="260">
        <v>4</v>
      </c>
      <c r="H1698" s="260">
        <v>5</v>
      </c>
      <c r="I1698" s="670" t="s">
        <v>5411</v>
      </c>
      <c r="J1698" s="260">
        <v>4</v>
      </c>
      <c r="K1698" s="312" t="s">
        <v>5422</v>
      </c>
      <c r="L1698" s="260" t="s">
        <v>5425</v>
      </c>
      <c r="M1698" s="476">
        <v>0</v>
      </c>
      <c r="N1698" s="476">
        <v>0</v>
      </c>
      <c r="O1698" s="476">
        <v>0</v>
      </c>
      <c r="P1698" s="476">
        <v>0</v>
      </c>
      <c r="Q1698" s="476">
        <v>0</v>
      </c>
    </row>
    <row r="1699" spans="2:24" s="260" customFormat="1" ht="15" customHeight="1">
      <c r="B1699" s="469" t="s">
        <v>5448</v>
      </c>
      <c r="C1699" s="260" t="s">
        <v>5374</v>
      </c>
      <c r="D1699" s="649" t="s">
        <v>5375</v>
      </c>
      <c r="F1699" s="260" t="s">
        <v>247</v>
      </c>
      <c r="I1699" s="670" t="s">
        <v>5411</v>
      </c>
      <c r="J1699" s="260">
        <v>6</v>
      </c>
      <c r="K1699" s="312" t="s">
        <v>5420</v>
      </c>
      <c r="L1699" s="260" t="s">
        <v>5425</v>
      </c>
      <c r="M1699" s="260">
        <v>1</v>
      </c>
      <c r="N1699" s="260">
        <v>2</v>
      </c>
      <c r="O1699" s="260">
        <v>1</v>
      </c>
      <c r="P1699" s="260">
        <v>1</v>
      </c>
      <c r="Q1699" s="260">
        <v>2</v>
      </c>
      <c r="R1699" s="260">
        <f>SUBTOTAL(9,M1699:Q1699)</f>
        <v>7</v>
      </c>
    </row>
    <row r="1700" spans="2:24" s="260" customFormat="1" ht="15" customHeight="1">
      <c r="B1700" s="260" t="s">
        <v>5138</v>
      </c>
      <c r="C1700" s="260" t="s">
        <v>5139</v>
      </c>
      <c r="D1700" s="649" t="s">
        <v>5140</v>
      </c>
      <c r="F1700" s="260" t="s">
        <v>266</v>
      </c>
      <c r="G1700" s="260">
        <v>1</v>
      </c>
      <c r="H1700" s="260">
        <v>3</v>
      </c>
      <c r="I1700" s="674" t="s">
        <v>269</v>
      </c>
      <c r="J1700" s="260">
        <v>1</v>
      </c>
      <c r="K1700" s="312" t="s">
        <v>5421</v>
      </c>
      <c r="L1700" s="469" t="s">
        <v>5435</v>
      </c>
      <c r="M1700" s="476">
        <v>0</v>
      </c>
      <c r="N1700" s="476">
        <v>0</v>
      </c>
      <c r="O1700" s="476">
        <v>0</v>
      </c>
      <c r="P1700" s="476">
        <v>0</v>
      </c>
      <c r="Q1700" s="476">
        <v>0</v>
      </c>
      <c r="S1700" s="469"/>
      <c r="T1700" s="469"/>
      <c r="U1700" s="469"/>
      <c r="V1700" s="469"/>
      <c r="W1700" s="469"/>
      <c r="X1700" s="469"/>
    </row>
    <row r="1701" spans="2:24" s="260" customFormat="1" ht="15" customHeight="1">
      <c r="B1701" s="260" t="s">
        <v>5190</v>
      </c>
      <c r="C1701" s="260" t="s">
        <v>5191</v>
      </c>
      <c r="D1701" s="649" t="s">
        <v>5192</v>
      </c>
      <c r="F1701" s="260" t="s">
        <v>247</v>
      </c>
      <c r="I1701" s="674" t="s">
        <v>269</v>
      </c>
      <c r="J1701" s="260">
        <v>2</v>
      </c>
      <c r="K1701" s="312" t="s">
        <v>5422</v>
      </c>
      <c r="L1701" s="469" t="s">
        <v>5465</v>
      </c>
      <c r="M1701" s="476">
        <v>0</v>
      </c>
      <c r="N1701" s="476">
        <v>0</v>
      </c>
      <c r="O1701" s="476">
        <v>0</v>
      </c>
      <c r="P1701" s="476">
        <v>0</v>
      </c>
      <c r="Q1701" s="476">
        <v>0</v>
      </c>
      <c r="S1701" s="469"/>
      <c r="T1701" s="469"/>
      <c r="U1701" s="469"/>
      <c r="V1701" s="469"/>
      <c r="W1701" s="469"/>
      <c r="X1701" s="469"/>
    </row>
    <row r="1702" spans="2:24" s="260" customFormat="1" ht="15" customHeight="1">
      <c r="B1702" s="260" t="s">
        <v>5241</v>
      </c>
      <c r="C1702" s="260" t="s">
        <v>5242</v>
      </c>
      <c r="D1702" s="649" t="s">
        <v>5243</v>
      </c>
      <c r="F1702" s="260" t="s">
        <v>266</v>
      </c>
      <c r="G1702" s="260">
        <v>3</v>
      </c>
      <c r="H1702" s="260">
        <v>4</v>
      </c>
      <c r="I1702" s="674" t="s">
        <v>269</v>
      </c>
      <c r="J1702" s="260">
        <v>3</v>
      </c>
      <c r="K1702" s="312" t="s">
        <v>5421</v>
      </c>
      <c r="L1702" s="469" t="s">
        <v>5435</v>
      </c>
      <c r="M1702" s="476">
        <v>0</v>
      </c>
      <c r="N1702" s="476">
        <v>0</v>
      </c>
      <c r="O1702" s="476">
        <v>0</v>
      </c>
      <c r="P1702" s="476">
        <v>0</v>
      </c>
      <c r="Q1702" s="476">
        <v>0</v>
      </c>
      <c r="S1702" s="469"/>
      <c r="T1702" s="469"/>
      <c r="U1702" s="469"/>
      <c r="V1702" s="469"/>
      <c r="W1702" s="469"/>
      <c r="X1702" s="469"/>
    </row>
    <row r="1703" spans="2:24" s="260" customFormat="1" ht="15" customHeight="1">
      <c r="B1703" s="469" t="s">
        <v>6303</v>
      </c>
      <c r="C1703" s="260" t="s">
        <v>5244</v>
      </c>
      <c r="D1703" s="649" t="s">
        <v>5245</v>
      </c>
      <c r="F1703" s="260" t="s">
        <v>247</v>
      </c>
      <c r="I1703" s="674" t="s">
        <v>269</v>
      </c>
      <c r="J1703" s="260">
        <v>3</v>
      </c>
      <c r="K1703" s="312" t="s">
        <v>5420</v>
      </c>
      <c r="L1703" s="260" t="s">
        <v>5425</v>
      </c>
      <c r="M1703" s="260">
        <v>0</v>
      </c>
      <c r="N1703" s="260">
        <v>1</v>
      </c>
      <c r="O1703" s="260">
        <v>1</v>
      </c>
      <c r="P1703" s="476">
        <v>0</v>
      </c>
      <c r="Q1703" s="260">
        <v>1</v>
      </c>
      <c r="R1703" s="260">
        <f>SUBTOTAL(9,M1703:Q1703)</f>
        <v>3</v>
      </c>
    </row>
    <row r="1704" spans="2:24" s="260" customFormat="1" ht="15" customHeight="1">
      <c r="B1704" s="469" t="s">
        <v>5873</v>
      </c>
      <c r="C1704" s="260" t="s">
        <v>5315</v>
      </c>
      <c r="D1704" s="649" t="s">
        <v>5316</v>
      </c>
      <c r="F1704" s="260" t="s">
        <v>266</v>
      </c>
      <c r="G1704" s="260">
        <v>3</v>
      </c>
      <c r="H1704" s="260">
        <v>8</v>
      </c>
      <c r="I1704" s="674" t="s">
        <v>269</v>
      </c>
      <c r="J1704" s="260">
        <v>5</v>
      </c>
      <c r="K1704" s="312" t="s">
        <v>5419</v>
      </c>
      <c r="L1704" s="260" t="s">
        <v>5425</v>
      </c>
      <c r="M1704" s="476">
        <v>0</v>
      </c>
      <c r="N1704" s="260">
        <v>1</v>
      </c>
      <c r="O1704" s="476">
        <v>0</v>
      </c>
      <c r="P1704" s="260">
        <v>1</v>
      </c>
      <c r="Q1704" s="260">
        <v>1</v>
      </c>
      <c r="R1704" s="260">
        <f>SUBTOTAL(9,M1704:Q1704)</f>
        <v>3</v>
      </c>
    </row>
    <row r="1705" spans="2:24" s="260" customFormat="1" ht="15" customHeight="1">
      <c r="B1705" s="260" t="s">
        <v>5341</v>
      </c>
      <c r="C1705" s="260" t="s">
        <v>5342</v>
      </c>
      <c r="D1705" s="649" t="s">
        <v>5343</v>
      </c>
      <c r="F1705" s="260" t="s">
        <v>266</v>
      </c>
      <c r="G1705" s="260">
        <v>3</v>
      </c>
      <c r="H1705" s="260">
        <v>6</v>
      </c>
      <c r="I1705" s="674" t="s">
        <v>269</v>
      </c>
      <c r="J1705" s="260">
        <v>5</v>
      </c>
      <c r="K1705" s="312" t="s">
        <v>5422</v>
      </c>
      <c r="L1705" s="260" t="s">
        <v>5425</v>
      </c>
      <c r="M1705" s="476">
        <v>0</v>
      </c>
      <c r="N1705" s="476">
        <v>0</v>
      </c>
      <c r="O1705" s="476">
        <v>0</v>
      </c>
      <c r="P1705" s="476">
        <v>0</v>
      </c>
      <c r="Q1705" s="476">
        <v>0</v>
      </c>
    </row>
    <row r="1706" spans="2:24" s="260" customFormat="1" ht="15" customHeight="1">
      <c r="B1706" s="260" t="s">
        <v>5104</v>
      </c>
      <c r="C1706" s="260" t="s">
        <v>5105</v>
      </c>
      <c r="D1706" s="649" t="s">
        <v>5106</v>
      </c>
      <c r="F1706" s="260" t="s">
        <v>247</v>
      </c>
      <c r="I1706" s="674" t="s">
        <v>5107</v>
      </c>
      <c r="J1706" s="260">
        <v>1</v>
      </c>
      <c r="K1706" s="312" t="s">
        <v>5422</v>
      </c>
      <c r="L1706" s="260" t="s">
        <v>5425</v>
      </c>
      <c r="M1706" s="476">
        <v>0</v>
      </c>
      <c r="N1706" s="476">
        <v>0</v>
      </c>
      <c r="O1706" s="476">
        <v>0</v>
      </c>
      <c r="P1706" s="476">
        <v>0</v>
      </c>
      <c r="Q1706" s="476">
        <v>0</v>
      </c>
    </row>
    <row r="1707" spans="2:24" s="260" customFormat="1" ht="15" customHeight="1">
      <c r="B1707" s="260" t="s">
        <v>5154</v>
      </c>
      <c r="C1707" s="260" t="s">
        <v>5155</v>
      </c>
      <c r="D1707" s="649" t="s">
        <v>5156</v>
      </c>
      <c r="F1707" s="260" t="s">
        <v>266</v>
      </c>
      <c r="G1707" s="260">
        <v>1</v>
      </c>
      <c r="H1707" s="260">
        <v>2</v>
      </c>
      <c r="I1707" s="674" t="s">
        <v>5107</v>
      </c>
      <c r="J1707" s="260">
        <v>1</v>
      </c>
      <c r="K1707" s="312" t="s">
        <v>5421</v>
      </c>
      <c r="L1707" s="469" t="s">
        <v>5435</v>
      </c>
      <c r="M1707" s="476">
        <v>0</v>
      </c>
      <c r="N1707" s="476">
        <v>0</v>
      </c>
      <c r="O1707" s="476">
        <v>0</v>
      </c>
      <c r="P1707" s="476">
        <v>0</v>
      </c>
      <c r="Q1707" s="476">
        <v>0</v>
      </c>
      <c r="S1707" s="469"/>
      <c r="T1707" s="469"/>
      <c r="U1707" s="469"/>
      <c r="V1707" s="469"/>
      <c r="W1707" s="469"/>
      <c r="X1707" s="469"/>
    </row>
    <row r="1708" spans="2:24" s="260" customFormat="1" ht="15" customHeight="1">
      <c r="B1708" s="260" t="s">
        <v>5274</v>
      </c>
      <c r="C1708" s="260" t="s">
        <v>5275</v>
      </c>
      <c r="D1708" s="649" t="s">
        <v>5276</v>
      </c>
      <c r="F1708" s="260" t="s">
        <v>247</v>
      </c>
      <c r="I1708" s="674" t="s">
        <v>5440</v>
      </c>
      <c r="J1708" s="260">
        <v>4</v>
      </c>
      <c r="K1708" s="312" t="s">
        <v>5420</v>
      </c>
      <c r="L1708" s="260" t="s">
        <v>5425</v>
      </c>
      <c r="M1708" s="260">
        <v>1</v>
      </c>
      <c r="N1708" s="260">
        <v>0</v>
      </c>
      <c r="O1708" s="260">
        <v>1</v>
      </c>
      <c r="P1708" s="260">
        <v>0</v>
      </c>
      <c r="Q1708" s="260">
        <v>2</v>
      </c>
      <c r="R1708" s="260">
        <f>SUBTOTAL(9,M1708:Q1708)</f>
        <v>4</v>
      </c>
    </row>
    <row r="1709" spans="2:24" s="260" customFormat="1" ht="15" customHeight="1">
      <c r="B1709" s="469" t="s">
        <v>5430</v>
      </c>
      <c r="C1709" s="260" t="s">
        <v>5351</v>
      </c>
      <c r="D1709" s="649" t="s">
        <v>5352</v>
      </c>
      <c r="F1709" s="260" t="s">
        <v>266</v>
      </c>
      <c r="G1709" s="260">
        <v>2</v>
      </c>
      <c r="H1709" s="260">
        <v>1</v>
      </c>
      <c r="I1709" s="674" t="s">
        <v>5107</v>
      </c>
      <c r="J1709" s="260">
        <v>5</v>
      </c>
      <c r="K1709" s="312" t="s">
        <v>5419</v>
      </c>
      <c r="L1709" s="260" t="s">
        <v>5425</v>
      </c>
      <c r="M1709" s="476">
        <v>0</v>
      </c>
      <c r="N1709" s="260">
        <v>1</v>
      </c>
      <c r="O1709" s="476">
        <v>0</v>
      </c>
      <c r="P1709" s="476">
        <v>0</v>
      </c>
      <c r="Q1709" s="260">
        <v>1</v>
      </c>
      <c r="R1709" s="260">
        <f>SUBTOTAL(9,M1709:Q1709)</f>
        <v>2</v>
      </c>
    </row>
    <row r="1710" spans="2:24" s="260" customFormat="1" ht="15" customHeight="1">
      <c r="B1710" s="260" t="s">
        <v>5108</v>
      </c>
      <c r="C1710" s="260" t="s">
        <v>5109</v>
      </c>
      <c r="D1710" s="649" t="s">
        <v>5110</v>
      </c>
      <c r="F1710" s="260" t="s">
        <v>247</v>
      </c>
      <c r="I1710" s="674" t="s">
        <v>5111</v>
      </c>
      <c r="J1710" s="260">
        <v>1</v>
      </c>
      <c r="K1710" s="312" t="s">
        <v>5421</v>
      </c>
      <c r="L1710" s="469" t="s">
        <v>5435</v>
      </c>
      <c r="M1710" s="476">
        <v>0</v>
      </c>
      <c r="N1710" s="476">
        <v>0</v>
      </c>
      <c r="O1710" s="476">
        <v>0</v>
      </c>
      <c r="P1710" s="476">
        <v>0</v>
      </c>
      <c r="Q1710" s="476">
        <v>0</v>
      </c>
      <c r="S1710" s="469"/>
      <c r="T1710" s="469"/>
      <c r="U1710" s="469"/>
      <c r="V1710" s="469"/>
      <c r="W1710" s="469"/>
      <c r="X1710" s="469"/>
    </row>
    <row r="1711" spans="2:24" s="260" customFormat="1" ht="15" customHeight="1">
      <c r="B1711" s="469" t="s">
        <v>5874</v>
      </c>
      <c r="C1711" s="260" t="s">
        <v>5151</v>
      </c>
      <c r="D1711" s="649" t="s">
        <v>5152</v>
      </c>
      <c r="F1711" s="260" t="s">
        <v>247</v>
      </c>
      <c r="I1711" s="674" t="s">
        <v>5111</v>
      </c>
      <c r="J1711" s="260">
        <v>1</v>
      </c>
      <c r="K1711" s="312" t="s">
        <v>5420</v>
      </c>
      <c r="L1711" s="260" t="s">
        <v>5425</v>
      </c>
      <c r="M1711" s="476">
        <v>0</v>
      </c>
      <c r="N1711" s="260">
        <v>1</v>
      </c>
      <c r="O1711" s="260">
        <v>0</v>
      </c>
      <c r="P1711" s="476">
        <v>0</v>
      </c>
      <c r="Q1711" s="260">
        <v>1</v>
      </c>
      <c r="R1711" s="260">
        <f>SUBTOTAL(9,M1711:Q1711)</f>
        <v>2</v>
      </c>
    </row>
    <row r="1712" spans="2:24" s="260" customFormat="1" ht="15" customHeight="1">
      <c r="B1712" s="260" t="s">
        <v>5173</v>
      </c>
      <c r="C1712" s="260" t="s">
        <v>5174</v>
      </c>
      <c r="D1712" s="649" t="s">
        <v>5175</v>
      </c>
      <c r="E1712" s="260" t="s">
        <v>5176</v>
      </c>
      <c r="F1712" s="260" t="s">
        <v>266</v>
      </c>
      <c r="G1712" s="260">
        <v>0</v>
      </c>
      <c r="H1712" s="260">
        <v>3</v>
      </c>
      <c r="I1712" s="674" t="s">
        <v>5111</v>
      </c>
      <c r="J1712" s="260">
        <v>2</v>
      </c>
      <c r="K1712" s="312" t="s">
        <v>5422</v>
      </c>
      <c r="L1712" s="260" t="s">
        <v>5425</v>
      </c>
      <c r="M1712" s="476">
        <v>0</v>
      </c>
      <c r="N1712" s="476">
        <v>0</v>
      </c>
      <c r="O1712" s="476">
        <v>0</v>
      </c>
      <c r="P1712" s="476">
        <v>0</v>
      </c>
      <c r="Q1712" s="476">
        <v>0</v>
      </c>
    </row>
    <row r="1713" spans="2:24" s="260" customFormat="1" ht="15" customHeight="1">
      <c r="B1713" s="469" t="s">
        <v>5436</v>
      </c>
      <c r="C1713" s="260" t="s">
        <v>5346</v>
      </c>
      <c r="D1713" s="649" t="s">
        <v>5347</v>
      </c>
      <c r="F1713" s="260" t="s">
        <v>266</v>
      </c>
      <c r="G1713" s="260">
        <v>3</v>
      </c>
      <c r="H1713" s="260">
        <v>6</v>
      </c>
      <c r="I1713" s="674" t="s">
        <v>5111</v>
      </c>
      <c r="J1713" s="260">
        <v>5</v>
      </c>
      <c r="K1713" s="312" t="s">
        <v>5419</v>
      </c>
      <c r="L1713" s="260" t="s">
        <v>5425</v>
      </c>
      <c r="M1713" s="672">
        <v>0</v>
      </c>
      <c r="N1713" s="672">
        <v>0</v>
      </c>
      <c r="O1713" s="260">
        <v>1</v>
      </c>
      <c r="P1713" s="260">
        <v>1</v>
      </c>
      <c r="Q1713" s="260">
        <v>1</v>
      </c>
      <c r="R1713" s="260">
        <f>SUBTOTAL(9,M1713:Q1713)</f>
        <v>3</v>
      </c>
    </row>
    <row r="1714" spans="2:24" s="260" customFormat="1" ht="15" customHeight="1">
      <c r="B1714" s="260" t="s">
        <v>5124</v>
      </c>
      <c r="C1714" s="260" t="s">
        <v>5125</v>
      </c>
      <c r="D1714" s="649" t="s">
        <v>5126</v>
      </c>
      <c r="F1714" s="260" t="s">
        <v>247</v>
      </c>
      <c r="I1714" s="675" t="s">
        <v>290</v>
      </c>
      <c r="J1714" s="260">
        <v>1</v>
      </c>
      <c r="K1714" s="312" t="s">
        <v>5422</v>
      </c>
      <c r="L1714" s="260" t="s">
        <v>5425</v>
      </c>
      <c r="M1714" s="476">
        <v>0</v>
      </c>
      <c r="N1714" s="476">
        <v>0</v>
      </c>
      <c r="O1714" s="476">
        <v>0</v>
      </c>
      <c r="P1714" s="476">
        <v>0</v>
      </c>
      <c r="Q1714" s="476">
        <v>0</v>
      </c>
    </row>
    <row r="1715" spans="2:24" s="260" customFormat="1" ht="15" customHeight="1">
      <c r="B1715" s="260" t="s">
        <v>5145</v>
      </c>
      <c r="C1715" s="260" t="s">
        <v>5146</v>
      </c>
      <c r="D1715" s="649" t="s">
        <v>5147</v>
      </c>
      <c r="F1715" s="260" t="s">
        <v>247</v>
      </c>
      <c r="I1715" s="675" t="s">
        <v>290</v>
      </c>
      <c r="J1715" s="260">
        <v>1</v>
      </c>
      <c r="K1715" s="312" t="s">
        <v>5421</v>
      </c>
      <c r="L1715" s="469" t="s">
        <v>5435</v>
      </c>
      <c r="M1715" s="476">
        <v>0</v>
      </c>
      <c r="N1715" s="476">
        <v>0</v>
      </c>
      <c r="O1715" s="476">
        <v>0</v>
      </c>
      <c r="P1715" s="476">
        <v>0</v>
      </c>
      <c r="Q1715" s="476">
        <v>0</v>
      </c>
      <c r="S1715" s="469"/>
      <c r="T1715" s="469"/>
      <c r="U1715" s="469"/>
      <c r="V1715" s="469"/>
      <c r="W1715" s="469"/>
      <c r="X1715" s="469"/>
    </row>
    <row r="1716" spans="2:24" s="260" customFormat="1" ht="15" customHeight="1">
      <c r="B1716" s="260" t="s">
        <v>5157</v>
      </c>
      <c r="C1716" s="260" t="s">
        <v>5158</v>
      </c>
      <c r="D1716" s="649" t="s">
        <v>5159</v>
      </c>
      <c r="E1716" s="260" t="s">
        <v>5160</v>
      </c>
      <c r="F1716" s="260" t="s">
        <v>266</v>
      </c>
      <c r="G1716" s="260">
        <v>1</v>
      </c>
      <c r="H1716" s="260">
        <v>1</v>
      </c>
      <c r="I1716" s="675" t="s">
        <v>290</v>
      </c>
      <c r="J1716" s="260">
        <v>1</v>
      </c>
      <c r="K1716" s="312" t="s">
        <v>5421</v>
      </c>
      <c r="L1716" s="469" t="s">
        <v>5435</v>
      </c>
      <c r="M1716" s="476">
        <v>0</v>
      </c>
      <c r="N1716" s="476">
        <v>0</v>
      </c>
      <c r="O1716" s="476">
        <v>0</v>
      </c>
      <c r="P1716" s="476">
        <v>0</v>
      </c>
      <c r="Q1716" s="476">
        <v>0</v>
      </c>
      <c r="S1716" s="469"/>
      <c r="T1716" s="469"/>
      <c r="U1716" s="469"/>
      <c r="V1716" s="469"/>
      <c r="W1716" s="469"/>
      <c r="X1716" s="469"/>
    </row>
    <row r="1717" spans="2:24" s="260" customFormat="1" ht="15" customHeight="1">
      <c r="B1717" s="469" t="s">
        <v>5438</v>
      </c>
      <c r="C1717" s="260" t="s">
        <v>5230</v>
      </c>
      <c r="D1717" s="649" t="s">
        <v>5231</v>
      </c>
      <c r="F1717" s="260" t="s">
        <v>266</v>
      </c>
      <c r="G1717" s="260">
        <v>3</v>
      </c>
      <c r="H1717" s="260">
        <v>4</v>
      </c>
      <c r="I1717" s="675" t="s">
        <v>290</v>
      </c>
      <c r="J1717" s="260">
        <v>3</v>
      </c>
      <c r="K1717" s="312" t="s">
        <v>5419</v>
      </c>
      <c r="L1717" s="260" t="s">
        <v>5425</v>
      </c>
      <c r="M1717" s="260">
        <v>1</v>
      </c>
      <c r="N1717" s="260">
        <v>1</v>
      </c>
      <c r="O1717" s="476">
        <v>0</v>
      </c>
      <c r="P1717" s="260">
        <v>1</v>
      </c>
      <c r="Q1717" s="476">
        <v>0</v>
      </c>
      <c r="R1717" s="260">
        <f>SUBTOTAL(9,M1717:Q1717)</f>
        <v>3</v>
      </c>
    </row>
    <row r="1718" spans="2:24" s="260" customFormat="1" ht="15" customHeight="1">
      <c r="B1718" s="260" t="s">
        <v>5259</v>
      </c>
      <c r="C1718" s="260" t="s">
        <v>5260</v>
      </c>
      <c r="D1718" s="649" t="s">
        <v>5261</v>
      </c>
      <c r="E1718" s="260" t="s">
        <v>5160</v>
      </c>
      <c r="F1718" s="260" t="s">
        <v>266</v>
      </c>
      <c r="G1718" s="260">
        <v>1</v>
      </c>
      <c r="H1718" s="260">
        <v>2</v>
      </c>
      <c r="I1718" s="675" t="s">
        <v>290</v>
      </c>
      <c r="J1718" s="260">
        <v>3</v>
      </c>
      <c r="K1718" s="312" t="s">
        <v>5422</v>
      </c>
      <c r="L1718" s="260" t="s">
        <v>5425</v>
      </c>
      <c r="M1718" s="476">
        <v>0</v>
      </c>
      <c r="N1718" s="476">
        <v>0</v>
      </c>
      <c r="O1718" s="476">
        <v>0</v>
      </c>
      <c r="P1718" s="476">
        <v>0</v>
      </c>
      <c r="Q1718" s="476">
        <v>0</v>
      </c>
    </row>
    <row r="1719" spans="2:24" s="260" customFormat="1" ht="15" customHeight="1">
      <c r="B1719" s="260" t="s">
        <v>5296</v>
      </c>
      <c r="C1719" s="260" t="s">
        <v>5297</v>
      </c>
      <c r="D1719" s="649" t="s">
        <v>5298</v>
      </c>
      <c r="E1719" s="260" t="s">
        <v>5160</v>
      </c>
      <c r="F1719" s="260" t="s">
        <v>266</v>
      </c>
      <c r="G1719" s="260">
        <v>3</v>
      </c>
      <c r="H1719" s="260">
        <v>5</v>
      </c>
      <c r="I1719" s="675" t="s">
        <v>290</v>
      </c>
      <c r="J1719" s="260">
        <v>4</v>
      </c>
      <c r="K1719" s="312" t="s">
        <v>5420</v>
      </c>
      <c r="L1719" s="260" t="s">
        <v>5425</v>
      </c>
      <c r="M1719" s="260">
        <v>2</v>
      </c>
      <c r="N1719" s="260">
        <v>1</v>
      </c>
      <c r="O1719" s="260">
        <v>1</v>
      </c>
      <c r="P1719" s="260">
        <v>0</v>
      </c>
      <c r="Q1719" s="260">
        <v>0</v>
      </c>
      <c r="R1719" s="260">
        <f>SUBTOTAL(9,M1719:Q1719)</f>
        <v>4</v>
      </c>
    </row>
    <row r="1720" spans="2:24" s="260" customFormat="1" ht="15" customHeight="1">
      <c r="B1720" s="260" t="s">
        <v>5136</v>
      </c>
      <c r="C1720" s="260" t="s">
        <v>5137</v>
      </c>
      <c r="D1720" s="649"/>
      <c r="F1720" s="260" t="s">
        <v>266</v>
      </c>
      <c r="G1720" s="260">
        <v>1</v>
      </c>
      <c r="H1720" s="260">
        <v>4</v>
      </c>
      <c r="I1720" s="676" t="s">
        <v>305</v>
      </c>
      <c r="J1720" s="260">
        <v>1</v>
      </c>
      <c r="K1720" s="312" t="s">
        <v>5421</v>
      </c>
      <c r="L1720" s="469" t="s">
        <v>5435</v>
      </c>
      <c r="M1720" s="476">
        <v>0</v>
      </c>
      <c r="N1720" s="476">
        <v>0</v>
      </c>
      <c r="O1720" s="476">
        <v>0</v>
      </c>
      <c r="P1720" s="476">
        <v>0</v>
      </c>
      <c r="Q1720" s="476">
        <v>0</v>
      </c>
      <c r="S1720" s="469"/>
      <c r="T1720" s="469"/>
      <c r="U1720" s="469"/>
      <c r="V1720" s="469"/>
      <c r="W1720" s="469"/>
      <c r="X1720" s="469"/>
    </row>
    <row r="1721" spans="2:24" s="260" customFormat="1" ht="15" customHeight="1">
      <c r="B1721" s="260" t="s">
        <v>5161</v>
      </c>
      <c r="C1721" s="260" t="s">
        <v>5162</v>
      </c>
      <c r="D1721" s="649" t="s">
        <v>5163</v>
      </c>
      <c r="F1721" s="260" t="s">
        <v>247</v>
      </c>
      <c r="I1721" s="676" t="s">
        <v>305</v>
      </c>
      <c r="J1721" s="260">
        <v>1</v>
      </c>
      <c r="K1721" s="312" t="s">
        <v>5421</v>
      </c>
      <c r="L1721" s="469" t="s">
        <v>5435</v>
      </c>
      <c r="M1721" s="476">
        <v>0</v>
      </c>
      <c r="N1721" s="476">
        <v>0</v>
      </c>
      <c r="O1721" s="476">
        <v>0</v>
      </c>
      <c r="P1721" s="476">
        <v>0</v>
      </c>
      <c r="Q1721" s="476">
        <v>0</v>
      </c>
      <c r="S1721" s="469"/>
      <c r="T1721" s="469"/>
      <c r="U1721" s="469"/>
      <c r="V1721" s="469"/>
      <c r="W1721" s="469"/>
      <c r="X1721" s="469"/>
    </row>
    <row r="1722" spans="2:24" s="260" customFormat="1" ht="15" customHeight="1">
      <c r="B1722" s="260" t="s">
        <v>5181</v>
      </c>
      <c r="C1722" s="260" t="s">
        <v>5182</v>
      </c>
      <c r="D1722" s="649" t="s">
        <v>5183</v>
      </c>
      <c r="F1722" s="260" t="s">
        <v>247</v>
      </c>
      <c r="I1722" s="676" t="s">
        <v>305</v>
      </c>
      <c r="J1722" s="260">
        <v>2</v>
      </c>
      <c r="K1722" s="312" t="s">
        <v>5422</v>
      </c>
      <c r="L1722" s="260" t="s">
        <v>5425</v>
      </c>
      <c r="M1722" s="476">
        <v>0</v>
      </c>
      <c r="N1722" s="476">
        <v>0</v>
      </c>
      <c r="O1722" s="476">
        <v>0</v>
      </c>
      <c r="P1722" s="476">
        <v>0</v>
      </c>
      <c r="Q1722" s="476">
        <v>0</v>
      </c>
    </row>
    <row r="1723" spans="2:24" s="260" customFormat="1" ht="15" customHeight="1">
      <c r="B1723" s="469" t="s">
        <v>6953</v>
      </c>
      <c r="C1723" s="260" t="s">
        <v>5193</v>
      </c>
      <c r="D1723" s="649" t="s">
        <v>5194</v>
      </c>
      <c r="F1723" s="260" t="s">
        <v>266</v>
      </c>
      <c r="G1723" s="260">
        <v>1</v>
      </c>
      <c r="H1723" s="260">
        <v>3</v>
      </c>
      <c r="I1723" s="676" t="s">
        <v>305</v>
      </c>
      <c r="J1723" s="260">
        <v>2</v>
      </c>
      <c r="K1723" s="312" t="s">
        <v>5419</v>
      </c>
      <c r="L1723" s="260" t="s">
        <v>5425</v>
      </c>
      <c r="M1723" s="260">
        <v>1</v>
      </c>
      <c r="N1723" s="260">
        <v>1</v>
      </c>
      <c r="O1723" s="260">
        <v>1</v>
      </c>
      <c r="P1723" s="260">
        <v>1</v>
      </c>
      <c r="Q1723" s="260">
        <v>1</v>
      </c>
      <c r="R1723" s="260">
        <f>SUBTOTAL(9,M1723:Q1723)</f>
        <v>5</v>
      </c>
    </row>
    <row r="1724" spans="2:24" s="260" customFormat="1" ht="15" customHeight="1">
      <c r="B1724" s="260" t="s">
        <v>5290</v>
      </c>
      <c r="C1724" s="260" t="s">
        <v>5291</v>
      </c>
      <c r="D1724" s="649" t="s">
        <v>5292</v>
      </c>
      <c r="F1724" s="260" t="s">
        <v>266</v>
      </c>
      <c r="G1724" s="260">
        <v>2</v>
      </c>
      <c r="H1724" s="260">
        <v>6</v>
      </c>
      <c r="I1724" s="676" t="s">
        <v>305</v>
      </c>
      <c r="J1724" s="260">
        <v>4</v>
      </c>
      <c r="K1724" s="312" t="s">
        <v>5420</v>
      </c>
      <c r="L1724" s="260" t="s">
        <v>5425</v>
      </c>
      <c r="M1724" s="260">
        <v>1</v>
      </c>
      <c r="N1724" s="260">
        <v>1</v>
      </c>
      <c r="O1724" s="260">
        <v>1</v>
      </c>
      <c r="P1724" s="260">
        <v>2</v>
      </c>
      <c r="Q1724" s="260">
        <v>0</v>
      </c>
      <c r="R1724" s="260">
        <f>SUBTOTAL(9,M1724:Q1724)</f>
        <v>5</v>
      </c>
    </row>
    <row r="1725" spans="2:24" s="260" customFormat="1" ht="15" customHeight="1">
      <c r="B1725" s="260" t="s">
        <v>5371</v>
      </c>
      <c r="C1725" s="260" t="s">
        <v>5372</v>
      </c>
      <c r="D1725" s="649" t="s">
        <v>5373</v>
      </c>
      <c r="F1725" s="260" t="s">
        <v>247</v>
      </c>
      <c r="I1725" s="676" t="s">
        <v>305</v>
      </c>
      <c r="J1725" s="260">
        <v>6</v>
      </c>
      <c r="K1725" s="312" t="s">
        <v>5422</v>
      </c>
      <c r="L1725" s="260" t="s">
        <v>5425</v>
      </c>
      <c r="M1725" s="476">
        <v>0</v>
      </c>
      <c r="N1725" s="476">
        <v>0</v>
      </c>
      <c r="O1725" s="476">
        <v>0</v>
      </c>
      <c r="P1725" s="476">
        <v>0</v>
      </c>
      <c r="Q1725" s="476">
        <v>0</v>
      </c>
    </row>
    <row r="1726" spans="2:24" s="260" customFormat="1" ht="15" customHeight="1">
      <c r="B1726" s="260" t="s">
        <v>5100</v>
      </c>
      <c r="C1726" s="260" t="s">
        <v>5101</v>
      </c>
      <c r="D1726" s="649" t="s">
        <v>5102</v>
      </c>
      <c r="F1726" s="260" t="s">
        <v>247</v>
      </c>
      <c r="I1726" s="676" t="s">
        <v>5103</v>
      </c>
      <c r="J1726" s="260">
        <v>1</v>
      </c>
      <c r="K1726" s="312" t="s">
        <v>5421</v>
      </c>
      <c r="L1726" s="469" t="s">
        <v>5435</v>
      </c>
      <c r="M1726" s="476">
        <v>0</v>
      </c>
      <c r="N1726" s="476">
        <v>0</v>
      </c>
      <c r="O1726" s="476">
        <v>0</v>
      </c>
      <c r="P1726" s="476">
        <v>0</v>
      </c>
      <c r="Q1726" s="476">
        <v>0</v>
      </c>
      <c r="S1726" s="469"/>
      <c r="T1726" s="469"/>
      <c r="U1726" s="469"/>
      <c r="V1726" s="469"/>
      <c r="W1726" s="469"/>
      <c r="X1726" s="469"/>
    </row>
    <row r="1727" spans="2:24" s="260" customFormat="1" ht="15" customHeight="1">
      <c r="B1727" s="260" t="s">
        <v>5238</v>
      </c>
      <c r="C1727" s="260" t="s">
        <v>5239</v>
      </c>
      <c r="D1727" s="649" t="s">
        <v>5240</v>
      </c>
      <c r="F1727" s="260" t="s">
        <v>247</v>
      </c>
      <c r="I1727" s="676" t="s">
        <v>5103</v>
      </c>
      <c r="J1727" s="260">
        <v>3</v>
      </c>
      <c r="K1727" s="312" t="s">
        <v>5422</v>
      </c>
      <c r="L1727" s="260" t="s">
        <v>5425</v>
      </c>
      <c r="M1727" s="476">
        <v>0</v>
      </c>
      <c r="N1727" s="476">
        <v>0</v>
      </c>
      <c r="O1727" s="476">
        <v>0</v>
      </c>
      <c r="P1727" s="476">
        <v>0</v>
      </c>
      <c r="Q1727" s="476">
        <v>0</v>
      </c>
    </row>
    <row r="1728" spans="2:24" s="260" customFormat="1" ht="15" customHeight="1">
      <c r="B1728" s="469" t="s">
        <v>5432</v>
      </c>
      <c r="C1728" s="260" t="s">
        <v>5309</v>
      </c>
      <c r="D1728" s="649" t="s">
        <v>5310</v>
      </c>
      <c r="F1728" s="260" t="s">
        <v>266</v>
      </c>
      <c r="G1728" s="260">
        <v>3</v>
      </c>
      <c r="H1728" s="260">
        <v>6</v>
      </c>
      <c r="I1728" s="676" t="s">
        <v>5423</v>
      </c>
      <c r="J1728" s="260">
        <v>4</v>
      </c>
      <c r="K1728" s="312" t="s">
        <v>5419</v>
      </c>
      <c r="L1728" s="260" t="s">
        <v>5425</v>
      </c>
      <c r="M1728" s="672">
        <v>0</v>
      </c>
      <c r="N1728" s="260">
        <v>0</v>
      </c>
      <c r="O1728" s="672">
        <v>0</v>
      </c>
      <c r="P1728" s="260">
        <v>1</v>
      </c>
      <c r="Q1728" s="672">
        <v>0</v>
      </c>
      <c r="R1728" s="260">
        <f>SUBTOTAL(9,M1728:Q1728)</f>
        <v>1</v>
      </c>
    </row>
    <row r="1729" spans="2:24" s="260" customFormat="1" ht="15" customHeight="1">
      <c r="B1729" s="469" t="s">
        <v>5454</v>
      </c>
      <c r="C1729" s="260" t="s">
        <v>5366</v>
      </c>
      <c r="D1729" s="649" t="s">
        <v>5367</v>
      </c>
      <c r="F1729" s="260" t="s">
        <v>266</v>
      </c>
      <c r="G1729" s="260">
        <v>4</v>
      </c>
      <c r="H1729" s="260">
        <v>5</v>
      </c>
      <c r="I1729" s="676" t="s">
        <v>5103</v>
      </c>
      <c r="J1729" s="260">
        <v>6</v>
      </c>
      <c r="K1729" s="312" t="s">
        <v>5420</v>
      </c>
      <c r="L1729" s="260" t="s">
        <v>5425</v>
      </c>
      <c r="M1729" s="260">
        <v>0</v>
      </c>
      <c r="N1729" s="260">
        <v>0</v>
      </c>
      <c r="O1729" s="260">
        <v>0</v>
      </c>
      <c r="P1729" s="260">
        <v>1</v>
      </c>
      <c r="Q1729" s="260">
        <v>0</v>
      </c>
      <c r="R1729" s="260">
        <f>SUBTOTAL(9,M1729:Q1729)</f>
        <v>1</v>
      </c>
    </row>
    <row r="1730" spans="2:24" s="260" customFormat="1" ht="15" customHeight="1">
      <c r="B1730" s="260" t="s">
        <v>5086</v>
      </c>
      <c r="C1730" s="260" t="s">
        <v>5087</v>
      </c>
      <c r="D1730" s="649" t="s">
        <v>5088</v>
      </c>
      <c r="F1730" s="260" t="s">
        <v>247</v>
      </c>
      <c r="I1730" s="676" t="s">
        <v>5089</v>
      </c>
      <c r="J1730" s="260">
        <v>0</v>
      </c>
      <c r="K1730" s="312" t="s">
        <v>5421</v>
      </c>
      <c r="L1730" s="469" t="s">
        <v>5435</v>
      </c>
      <c r="M1730" s="476">
        <v>0</v>
      </c>
      <c r="N1730" s="476">
        <v>0</v>
      </c>
      <c r="O1730" s="476">
        <v>0</v>
      </c>
      <c r="P1730" s="476">
        <v>0</v>
      </c>
      <c r="Q1730" s="476">
        <v>0</v>
      </c>
      <c r="S1730" s="469"/>
      <c r="T1730" s="469"/>
      <c r="U1730" s="469"/>
      <c r="V1730" s="469"/>
      <c r="W1730" s="469"/>
      <c r="X1730" s="469"/>
    </row>
    <row r="1731" spans="2:24" s="260" customFormat="1" ht="15" customHeight="1">
      <c r="B1731" s="469" t="s">
        <v>5429</v>
      </c>
      <c r="C1731" s="260" t="s">
        <v>5280</v>
      </c>
      <c r="D1731" s="649" t="s">
        <v>5281</v>
      </c>
      <c r="F1731" s="260" t="s">
        <v>266</v>
      </c>
      <c r="G1731" s="260">
        <v>3</v>
      </c>
      <c r="H1731" s="260">
        <v>6</v>
      </c>
      <c r="I1731" s="676" t="s">
        <v>5089</v>
      </c>
      <c r="J1731" s="260">
        <v>4</v>
      </c>
      <c r="K1731" s="312" t="s">
        <v>5419</v>
      </c>
      <c r="L1731" s="260" t="s">
        <v>5425</v>
      </c>
      <c r="M1731" s="260">
        <v>1</v>
      </c>
      <c r="N1731" s="476">
        <v>0</v>
      </c>
      <c r="O1731" s="260">
        <v>1</v>
      </c>
      <c r="P1731" s="476">
        <v>0</v>
      </c>
      <c r="Q1731" s="260">
        <v>1</v>
      </c>
      <c r="R1731" s="260">
        <f>SUBTOTAL(9,M1731:Q1731)</f>
        <v>3</v>
      </c>
    </row>
    <row r="1732" spans="2:24" s="260" customFormat="1" ht="15" customHeight="1">
      <c r="B1732" s="260" t="s">
        <v>5293</v>
      </c>
      <c r="C1732" s="260" t="s">
        <v>5294</v>
      </c>
      <c r="D1732" s="649" t="s">
        <v>5295</v>
      </c>
      <c r="F1732" s="260" t="s">
        <v>266</v>
      </c>
      <c r="G1732" s="260">
        <v>3</v>
      </c>
      <c r="H1732" s="260">
        <v>3</v>
      </c>
      <c r="I1732" s="676" t="s">
        <v>5089</v>
      </c>
      <c r="J1732" s="260">
        <v>4</v>
      </c>
      <c r="K1732" s="312" t="s">
        <v>5422</v>
      </c>
      <c r="L1732" s="469" t="s">
        <v>5435</v>
      </c>
      <c r="M1732" s="476">
        <v>0</v>
      </c>
      <c r="N1732" s="476">
        <v>0</v>
      </c>
      <c r="O1732" s="476">
        <v>0</v>
      </c>
      <c r="P1732" s="476">
        <v>0</v>
      </c>
      <c r="Q1732" s="476">
        <v>0</v>
      </c>
      <c r="S1732" s="469"/>
      <c r="T1732" s="469"/>
      <c r="U1732" s="469"/>
      <c r="V1732" s="469"/>
      <c r="W1732" s="469"/>
      <c r="X1732" s="469"/>
    </row>
    <row r="1733" spans="2:24" s="260" customFormat="1" ht="15" customHeight="1">
      <c r="B1733" s="260" t="s">
        <v>5394</v>
      </c>
      <c r="C1733" s="260" t="s">
        <v>5395</v>
      </c>
      <c r="D1733" s="649" t="s">
        <v>5396</v>
      </c>
      <c r="F1733" s="260" t="s">
        <v>266</v>
      </c>
      <c r="G1733" s="260">
        <v>8</v>
      </c>
      <c r="H1733" s="260">
        <v>8</v>
      </c>
      <c r="I1733" s="676" t="s">
        <v>5089</v>
      </c>
      <c r="J1733" s="260">
        <v>8</v>
      </c>
      <c r="K1733" s="312" t="s">
        <v>5420</v>
      </c>
      <c r="L1733" s="260" t="s">
        <v>5425</v>
      </c>
      <c r="M1733" s="260">
        <v>0</v>
      </c>
      <c r="N1733" s="260">
        <v>1</v>
      </c>
      <c r="O1733" s="260">
        <v>2</v>
      </c>
      <c r="P1733" s="260">
        <v>2</v>
      </c>
      <c r="Q1733" s="260">
        <v>2</v>
      </c>
      <c r="R1733" s="260">
        <f>SUBTOTAL(9,M1733:Q1733)</f>
        <v>7</v>
      </c>
    </row>
    <row r="1734" spans="2:24" s="260" customFormat="1" ht="15" customHeight="1">
      <c r="B1734" s="469" t="s">
        <v>5446</v>
      </c>
      <c r="C1734" s="260" t="s">
        <v>5141</v>
      </c>
      <c r="D1734" s="649" t="s">
        <v>5142</v>
      </c>
      <c r="F1734" s="260" t="s">
        <v>247</v>
      </c>
      <c r="I1734" s="309" t="s">
        <v>5412</v>
      </c>
      <c r="J1734" s="260">
        <v>1</v>
      </c>
      <c r="K1734" s="312" t="s">
        <v>5420</v>
      </c>
      <c r="L1734" s="260" t="s">
        <v>5425</v>
      </c>
      <c r="M1734" s="260">
        <v>0</v>
      </c>
      <c r="N1734" s="260">
        <v>1</v>
      </c>
      <c r="O1734" s="260">
        <v>1</v>
      </c>
      <c r="P1734" s="319">
        <v>1</v>
      </c>
      <c r="Q1734" s="476">
        <v>0</v>
      </c>
      <c r="R1734" s="260">
        <f>SUBTOTAL(9,M1734:Q1734)</f>
        <v>3</v>
      </c>
    </row>
    <row r="1735" spans="2:24" s="260" customFormat="1" ht="15" customHeight="1">
      <c r="B1735" s="260" t="s">
        <v>5177</v>
      </c>
      <c r="C1735" s="260" t="s">
        <v>5178</v>
      </c>
      <c r="D1735" s="649" t="s">
        <v>5179</v>
      </c>
      <c r="F1735" s="260" t="s">
        <v>247</v>
      </c>
      <c r="I1735" s="309" t="s">
        <v>5412</v>
      </c>
      <c r="J1735" s="260">
        <v>2</v>
      </c>
      <c r="K1735" s="312" t="s">
        <v>5421</v>
      </c>
      <c r="L1735" s="469" t="s">
        <v>5435</v>
      </c>
      <c r="M1735" s="476">
        <v>0</v>
      </c>
      <c r="N1735" s="476">
        <v>0</v>
      </c>
      <c r="O1735" s="476">
        <v>0</v>
      </c>
      <c r="P1735" s="476">
        <v>0</v>
      </c>
      <c r="Q1735" s="476">
        <v>0</v>
      </c>
      <c r="S1735" s="469"/>
      <c r="T1735" s="469"/>
      <c r="U1735" s="469"/>
      <c r="V1735" s="469"/>
      <c r="W1735" s="469"/>
      <c r="X1735" s="469"/>
    </row>
    <row r="1736" spans="2:24" s="260" customFormat="1" ht="15" customHeight="1">
      <c r="B1736" s="260" t="s">
        <v>5246</v>
      </c>
      <c r="C1736" s="260" t="s">
        <v>5247</v>
      </c>
      <c r="D1736" s="649" t="s">
        <v>5248</v>
      </c>
      <c r="F1736" s="260" t="s">
        <v>266</v>
      </c>
      <c r="G1736" s="260">
        <v>3</v>
      </c>
      <c r="H1736" s="260">
        <v>3</v>
      </c>
      <c r="I1736" s="309" t="s">
        <v>5412</v>
      </c>
      <c r="J1736" s="260">
        <v>3</v>
      </c>
      <c r="K1736" s="312" t="s">
        <v>5421</v>
      </c>
      <c r="L1736" s="469" t="s">
        <v>5435</v>
      </c>
      <c r="M1736" s="476">
        <v>0</v>
      </c>
      <c r="N1736" s="476">
        <v>0</v>
      </c>
      <c r="O1736" s="476">
        <v>0</v>
      </c>
      <c r="P1736" s="476">
        <v>0</v>
      </c>
      <c r="Q1736" s="476">
        <v>0</v>
      </c>
      <c r="S1736" s="469"/>
      <c r="T1736" s="469"/>
      <c r="U1736" s="469"/>
      <c r="V1736" s="469"/>
      <c r="W1736" s="469"/>
      <c r="X1736" s="469"/>
    </row>
    <row r="1737" spans="2:24" s="260" customFormat="1" ht="15" customHeight="1">
      <c r="B1737" s="260" t="s">
        <v>5252</v>
      </c>
      <c r="C1737" s="260" t="s">
        <v>5253</v>
      </c>
      <c r="D1737" s="649" t="s">
        <v>5254</v>
      </c>
      <c r="F1737" s="260" t="s">
        <v>5116</v>
      </c>
      <c r="G1737" s="260">
        <v>1</v>
      </c>
      <c r="I1737" s="309" t="s">
        <v>5412</v>
      </c>
      <c r="J1737" s="260">
        <v>3</v>
      </c>
      <c r="K1737" s="312" t="s">
        <v>5422</v>
      </c>
      <c r="L1737" s="260" t="s">
        <v>5425</v>
      </c>
      <c r="M1737" s="476">
        <v>0</v>
      </c>
      <c r="N1737" s="476">
        <v>0</v>
      </c>
      <c r="O1737" s="476">
        <v>0</v>
      </c>
      <c r="P1737" s="476">
        <v>0</v>
      </c>
      <c r="Q1737" s="476">
        <v>0</v>
      </c>
    </row>
    <row r="1738" spans="2:24" s="260" customFormat="1" ht="15" customHeight="1">
      <c r="B1738" s="469" t="s">
        <v>5437</v>
      </c>
      <c r="C1738" s="260" t="s">
        <v>5283</v>
      </c>
      <c r="D1738" s="649" t="s">
        <v>5284</v>
      </c>
      <c r="F1738" s="260" t="s">
        <v>266</v>
      </c>
      <c r="G1738" s="260">
        <v>4</v>
      </c>
      <c r="H1738" s="260">
        <v>2</v>
      </c>
      <c r="I1738" s="309" t="s">
        <v>5413</v>
      </c>
      <c r="J1738" s="260">
        <v>4</v>
      </c>
      <c r="K1738" s="312" t="s">
        <v>5419</v>
      </c>
      <c r="L1738" s="260" t="s">
        <v>5425</v>
      </c>
      <c r="M1738" s="260">
        <v>1</v>
      </c>
      <c r="N1738" s="260">
        <v>1</v>
      </c>
      <c r="O1738" s="476">
        <v>0</v>
      </c>
      <c r="P1738" s="260">
        <v>1</v>
      </c>
      <c r="Q1738" s="476">
        <v>0</v>
      </c>
      <c r="R1738" s="260">
        <f>SUBTOTAL(9,M1738:Q1738)</f>
        <v>3</v>
      </c>
    </row>
    <row r="1739" spans="2:24" s="260" customFormat="1" ht="15" customHeight="1">
      <c r="B1739" s="260" t="s">
        <v>5299</v>
      </c>
      <c r="C1739" s="260" t="s">
        <v>5300</v>
      </c>
      <c r="D1739" s="649" t="s">
        <v>5301</v>
      </c>
      <c r="F1739" s="260" t="s">
        <v>266</v>
      </c>
      <c r="G1739" s="260">
        <v>4</v>
      </c>
      <c r="H1739" s="260">
        <v>4</v>
      </c>
      <c r="I1739" s="309" t="s">
        <v>5412</v>
      </c>
      <c r="J1739" s="260">
        <v>4</v>
      </c>
      <c r="K1739" s="312" t="s">
        <v>5422</v>
      </c>
      <c r="L1739" s="260" t="s">
        <v>5425</v>
      </c>
      <c r="M1739" s="476">
        <v>0</v>
      </c>
      <c r="N1739" s="476">
        <v>0</v>
      </c>
      <c r="O1739" s="476">
        <v>0</v>
      </c>
      <c r="P1739" s="476">
        <v>0</v>
      </c>
      <c r="Q1739" s="476">
        <v>0</v>
      </c>
    </row>
    <row r="1740" spans="2:24" s="260" customFormat="1" ht="15" customHeight="1">
      <c r="B1740" s="260" t="s">
        <v>5249</v>
      </c>
      <c r="C1740" s="260" t="s">
        <v>5250</v>
      </c>
      <c r="D1740" s="649" t="s">
        <v>5251</v>
      </c>
      <c r="F1740" s="260" t="s">
        <v>247</v>
      </c>
      <c r="I1740" s="669" t="s">
        <v>5414</v>
      </c>
      <c r="J1740" s="260">
        <v>3</v>
      </c>
      <c r="K1740" s="312" t="s">
        <v>5422</v>
      </c>
      <c r="L1740" s="260" t="s">
        <v>5425</v>
      </c>
      <c r="M1740" s="476">
        <v>0</v>
      </c>
      <c r="N1740" s="476">
        <v>0</v>
      </c>
      <c r="O1740" s="476">
        <v>0</v>
      </c>
      <c r="P1740" s="476">
        <v>0</v>
      </c>
      <c r="Q1740" s="476">
        <v>0</v>
      </c>
    </row>
    <row r="1741" spans="2:24" s="260" customFormat="1" ht="15" customHeight="1">
      <c r="B1741" s="469" t="s">
        <v>5456</v>
      </c>
      <c r="C1741" s="260" t="s">
        <v>5307</v>
      </c>
      <c r="D1741" s="649" t="s">
        <v>5308</v>
      </c>
      <c r="F1741" s="260" t="s">
        <v>266</v>
      </c>
      <c r="G1741" s="260">
        <v>4</v>
      </c>
      <c r="H1741" s="260">
        <v>4</v>
      </c>
      <c r="I1741" s="669" t="s">
        <v>5415</v>
      </c>
      <c r="J1741" s="260">
        <v>4</v>
      </c>
      <c r="K1741" s="312" t="s">
        <v>5420</v>
      </c>
      <c r="L1741" s="260" t="s">
        <v>5425</v>
      </c>
      <c r="M1741" s="476">
        <v>0</v>
      </c>
      <c r="N1741" s="260">
        <v>1</v>
      </c>
      <c r="O1741" s="260">
        <v>1</v>
      </c>
      <c r="P1741" s="260">
        <v>1</v>
      </c>
      <c r="Q1741" s="260">
        <v>2</v>
      </c>
      <c r="R1741" s="260">
        <f>SUBTOTAL(9,M1741:Q1741)</f>
        <v>5</v>
      </c>
    </row>
    <row r="1742" spans="2:24" s="260" customFormat="1" ht="15" customHeight="1">
      <c r="B1742" s="260" t="s">
        <v>5317</v>
      </c>
      <c r="C1742" s="260" t="s">
        <v>5318</v>
      </c>
      <c r="D1742" s="649" t="s">
        <v>5319</v>
      </c>
      <c r="F1742" s="260" t="s">
        <v>247</v>
      </c>
      <c r="I1742" s="669" t="s">
        <v>5415</v>
      </c>
      <c r="J1742" s="260">
        <v>5</v>
      </c>
      <c r="K1742" s="312" t="s">
        <v>5421</v>
      </c>
      <c r="L1742" s="469" t="s">
        <v>5435</v>
      </c>
      <c r="M1742" s="476">
        <v>0</v>
      </c>
      <c r="N1742" s="476">
        <v>0</v>
      </c>
      <c r="O1742" s="476">
        <v>0</v>
      </c>
      <c r="P1742" s="476">
        <v>0</v>
      </c>
      <c r="Q1742" s="476">
        <v>0</v>
      </c>
      <c r="S1742" s="469"/>
      <c r="T1742" s="469"/>
      <c r="U1742" s="469"/>
      <c r="V1742" s="469"/>
      <c r="W1742" s="469"/>
      <c r="X1742" s="469"/>
    </row>
    <row r="1743" spans="2:24" s="260" customFormat="1" ht="15" customHeight="1">
      <c r="B1743" s="469" t="s">
        <v>6377</v>
      </c>
      <c r="C1743" s="260" t="s">
        <v>5320</v>
      </c>
      <c r="D1743" s="649" t="s">
        <v>5321</v>
      </c>
      <c r="F1743" s="260" t="s">
        <v>266</v>
      </c>
      <c r="G1743" s="260">
        <v>4</v>
      </c>
      <c r="H1743" s="260">
        <v>4</v>
      </c>
      <c r="I1743" s="669" t="s">
        <v>5415</v>
      </c>
      <c r="J1743" s="260">
        <v>5</v>
      </c>
      <c r="K1743" s="312" t="s">
        <v>5419</v>
      </c>
      <c r="L1743" s="260" t="s">
        <v>5425</v>
      </c>
      <c r="M1743" s="260">
        <v>1</v>
      </c>
      <c r="N1743" s="260">
        <v>1</v>
      </c>
      <c r="O1743" s="476">
        <v>0</v>
      </c>
      <c r="P1743" s="260">
        <v>1</v>
      </c>
      <c r="Q1743" s="260">
        <v>1</v>
      </c>
      <c r="R1743" s="260">
        <f>SUBTOTAL(9,M1743:Q1743)</f>
        <v>4</v>
      </c>
    </row>
    <row r="1744" spans="2:24" s="260" customFormat="1" ht="15" customHeight="1">
      <c r="B1744" s="260" t="s">
        <v>5184</v>
      </c>
      <c r="C1744" s="260" t="s">
        <v>5185</v>
      </c>
      <c r="D1744" s="649" t="s">
        <v>5186</v>
      </c>
      <c r="F1744" s="260" t="s">
        <v>266</v>
      </c>
      <c r="G1744" s="260">
        <v>2</v>
      </c>
      <c r="H1744" s="260">
        <v>3</v>
      </c>
      <c r="I1744" s="309" t="s">
        <v>3318</v>
      </c>
      <c r="J1744" s="260">
        <v>2</v>
      </c>
      <c r="K1744" s="312" t="s">
        <v>5422</v>
      </c>
      <c r="L1744" s="260" t="s">
        <v>5425</v>
      </c>
      <c r="M1744" s="476">
        <v>0</v>
      </c>
      <c r="N1744" s="476">
        <v>0</v>
      </c>
      <c r="O1744" s="476">
        <v>0</v>
      </c>
      <c r="P1744" s="476">
        <v>0</v>
      </c>
      <c r="Q1744" s="476">
        <v>0</v>
      </c>
    </row>
    <row r="1745" spans="2:24" s="260" customFormat="1" ht="15" customHeight="1">
      <c r="B1745" s="260" t="s">
        <v>5187</v>
      </c>
      <c r="C1745" s="260" t="s">
        <v>5188</v>
      </c>
      <c r="D1745" s="649" t="s">
        <v>5189</v>
      </c>
      <c r="F1745" s="260" t="s">
        <v>5116</v>
      </c>
      <c r="G1745" s="260">
        <v>1</v>
      </c>
      <c r="I1745" s="309" t="s">
        <v>3318</v>
      </c>
      <c r="J1745" s="260">
        <v>2</v>
      </c>
      <c r="K1745" s="312" t="s">
        <v>5421</v>
      </c>
      <c r="L1745" s="469" t="s">
        <v>5435</v>
      </c>
      <c r="M1745" s="476">
        <v>0</v>
      </c>
      <c r="N1745" s="476">
        <v>0</v>
      </c>
      <c r="O1745" s="476">
        <v>0</v>
      </c>
      <c r="P1745" s="476">
        <v>0</v>
      </c>
      <c r="Q1745" s="476">
        <v>0</v>
      </c>
      <c r="S1745" s="469"/>
      <c r="T1745" s="469"/>
      <c r="U1745" s="469"/>
      <c r="V1745" s="469"/>
      <c r="W1745" s="469"/>
      <c r="X1745" s="469"/>
    </row>
    <row r="1746" spans="2:24" s="260" customFormat="1" ht="15" customHeight="1">
      <c r="B1746" s="469" t="s">
        <v>5439</v>
      </c>
      <c r="C1746" s="260" t="s">
        <v>5220</v>
      </c>
      <c r="D1746" s="649" t="s">
        <v>5221</v>
      </c>
      <c r="F1746" s="260" t="s">
        <v>266</v>
      </c>
      <c r="G1746" s="260">
        <v>3</v>
      </c>
      <c r="H1746" s="260">
        <v>3</v>
      </c>
      <c r="I1746" s="309" t="s">
        <v>3318</v>
      </c>
      <c r="J1746" s="260">
        <v>3</v>
      </c>
      <c r="K1746" s="312" t="s">
        <v>5419</v>
      </c>
      <c r="L1746" s="260" t="s">
        <v>5425</v>
      </c>
      <c r="M1746" s="476">
        <v>0</v>
      </c>
      <c r="N1746" s="260">
        <v>1</v>
      </c>
      <c r="O1746" s="260">
        <v>1</v>
      </c>
      <c r="P1746" s="476">
        <v>0</v>
      </c>
      <c r="Q1746" s="260">
        <v>1</v>
      </c>
      <c r="R1746" s="260">
        <f>SUBTOTAL(9,M1746:Q1746)</f>
        <v>3</v>
      </c>
    </row>
    <row r="1747" spans="2:24" s="260" customFormat="1" ht="15" customHeight="1">
      <c r="B1747" s="260" t="s">
        <v>5222</v>
      </c>
      <c r="C1747" s="260" t="s">
        <v>5223</v>
      </c>
      <c r="D1747" s="649" t="s">
        <v>5224</v>
      </c>
      <c r="F1747" s="260" t="s">
        <v>247</v>
      </c>
      <c r="I1747" s="309" t="s">
        <v>3318</v>
      </c>
      <c r="J1747" s="260">
        <v>3</v>
      </c>
      <c r="K1747" s="312" t="s">
        <v>5422</v>
      </c>
      <c r="L1747" s="260" t="s">
        <v>5425</v>
      </c>
      <c r="M1747" s="476">
        <v>0</v>
      </c>
      <c r="N1747" s="476">
        <v>0</v>
      </c>
      <c r="O1747" s="476">
        <v>0</v>
      </c>
      <c r="P1747" s="476">
        <v>0</v>
      </c>
      <c r="Q1747" s="476">
        <v>0</v>
      </c>
    </row>
    <row r="1748" spans="2:24" s="260" customFormat="1" ht="15" customHeight="1">
      <c r="B1748" s="469" t="s">
        <v>5447</v>
      </c>
      <c r="C1748" s="260" t="s">
        <v>5326</v>
      </c>
      <c r="D1748" s="649" t="s">
        <v>5327</v>
      </c>
      <c r="E1748" s="260" t="s">
        <v>5176</v>
      </c>
      <c r="F1748" s="260" t="s">
        <v>266</v>
      </c>
      <c r="G1748" s="260">
        <v>4</v>
      </c>
      <c r="H1748" s="260">
        <v>5</v>
      </c>
      <c r="I1748" s="309" t="s">
        <v>3318</v>
      </c>
      <c r="J1748" s="260">
        <v>5</v>
      </c>
      <c r="K1748" s="312" t="s">
        <v>5420</v>
      </c>
      <c r="L1748" s="260" t="s">
        <v>5425</v>
      </c>
      <c r="M1748" s="476">
        <v>0</v>
      </c>
      <c r="N1748" s="260">
        <v>0</v>
      </c>
      <c r="O1748" s="260">
        <v>2</v>
      </c>
      <c r="P1748" s="260">
        <v>1</v>
      </c>
      <c r="Q1748" s="260">
        <v>2</v>
      </c>
      <c r="R1748" s="260">
        <f>SUBTOTAL(9,M1748:Q1748)</f>
        <v>5</v>
      </c>
    </row>
    <row r="1749" spans="2:24" s="260" customFormat="1" ht="15" customHeight="1">
      <c r="B1749" s="260" t="s">
        <v>5389</v>
      </c>
      <c r="C1749" s="260" t="s">
        <v>5390</v>
      </c>
      <c r="D1749" s="649" t="s">
        <v>5391</v>
      </c>
      <c r="F1749" s="260" t="s">
        <v>247</v>
      </c>
      <c r="I1749" s="309" t="s">
        <v>3318</v>
      </c>
      <c r="J1749" s="260">
        <v>8</v>
      </c>
      <c r="K1749" s="312" t="s">
        <v>5421</v>
      </c>
      <c r="L1749" s="469" t="s">
        <v>5435</v>
      </c>
      <c r="M1749" s="476">
        <v>0</v>
      </c>
      <c r="N1749" s="476">
        <v>0</v>
      </c>
      <c r="O1749" s="476">
        <v>0</v>
      </c>
      <c r="P1749" s="476">
        <v>0</v>
      </c>
      <c r="Q1749" s="476">
        <v>0</v>
      </c>
      <c r="S1749" s="469"/>
      <c r="T1749" s="469"/>
      <c r="U1749" s="469"/>
      <c r="V1749" s="469"/>
      <c r="W1749" s="469"/>
      <c r="X1749" s="469"/>
    </row>
    <row r="1750" spans="2:24" s="260" customFormat="1" ht="15" customHeight="1">
      <c r="B1750" s="260" t="s">
        <v>5090</v>
      </c>
      <c r="C1750" s="260" t="s">
        <v>5091</v>
      </c>
      <c r="D1750" s="649" t="s">
        <v>5092</v>
      </c>
      <c r="F1750" s="260" t="s">
        <v>247</v>
      </c>
      <c r="I1750" s="514" t="s">
        <v>3333</v>
      </c>
      <c r="J1750" s="260">
        <v>0</v>
      </c>
      <c r="K1750" s="312" t="s">
        <v>5421</v>
      </c>
      <c r="L1750" s="469" t="s">
        <v>5435</v>
      </c>
      <c r="M1750" s="476">
        <v>0</v>
      </c>
      <c r="N1750" s="476">
        <v>0</v>
      </c>
      <c r="O1750" s="476">
        <v>0</v>
      </c>
      <c r="P1750" s="476">
        <v>0</v>
      </c>
      <c r="Q1750" s="476">
        <v>0</v>
      </c>
      <c r="S1750" s="469"/>
      <c r="T1750" s="469"/>
      <c r="U1750" s="469"/>
      <c r="V1750" s="469"/>
      <c r="W1750" s="469"/>
      <c r="X1750" s="469"/>
    </row>
    <row r="1751" spans="2:24" s="260" customFormat="1" ht="15" customHeight="1">
      <c r="B1751" s="469" t="s">
        <v>5455</v>
      </c>
      <c r="C1751" s="260" t="s">
        <v>5201</v>
      </c>
      <c r="D1751" s="649" t="s">
        <v>5202</v>
      </c>
      <c r="F1751" s="260" t="s">
        <v>266</v>
      </c>
      <c r="G1751" s="260">
        <v>1</v>
      </c>
      <c r="H1751" s="260">
        <v>1</v>
      </c>
      <c r="I1751" s="514" t="s">
        <v>3333</v>
      </c>
      <c r="J1751" s="260">
        <v>2</v>
      </c>
      <c r="K1751" s="312" t="s">
        <v>5420</v>
      </c>
      <c r="L1751" s="260" t="s">
        <v>5425</v>
      </c>
      <c r="M1751" s="476">
        <v>0</v>
      </c>
      <c r="N1751" s="319">
        <v>1</v>
      </c>
      <c r="O1751" s="260">
        <v>2</v>
      </c>
      <c r="P1751" s="260">
        <v>0</v>
      </c>
      <c r="Q1751" s="260">
        <v>2</v>
      </c>
      <c r="R1751" s="260">
        <f>SUBTOTAL(9,M1751:Q1751)</f>
        <v>5</v>
      </c>
    </row>
    <row r="1752" spans="2:24" s="260" customFormat="1" ht="15" customHeight="1">
      <c r="B1752" s="260" t="s">
        <v>5215</v>
      </c>
      <c r="C1752" s="260" t="s">
        <v>5216</v>
      </c>
      <c r="D1752" s="649" t="s">
        <v>5217</v>
      </c>
      <c r="F1752" s="260" t="s">
        <v>266</v>
      </c>
      <c r="G1752" s="260">
        <v>4</v>
      </c>
      <c r="H1752" s="260">
        <v>2</v>
      </c>
      <c r="I1752" s="514" t="s">
        <v>3333</v>
      </c>
      <c r="J1752" s="260">
        <v>3</v>
      </c>
      <c r="K1752" s="312" t="s">
        <v>5422</v>
      </c>
      <c r="L1752" s="260" t="s">
        <v>5425</v>
      </c>
      <c r="M1752" s="476">
        <v>0</v>
      </c>
      <c r="N1752" s="476">
        <v>0</v>
      </c>
      <c r="O1752" s="476">
        <v>0</v>
      </c>
      <c r="P1752" s="476">
        <v>0</v>
      </c>
      <c r="Q1752" s="476">
        <v>0</v>
      </c>
    </row>
    <row r="1753" spans="2:24" s="260" customFormat="1" ht="15" customHeight="1">
      <c r="B1753" s="260" t="s">
        <v>5331</v>
      </c>
      <c r="C1753" s="260" t="s">
        <v>5332</v>
      </c>
      <c r="D1753" s="649" t="s">
        <v>5333</v>
      </c>
      <c r="F1753" s="260" t="s">
        <v>247</v>
      </c>
      <c r="I1753" s="514" t="s">
        <v>3333</v>
      </c>
      <c r="J1753" s="260">
        <v>5</v>
      </c>
      <c r="K1753" s="312" t="s">
        <v>5422</v>
      </c>
      <c r="L1753" s="260" t="s">
        <v>5425</v>
      </c>
      <c r="M1753" s="476">
        <v>0</v>
      </c>
      <c r="N1753" s="476">
        <v>0</v>
      </c>
      <c r="O1753" s="476">
        <v>0</v>
      </c>
      <c r="P1753" s="476">
        <v>0</v>
      </c>
      <c r="Q1753" s="476">
        <v>0</v>
      </c>
    </row>
    <row r="1754" spans="2:24" s="260" customFormat="1" ht="15" customHeight="1">
      <c r="B1754" s="260" t="s">
        <v>5368</v>
      </c>
      <c r="C1754" s="260" t="s">
        <v>5369</v>
      </c>
      <c r="D1754" s="649" t="s">
        <v>5370</v>
      </c>
      <c r="F1754" s="260" t="s">
        <v>266</v>
      </c>
      <c r="G1754" s="260">
        <v>4</v>
      </c>
      <c r="H1754" s="260">
        <v>9</v>
      </c>
      <c r="I1754" s="514" t="s">
        <v>3333</v>
      </c>
      <c r="J1754" s="260">
        <v>6</v>
      </c>
      <c r="K1754" s="312" t="s">
        <v>5421</v>
      </c>
      <c r="L1754" s="469" t="s">
        <v>5435</v>
      </c>
      <c r="M1754" s="476">
        <v>0</v>
      </c>
      <c r="N1754" s="476">
        <v>0</v>
      </c>
      <c r="O1754" s="476">
        <v>0</v>
      </c>
      <c r="P1754" s="476">
        <v>0</v>
      </c>
      <c r="Q1754" s="476">
        <v>0</v>
      </c>
      <c r="S1754" s="469"/>
      <c r="T1754" s="469"/>
      <c r="U1754" s="469"/>
      <c r="V1754" s="469"/>
      <c r="W1754" s="469"/>
      <c r="X1754" s="469"/>
    </row>
    <row r="1755" spans="2:24" s="260" customFormat="1" ht="15" customHeight="1">
      <c r="B1755" s="469" t="s">
        <v>7599</v>
      </c>
      <c r="C1755" s="260" t="s">
        <v>5392</v>
      </c>
      <c r="D1755" s="649" t="s">
        <v>5393</v>
      </c>
      <c r="F1755" s="260" t="s">
        <v>266</v>
      </c>
      <c r="G1755" s="260">
        <v>3</v>
      </c>
      <c r="H1755" s="260">
        <v>12</v>
      </c>
      <c r="I1755" s="514" t="s">
        <v>3333</v>
      </c>
      <c r="J1755" s="260">
        <v>8</v>
      </c>
      <c r="K1755" s="312" t="s">
        <v>5419</v>
      </c>
      <c r="L1755" s="260" t="s">
        <v>5425</v>
      </c>
      <c r="M1755" s="260">
        <v>1</v>
      </c>
      <c r="N1755" s="260">
        <v>1</v>
      </c>
      <c r="O1755" s="260">
        <v>1</v>
      </c>
      <c r="P1755" s="476">
        <v>0</v>
      </c>
      <c r="Q1755" s="476">
        <v>0</v>
      </c>
      <c r="R1755" s="260">
        <f>SUBTOTAL(9,M1755:Q1755)</f>
        <v>3</v>
      </c>
    </row>
    <row r="1756" spans="2:24" s="260" customFormat="1" ht="15" customHeight="1">
      <c r="B1756" s="260" t="s">
        <v>5148</v>
      </c>
      <c r="C1756" s="260" t="s">
        <v>5149</v>
      </c>
      <c r="D1756" s="649" t="s">
        <v>5150</v>
      </c>
      <c r="F1756" s="260" t="s">
        <v>247</v>
      </c>
      <c r="I1756" s="671" t="s">
        <v>5416</v>
      </c>
      <c r="J1756" s="260">
        <v>1</v>
      </c>
      <c r="K1756" s="312" t="s">
        <v>5421</v>
      </c>
      <c r="L1756" s="469" t="s">
        <v>5435</v>
      </c>
      <c r="M1756" s="476">
        <v>0</v>
      </c>
      <c r="N1756" s="476">
        <v>0</v>
      </c>
      <c r="O1756" s="476">
        <v>0</v>
      </c>
      <c r="P1756" s="476">
        <v>0</v>
      </c>
      <c r="Q1756" s="476">
        <v>0</v>
      </c>
      <c r="S1756" s="469"/>
      <c r="T1756" s="469"/>
      <c r="U1756" s="469"/>
      <c r="V1756" s="469"/>
      <c r="W1756" s="469"/>
      <c r="X1756" s="469"/>
    </row>
    <row r="1757" spans="2:24" s="260" customFormat="1" ht="15" customHeight="1">
      <c r="B1757" s="260" t="s">
        <v>5212</v>
      </c>
      <c r="C1757" s="260" t="s">
        <v>5213</v>
      </c>
      <c r="D1757" s="649" t="s">
        <v>5214</v>
      </c>
      <c r="F1757" s="260" t="s">
        <v>5116</v>
      </c>
      <c r="G1757" s="260">
        <v>2</v>
      </c>
      <c r="I1757" s="671" t="s">
        <v>5416</v>
      </c>
      <c r="J1757" s="260">
        <v>3</v>
      </c>
      <c r="K1757" s="312" t="s">
        <v>5420</v>
      </c>
      <c r="L1757" s="260" t="s">
        <v>5425</v>
      </c>
      <c r="M1757" s="260">
        <v>1</v>
      </c>
      <c r="N1757" s="260">
        <v>0</v>
      </c>
      <c r="O1757" s="260">
        <v>0</v>
      </c>
      <c r="P1757" s="260">
        <v>1</v>
      </c>
      <c r="Q1757" s="260">
        <v>2</v>
      </c>
      <c r="R1757" s="260">
        <f>SUBTOTAL(9,M1757:Q1757)</f>
        <v>4</v>
      </c>
    </row>
    <row r="1758" spans="2:24" s="260" customFormat="1" ht="15" customHeight="1">
      <c r="B1758" s="469" t="s">
        <v>7569</v>
      </c>
      <c r="C1758" s="260" t="s">
        <v>5225</v>
      </c>
      <c r="D1758" s="649" t="s">
        <v>5226</v>
      </c>
      <c r="F1758" s="260" t="s">
        <v>266</v>
      </c>
      <c r="G1758" s="260">
        <v>3</v>
      </c>
      <c r="H1758" s="260">
        <v>2</v>
      </c>
      <c r="I1758" s="671" t="s">
        <v>5416</v>
      </c>
      <c r="J1758" s="260">
        <v>3</v>
      </c>
      <c r="K1758" s="312" t="s">
        <v>5419</v>
      </c>
      <c r="L1758" s="260" t="s">
        <v>5425</v>
      </c>
      <c r="M1758" s="260">
        <v>0</v>
      </c>
      <c r="N1758" s="476">
        <v>0</v>
      </c>
      <c r="O1758" s="476">
        <v>0</v>
      </c>
      <c r="P1758" s="476">
        <v>0</v>
      </c>
      <c r="Q1758" s="476">
        <v>0</v>
      </c>
      <c r="R1758" s="260">
        <f>SUBTOTAL(9,M1758:Q1758)</f>
        <v>0</v>
      </c>
    </row>
    <row r="1759" spans="2:24" s="260" customFormat="1" ht="15" customHeight="1">
      <c r="B1759" s="260" t="s">
        <v>5382</v>
      </c>
      <c r="C1759" s="260" t="s">
        <v>5383</v>
      </c>
      <c r="D1759" s="649" t="s">
        <v>5384</v>
      </c>
      <c r="F1759" s="260" t="s">
        <v>247</v>
      </c>
      <c r="I1759" s="671" t="s">
        <v>5416</v>
      </c>
      <c r="J1759" s="260">
        <v>7</v>
      </c>
      <c r="K1759" s="312" t="s">
        <v>5422</v>
      </c>
      <c r="L1759" s="260" t="s">
        <v>5425</v>
      </c>
      <c r="M1759" s="476">
        <v>0</v>
      </c>
      <c r="N1759" s="476">
        <v>0</v>
      </c>
      <c r="O1759" s="476">
        <v>0</v>
      </c>
      <c r="P1759" s="476">
        <v>0</v>
      </c>
      <c r="Q1759" s="476">
        <v>0</v>
      </c>
    </row>
    <row r="1760" spans="2:24" s="260" customFormat="1" ht="15" customHeight="1">
      <c r="B1760" s="260" t="s">
        <v>5119</v>
      </c>
      <c r="C1760" s="260" t="s">
        <v>5120</v>
      </c>
      <c r="D1760" s="649" t="s">
        <v>5121</v>
      </c>
      <c r="F1760" s="260" t="s">
        <v>247</v>
      </c>
      <c r="I1760" s="309" t="s">
        <v>5417</v>
      </c>
      <c r="J1760" s="260">
        <v>1</v>
      </c>
      <c r="K1760" s="312" t="s">
        <v>5421</v>
      </c>
      <c r="L1760" s="469" t="s">
        <v>5435</v>
      </c>
      <c r="M1760" s="476">
        <v>0</v>
      </c>
      <c r="N1760" s="476">
        <v>0</v>
      </c>
      <c r="O1760" s="476">
        <v>0</v>
      </c>
      <c r="P1760" s="476">
        <v>0</v>
      </c>
      <c r="Q1760" s="476">
        <v>0</v>
      </c>
      <c r="S1760" s="469"/>
      <c r="T1760" s="469"/>
      <c r="U1760" s="469"/>
      <c r="V1760" s="469"/>
      <c r="W1760" s="469"/>
      <c r="X1760" s="469"/>
    </row>
    <row r="1761" spans="2:24" s="260" customFormat="1" ht="15" customHeight="1">
      <c r="B1761" s="260" t="s">
        <v>5206</v>
      </c>
      <c r="C1761" s="260" t="s">
        <v>5207</v>
      </c>
      <c r="D1761" s="649" t="s">
        <v>5208</v>
      </c>
      <c r="F1761" s="260" t="s">
        <v>266</v>
      </c>
      <c r="G1761" s="260">
        <v>0</v>
      </c>
      <c r="H1761" s="260">
        <v>2</v>
      </c>
      <c r="I1761" s="309" t="s">
        <v>5417</v>
      </c>
      <c r="J1761" s="260">
        <v>2</v>
      </c>
      <c r="K1761" s="312" t="s">
        <v>5422</v>
      </c>
      <c r="L1761" s="469" t="s">
        <v>5435</v>
      </c>
      <c r="M1761" s="476">
        <v>0</v>
      </c>
      <c r="N1761" s="476">
        <v>0</v>
      </c>
      <c r="O1761" s="476">
        <v>0</v>
      </c>
      <c r="P1761" s="476">
        <v>0</v>
      </c>
      <c r="Q1761" s="476">
        <v>0</v>
      </c>
      <c r="S1761" s="469"/>
      <c r="T1761" s="469"/>
      <c r="U1761" s="469"/>
      <c r="V1761" s="469"/>
      <c r="W1761" s="469"/>
      <c r="X1761" s="469"/>
    </row>
    <row r="1762" spans="2:24" s="260" customFormat="1" ht="15" customHeight="1">
      <c r="B1762" s="260" t="s">
        <v>5227</v>
      </c>
      <c r="C1762" s="260" t="s">
        <v>5228</v>
      </c>
      <c r="D1762" s="649" t="s">
        <v>5229</v>
      </c>
      <c r="F1762" s="260" t="s">
        <v>266</v>
      </c>
      <c r="G1762" s="260">
        <v>3</v>
      </c>
      <c r="H1762" s="260">
        <v>4</v>
      </c>
      <c r="I1762" s="309" t="s">
        <v>5417</v>
      </c>
      <c r="J1762" s="260">
        <v>3</v>
      </c>
      <c r="K1762" s="312" t="s">
        <v>5422</v>
      </c>
      <c r="L1762" s="260" t="s">
        <v>5425</v>
      </c>
      <c r="M1762" s="476">
        <v>0</v>
      </c>
      <c r="N1762" s="476">
        <v>0</v>
      </c>
      <c r="O1762" s="476">
        <v>0</v>
      </c>
      <c r="P1762" s="476">
        <v>0</v>
      </c>
      <c r="Q1762" s="476">
        <v>0</v>
      </c>
    </row>
    <row r="1763" spans="2:24" s="260" customFormat="1" ht="15" customHeight="1">
      <c r="B1763" s="260" t="s">
        <v>5232</v>
      </c>
      <c r="C1763" s="260" t="s">
        <v>5233</v>
      </c>
      <c r="D1763" s="649" t="s">
        <v>5234</v>
      </c>
      <c r="F1763" s="260" t="s">
        <v>247</v>
      </c>
      <c r="I1763" s="309" t="s">
        <v>5417</v>
      </c>
      <c r="J1763" s="260">
        <v>3</v>
      </c>
      <c r="K1763" s="312" t="s">
        <v>5421</v>
      </c>
      <c r="L1763" s="469" t="s">
        <v>5435</v>
      </c>
      <c r="M1763" s="476">
        <v>0</v>
      </c>
      <c r="N1763" s="476">
        <v>0</v>
      </c>
      <c r="O1763" s="476">
        <v>0</v>
      </c>
      <c r="P1763" s="476">
        <v>0</v>
      </c>
      <c r="Q1763" s="476">
        <v>0</v>
      </c>
      <c r="S1763" s="469"/>
      <c r="T1763" s="469"/>
      <c r="U1763" s="469"/>
      <c r="V1763" s="469"/>
      <c r="W1763" s="469"/>
      <c r="X1763" s="469"/>
    </row>
    <row r="1764" spans="2:24" s="260" customFormat="1" ht="15" customHeight="1">
      <c r="B1764" s="260" t="s">
        <v>5348</v>
      </c>
      <c r="C1764" s="260" t="s">
        <v>5349</v>
      </c>
      <c r="D1764" s="649" t="s">
        <v>5350</v>
      </c>
      <c r="E1764" s="260" t="s">
        <v>5095</v>
      </c>
      <c r="F1764" s="260" t="s">
        <v>266</v>
      </c>
      <c r="G1764" s="260">
        <v>4</v>
      </c>
      <c r="H1764" s="260">
        <v>5</v>
      </c>
      <c r="I1764" s="309" t="s">
        <v>5417</v>
      </c>
      <c r="J1764" s="260">
        <v>5</v>
      </c>
      <c r="K1764" s="312" t="s">
        <v>5420</v>
      </c>
      <c r="L1764" s="260" t="s">
        <v>5425</v>
      </c>
      <c r="M1764" s="260">
        <v>1</v>
      </c>
      <c r="N1764" s="260">
        <v>1</v>
      </c>
      <c r="O1764" s="260">
        <v>1</v>
      </c>
      <c r="P1764" s="260">
        <v>1</v>
      </c>
      <c r="Q1764" s="260">
        <v>1</v>
      </c>
      <c r="R1764" s="260">
        <f>SUBTOTAL(9,M1764:Q1764)</f>
        <v>5</v>
      </c>
    </row>
    <row r="1765" spans="2:24" s="260" customFormat="1" ht="15" customHeight="1">
      <c r="B1765" s="469" t="s">
        <v>5441</v>
      </c>
      <c r="C1765" s="260" t="s">
        <v>5406</v>
      </c>
      <c r="D1765" s="649" t="s">
        <v>5407</v>
      </c>
      <c r="F1765" s="260" t="s">
        <v>266</v>
      </c>
      <c r="G1765" s="260">
        <v>7</v>
      </c>
      <c r="H1765" s="260">
        <v>7</v>
      </c>
      <c r="I1765" s="309" t="s">
        <v>5417</v>
      </c>
      <c r="J1765" s="260">
        <v>9</v>
      </c>
      <c r="K1765" s="312" t="s">
        <v>5419</v>
      </c>
      <c r="L1765" s="260" t="s">
        <v>5425</v>
      </c>
      <c r="M1765" s="260">
        <v>1</v>
      </c>
      <c r="N1765" s="476">
        <v>0</v>
      </c>
      <c r="O1765" s="260">
        <v>1</v>
      </c>
      <c r="P1765" s="476">
        <v>0</v>
      </c>
      <c r="Q1765" s="260">
        <v>1</v>
      </c>
      <c r="R1765" s="260">
        <f>SUBTOTAL(9,M1765:Q1765)</f>
        <v>3</v>
      </c>
    </row>
    <row r="1766" spans="2:24" s="260" customFormat="1" ht="15" customHeight="1">
      <c r="B1766" s="260" t="s">
        <v>5097</v>
      </c>
      <c r="C1766" s="260" t="s">
        <v>5098</v>
      </c>
      <c r="D1766" s="649" t="s">
        <v>5099</v>
      </c>
      <c r="F1766" s="260" t="s">
        <v>247</v>
      </c>
      <c r="I1766" s="309" t="s">
        <v>5418</v>
      </c>
      <c r="J1766" s="260">
        <v>1</v>
      </c>
      <c r="K1766" s="312" t="s">
        <v>5421</v>
      </c>
      <c r="L1766" s="469" t="s">
        <v>5435</v>
      </c>
      <c r="M1766" s="476">
        <v>0</v>
      </c>
      <c r="N1766" s="476">
        <v>0</v>
      </c>
      <c r="O1766" s="476">
        <v>0</v>
      </c>
      <c r="P1766" s="476">
        <v>0</v>
      </c>
      <c r="Q1766" s="476">
        <v>0</v>
      </c>
      <c r="S1766" s="469"/>
      <c r="T1766" s="469"/>
      <c r="U1766" s="469"/>
      <c r="V1766" s="469"/>
      <c r="W1766" s="469"/>
      <c r="X1766" s="469"/>
    </row>
    <row r="1767" spans="2:24" s="260" customFormat="1" ht="15" customHeight="1">
      <c r="B1767" s="260" t="s">
        <v>5164</v>
      </c>
      <c r="C1767" s="260" t="s">
        <v>5165</v>
      </c>
      <c r="D1767" s="649" t="s">
        <v>5166</v>
      </c>
      <c r="F1767" s="260" t="s">
        <v>247</v>
      </c>
      <c r="I1767" s="309" t="s">
        <v>5418</v>
      </c>
      <c r="J1767" s="260">
        <v>2</v>
      </c>
      <c r="K1767" s="312" t="s">
        <v>5421</v>
      </c>
      <c r="L1767" s="469" t="s">
        <v>5435</v>
      </c>
      <c r="M1767" s="476">
        <v>0</v>
      </c>
      <c r="N1767" s="476">
        <v>0</v>
      </c>
      <c r="O1767" s="476">
        <v>0</v>
      </c>
      <c r="P1767" s="476">
        <v>0</v>
      </c>
      <c r="Q1767" s="476">
        <v>0</v>
      </c>
      <c r="S1767" s="469"/>
      <c r="T1767" s="469"/>
      <c r="U1767" s="469"/>
      <c r="V1767" s="469"/>
      <c r="W1767" s="469"/>
      <c r="X1767" s="469"/>
    </row>
    <row r="1768" spans="2:24" s="260" customFormat="1" ht="15" customHeight="1">
      <c r="B1768" s="469" t="s">
        <v>6359</v>
      </c>
      <c r="C1768" s="260" t="s">
        <v>5218</v>
      </c>
      <c r="D1768" s="649" t="s">
        <v>5219</v>
      </c>
      <c r="F1768" s="260" t="s">
        <v>266</v>
      </c>
      <c r="G1768" s="260">
        <v>4</v>
      </c>
      <c r="H1768" s="260">
        <v>3</v>
      </c>
      <c r="I1768" s="309" t="s">
        <v>5418</v>
      </c>
      <c r="J1768" s="260">
        <v>3</v>
      </c>
      <c r="K1768" s="312" t="s">
        <v>5420</v>
      </c>
      <c r="L1768" s="260" t="s">
        <v>5425</v>
      </c>
      <c r="M1768" s="319">
        <v>0</v>
      </c>
      <c r="N1768" s="260">
        <v>0</v>
      </c>
      <c r="O1768" s="260">
        <v>1</v>
      </c>
      <c r="P1768" s="260">
        <v>1</v>
      </c>
      <c r="Q1768" s="260">
        <v>2</v>
      </c>
      <c r="R1768" s="260">
        <f>SUBTOTAL(9,M1768:Q1768)</f>
        <v>4</v>
      </c>
    </row>
    <row r="1769" spans="2:24" s="260" customFormat="1" ht="15" customHeight="1">
      <c r="B1769" s="260" t="s">
        <v>5277</v>
      </c>
      <c r="C1769" s="260" t="s">
        <v>5278</v>
      </c>
      <c r="D1769" s="649" t="s">
        <v>5279</v>
      </c>
      <c r="F1769" s="260" t="s">
        <v>5116</v>
      </c>
      <c r="G1769" s="260">
        <v>4</v>
      </c>
      <c r="I1769" s="309" t="s">
        <v>5418</v>
      </c>
      <c r="J1769" s="260">
        <v>4</v>
      </c>
      <c r="K1769" s="312" t="s">
        <v>5422</v>
      </c>
      <c r="L1769" s="469" t="s">
        <v>5435</v>
      </c>
      <c r="M1769" s="476">
        <v>0</v>
      </c>
      <c r="N1769" s="476">
        <v>0</v>
      </c>
      <c r="O1769" s="476">
        <v>0</v>
      </c>
      <c r="P1769" s="476">
        <v>0</v>
      </c>
      <c r="Q1769" s="476">
        <v>0</v>
      </c>
      <c r="S1769" s="469"/>
      <c r="T1769" s="469"/>
      <c r="U1769" s="469"/>
      <c r="V1769" s="469"/>
      <c r="W1769" s="469"/>
      <c r="X1769" s="469"/>
    </row>
    <row r="1770" spans="2:24" s="260" customFormat="1" ht="15" customHeight="1">
      <c r="B1770" s="260" t="s">
        <v>5397</v>
      </c>
      <c r="C1770" s="260" t="s">
        <v>5398</v>
      </c>
      <c r="D1770" s="649" t="s">
        <v>5399</v>
      </c>
      <c r="F1770" s="260" t="s">
        <v>266</v>
      </c>
      <c r="G1770" s="260">
        <v>6</v>
      </c>
      <c r="H1770" s="260">
        <v>8</v>
      </c>
      <c r="I1770" s="309" t="s">
        <v>5418</v>
      </c>
      <c r="J1770" s="260">
        <v>8</v>
      </c>
      <c r="K1770" s="312" t="s">
        <v>5422</v>
      </c>
      <c r="L1770" s="260" t="s">
        <v>5425</v>
      </c>
      <c r="M1770" s="476">
        <v>0</v>
      </c>
      <c r="N1770" s="476">
        <v>0</v>
      </c>
      <c r="O1770" s="476">
        <v>0</v>
      </c>
      <c r="P1770" s="476">
        <v>0</v>
      </c>
      <c r="Q1770" s="476">
        <v>0</v>
      </c>
    </row>
    <row r="1771" spans="2:24" s="260" customFormat="1" ht="15" customHeight="1">
      <c r="B1771" s="469" t="s">
        <v>6937</v>
      </c>
      <c r="C1771" s="260" t="s">
        <v>5404</v>
      </c>
      <c r="D1771" s="649" t="s">
        <v>5405</v>
      </c>
      <c r="F1771" s="260" t="s">
        <v>266</v>
      </c>
      <c r="G1771" s="260">
        <v>9</v>
      </c>
      <c r="H1771" s="260">
        <v>9</v>
      </c>
      <c r="I1771" s="309" t="s">
        <v>5418</v>
      </c>
      <c r="J1771" s="260">
        <v>9</v>
      </c>
      <c r="K1771" s="312" t="s">
        <v>5419</v>
      </c>
      <c r="L1771" s="260" t="s">
        <v>5425</v>
      </c>
      <c r="M1771" s="476">
        <v>0</v>
      </c>
      <c r="N1771" s="260">
        <v>1</v>
      </c>
      <c r="O1771" s="260">
        <v>1</v>
      </c>
      <c r="P1771" s="260">
        <v>1</v>
      </c>
      <c r="Q1771" s="260">
        <v>1</v>
      </c>
      <c r="R1771" s="260">
        <f>SUBTOTAL(9,M1771:Q1771)</f>
        <v>4</v>
      </c>
    </row>
    <row r="1772" spans="2:24" s="260" customFormat="1" ht="15" customHeight="1">
      <c r="B1772" s="260" t="s">
        <v>5093</v>
      </c>
      <c r="C1772" s="260" t="s">
        <v>5094</v>
      </c>
      <c r="D1772" s="649"/>
      <c r="E1772" s="260" t="s">
        <v>5095</v>
      </c>
      <c r="F1772" s="260" t="s">
        <v>266</v>
      </c>
      <c r="G1772" s="260">
        <v>1</v>
      </c>
      <c r="H1772" s="260">
        <v>1</v>
      </c>
      <c r="I1772" s="309" t="s">
        <v>404</v>
      </c>
      <c r="J1772" s="260">
        <v>0</v>
      </c>
      <c r="K1772" s="312" t="s">
        <v>5421</v>
      </c>
      <c r="L1772" s="469" t="s">
        <v>5435</v>
      </c>
      <c r="M1772" s="476">
        <v>0</v>
      </c>
      <c r="N1772" s="476">
        <v>0</v>
      </c>
      <c r="O1772" s="476">
        <v>0</v>
      </c>
      <c r="P1772" s="476">
        <v>0</v>
      </c>
      <c r="Q1772" s="476">
        <v>0</v>
      </c>
      <c r="S1772" s="469"/>
      <c r="T1772" s="469"/>
      <c r="U1772" s="469"/>
      <c r="V1772" s="469"/>
      <c r="W1772" s="469"/>
      <c r="X1772" s="469"/>
    </row>
    <row r="1773" spans="2:24" s="260" customFormat="1" ht="15" customHeight="1">
      <c r="B1773" s="260" t="s">
        <v>5112</v>
      </c>
      <c r="C1773" s="260" t="s">
        <v>5113</v>
      </c>
      <c r="D1773" s="649" t="s">
        <v>5114</v>
      </c>
      <c r="F1773" s="260" t="s">
        <v>266</v>
      </c>
      <c r="G1773" s="260">
        <v>1</v>
      </c>
      <c r="H1773" s="260">
        <v>1</v>
      </c>
      <c r="I1773" s="309" t="s">
        <v>404</v>
      </c>
      <c r="J1773" s="260">
        <v>1</v>
      </c>
      <c r="K1773" s="312" t="s">
        <v>5421</v>
      </c>
      <c r="L1773" s="469" t="s">
        <v>5435</v>
      </c>
      <c r="M1773" s="476">
        <v>0</v>
      </c>
      <c r="N1773" s="476">
        <v>0</v>
      </c>
      <c r="O1773" s="476">
        <v>0</v>
      </c>
      <c r="P1773" s="476">
        <v>0</v>
      </c>
      <c r="Q1773" s="476">
        <v>0</v>
      </c>
      <c r="S1773" s="469"/>
      <c r="T1773" s="469"/>
      <c r="U1773" s="469"/>
      <c r="V1773" s="469"/>
      <c r="W1773" s="469"/>
      <c r="X1773" s="469"/>
    </row>
    <row r="1774" spans="2:24" s="260" customFormat="1" ht="15" customHeight="1">
      <c r="B1774" s="469" t="s">
        <v>5433</v>
      </c>
      <c r="C1774" s="260" t="s">
        <v>5122</v>
      </c>
      <c r="D1774" s="649" t="s">
        <v>5123</v>
      </c>
      <c r="F1774" s="260" t="s">
        <v>5116</v>
      </c>
      <c r="I1774" s="309" t="s">
        <v>404</v>
      </c>
      <c r="J1774" s="260">
        <v>1</v>
      </c>
      <c r="K1774" s="312" t="s">
        <v>5419</v>
      </c>
      <c r="L1774" s="260" t="s">
        <v>5425</v>
      </c>
      <c r="M1774" s="469">
        <v>0</v>
      </c>
      <c r="N1774" s="260">
        <v>1</v>
      </c>
      <c r="O1774" s="260">
        <v>1</v>
      </c>
      <c r="P1774" s="260">
        <v>1</v>
      </c>
      <c r="Q1774" s="260">
        <v>1</v>
      </c>
      <c r="R1774" s="260">
        <f>SUBTOTAL(9,M1774:Q1774)</f>
        <v>4</v>
      </c>
    </row>
    <row r="1775" spans="2:24" s="260" customFormat="1" ht="15" customHeight="1">
      <c r="B1775" s="260" t="s">
        <v>5127</v>
      </c>
      <c r="C1775" s="260" t="s">
        <v>5128</v>
      </c>
      <c r="D1775" s="649" t="s">
        <v>5129</v>
      </c>
      <c r="F1775" s="260" t="s">
        <v>266</v>
      </c>
      <c r="G1775" s="260">
        <v>1</v>
      </c>
      <c r="H1775" s="260">
        <v>2</v>
      </c>
      <c r="I1775" s="309" t="s">
        <v>404</v>
      </c>
      <c r="J1775" s="260">
        <v>1</v>
      </c>
      <c r="K1775" s="312" t="s">
        <v>5421</v>
      </c>
      <c r="L1775" s="469" t="s">
        <v>5435</v>
      </c>
      <c r="M1775" s="476">
        <v>0</v>
      </c>
      <c r="N1775" s="476">
        <v>0</v>
      </c>
      <c r="O1775" s="476">
        <v>0</v>
      </c>
      <c r="P1775" s="476">
        <v>0</v>
      </c>
      <c r="Q1775" s="476">
        <v>0</v>
      </c>
      <c r="S1775" s="469"/>
      <c r="T1775" s="469"/>
      <c r="U1775" s="469"/>
      <c r="V1775" s="469"/>
      <c r="W1775" s="469"/>
      <c r="X1775" s="469"/>
    </row>
    <row r="1776" spans="2:24" s="260" customFormat="1" ht="15" customHeight="1">
      <c r="B1776" s="260" t="s">
        <v>5130</v>
      </c>
      <c r="C1776" s="260" t="s">
        <v>5131</v>
      </c>
      <c r="D1776" s="649" t="s">
        <v>5132</v>
      </c>
      <c r="F1776" s="260" t="s">
        <v>266</v>
      </c>
      <c r="G1776" s="260">
        <v>1</v>
      </c>
      <c r="H1776" s="260">
        <v>1</v>
      </c>
      <c r="I1776" s="309" t="s">
        <v>404</v>
      </c>
      <c r="J1776" s="260">
        <v>1</v>
      </c>
      <c r="K1776" s="312" t="s">
        <v>5421</v>
      </c>
      <c r="L1776" s="469" t="s">
        <v>5435</v>
      </c>
      <c r="M1776" s="476">
        <v>0</v>
      </c>
      <c r="N1776" s="476">
        <v>0</v>
      </c>
      <c r="O1776" s="476">
        <v>0</v>
      </c>
      <c r="P1776" s="476">
        <v>0</v>
      </c>
      <c r="Q1776" s="476">
        <v>0</v>
      </c>
      <c r="S1776" s="469"/>
      <c r="T1776" s="469"/>
      <c r="U1776" s="469"/>
      <c r="V1776" s="469"/>
      <c r="W1776" s="469"/>
      <c r="X1776" s="469"/>
    </row>
    <row r="1777" spans="2:24" s="260" customFormat="1" ht="15" customHeight="1">
      <c r="B1777" s="260" t="s">
        <v>5133</v>
      </c>
      <c r="C1777" s="260" t="s">
        <v>5134</v>
      </c>
      <c r="D1777" s="649" t="s">
        <v>5135</v>
      </c>
      <c r="F1777" s="260" t="s">
        <v>266</v>
      </c>
      <c r="G1777" s="260">
        <v>1</v>
      </c>
      <c r="H1777" s="260">
        <v>1</v>
      </c>
      <c r="I1777" s="309" t="s">
        <v>404</v>
      </c>
      <c r="J1777" s="260">
        <v>1</v>
      </c>
      <c r="K1777" s="312" t="s">
        <v>5421</v>
      </c>
      <c r="L1777" s="469" t="s">
        <v>5435</v>
      </c>
      <c r="M1777" s="476">
        <v>0</v>
      </c>
      <c r="N1777" s="476">
        <v>0</v>
      </c>
      <c r="O1777" s="476">
        <v>0</v>
      </c>
      <c r="P1777" s="476">
        <v>0</v>
      </c>
      <c r="Q1777" s="476">
        <v>0</v>
      </c>
      <c r="S1777" s="469"/>
      <c r="T1777" s="469"/>
      <c r="U1777" s="469"/>
      <c r="V1777" s="469"/>
      <c r="W1777" s="469"/>
      <c r="X1777" s="469"/>
    </row>
    <row r="1778" spans="2:24" s="260" customFormat="1" ht="15" customHeight="1">
      <c r="B1778" s="260" t="s">
        <v>5167</v>
      </c>
      <c r="C1778" s="260" t="s">
        <v>5168</v>
      </c>
      <c r="D1778" s="649" t="s">
        <v>5169</v>
      </c>
      <c r="F1778" s="260" t="s">
        <v>266</v>
      </c>
      <c r="G1778" s="260">
        <v>3</v>
      </c>
      <c r="H1778" s="260">
        <v>1</v>
      </c>
      <c r="I1778" s="309" t="s">
        <v>404</v>
      </c>
      <c r="J1778" s="260">
        <v>2</v>
      </c>
      <c r="K1778" s="312" t="s">
        <v>5421</v>
      </c>
      <c r="L1778" s="469" t="s">
        <v>5435</v>
      </c>
      <c r="M1778" s="476">
        <v>0</v>
      </c>
      <c r="N1778" s="476">
        <v>0</v>
      </c>
      <c r="O1778" s="476">
        <v>0</v>
      </c>
      <c r="P1778" s="476">
        <v>0</v>
      </c>
      <c r="Q1778" s="476">
        <v>0</v>
      </c>
      <c r="S1778" s="469"/>
      <c r="T1778" s="469"/>
      <c r="U1778" s="469"/>
      <c r="V1778" s="469"/>
      <c r="W1778" s="469"/>
      <c r="X1778" s="469"/>
    </row>
    <row r="1779" spans="2:24" s="260" customFormat="1" ht="15" customHeight="1">
      <c r="B1779" s="260" t="s">
        <v>5170</v>
      </c>
      <c r="C1779" s="260" t="s">
        <v>5171</v>
      </c>
      <c r="D1779" s="649" t="s">
        <v>5172</v>
      </c>
      <c r="F1779" s="260" t="s">
        <v>266</v>
      </c>
      <c r="G1779" s="260">
        <v>3</v>
      </c>
      <c r="H1779" s="260">
        <v>2</v>
      </c>
      <c r="I1779" s="309" t="s">
        <v>404</v>
      </c>
      <c r="J1779" s="260">
        <v>2</v>
      </c>
      <c r="K1779" s="312" t="s">
        <v>5422</v>
      </c>
      <c r="L1779" s="260" t="s">
        <v>5425</v>
      </c>
      <c r="M1779" s="476">
        <v>0</v>
      </c>
      <c r="N1779" s="476">
        <v>0</v>
      </c>
      <c r="O1779" s="476">
        <v>0</v>
      </c>
      <c r="P1779" s="476">
        <v>0</v>
      </c>
      <c r="Q1779" s="476">
        <v>0</v>
      </c>
    </row>
    <row r="1780" spans="2:24" s="260" customFormat="1" ht="15" customHeight="1">
      <c r="B1780" s="260" t="s">
        <v>5195</v>
      </c>
      <c r="C1780" s="260" t="s">
        <v>5196</v>
      </c>
      <c r="D1780" s="649" t="s">
        <v>5197</v>
      </c>
      <c r="F1780" s="260" t="s">
        <v>266</v>
      </c>
      <c r="G1780" s="260">
        <v>1</v>
      </c>
      <c r="H1780" s="260">
        <v>3</v>
      </c>
      <c r="I1780" s="309" t="s">
        <v>404</v>
      </c>
      <c r="J1780" s="260">
        <v>2</v>
      </c>
      <c r="K1780" s="312" t="s">
        <v>5422</v>
      </c>
      <c r="L1780" s="260" t="s">
        <v>5425</v>
      </c>
      <c r="M1780" s="476">
        <v>0</v>
      </c>
      <c r="N1780" s="476">
        <v>0</v>
      </c>
      <c r="O1780" s="476">
        <v>0</v>
      </c>
      <c r="P1780" s="476">
        <v>0</v>
      </c>
      <c r="Q1780" s="476">
        <v>0</v>
      </c>
    </row>
    <row r="1781" spans="2:24" s="260" customFormat="1" ht="15" customHeight="1">
      <c r="B1781" s="260" t="s">
        <v>5198</v>
      </c>
      <c r="C1781" s="260" t="s">
        <v>5199</v>
      </c>
      <c r="D1781" s="649" t="s">
        <v>5200</v>
      </c>
      <c r="F1781" s="260" t="s">
        <v>266</v>
      </c>
      <c r="G1781" s="260">
        <v>2</v>
      </c>
      <c r="H1781" s="260">
        <v>2</v>
      </c>
      <c r="I1781" s="309" t="s">
        <v>404</v>
      </c>
      <c r="J1781" s="260">
        <v>2</v>
      </c>
      <c r="K1781" s="312" t="s">
        <v>5420</v>
      </c>
      <c r="L1781" s="469" t="s">
        <v>5449</v>
      </c>
      <c r="M1781" s="476">
        <v>0</v>
      </c>
      <c r="N1781" s="476">
        <v>0</v>
      </c>
      <c r="O1781" s="476">
        <v>0</v>
      </c>
      <c r="P1781" s="476">
        <v>0</v>
      </c>
      <c r="Q1781" s="476">
        <v>0</v>
      </c>
      <c r="R1781" s="260">
        <f>SUBTOTAL(9,M1781:Q1781)</f>
        <v>0</v>
      </c>
      <c r="S1781" s="469"/>
      <c r="T1781" s="469"/>
      <c r="U1781" s="469"/>
      <c r="V1781" s="469"/>
      <c r="W1781" s="469"/>
      <c r="X1781" s="469"/>
    </row>
    <row r="1782" spans="2:24" s="260" customFormat="1" ht="15" customHeight="1">
      <c r="B1782" s="260" t="s">
        <v>5203</v>
      </c>
      <c r="C1782" s="260" t="s">
        <v>5204</v>
      </c>
      <c r="D1782" s="649" t="s">
        <v>5205</v>
      </c>
      <c r="E1782" s="260" t="s">
        <v>5160</v>
      </c>
      <c r="F1782" s="260" t="s">
        <v>266</v>
      </c>
      <c r="G1782" s="260">
        <v>2</v>
      </c>
      <c r="H1782" s="260">
        <v>3</v>
      </c>
      <c r="I1782" s="309" t="s">
        <v>404</v>
      </c>
      <c r="J1782" s="260">
        <v>2</v>
      </c>
      <c r="K1782" s="312" t="s">
        <v>5421</v>
      </c>
      <c r="L1782" s="469" t="s">
        <v>5435</v>
      </c>
      <c r="M1782" s="476">
        <v>0</v>
      </c>
      <c r="N1782" s="476">
        <v>0</v>
      </c>
      <c r="O1782" s="476">
        <v>0</v>
      </c>
      <c r="P1782" s="476">
        <v>0</v>
      </c>
      <c r="Q1782" s="476">
        <v>0</v>
      </c>
      <c r="S1782" s="469"/>
      <c r="T1782" s="469"/>
      <c r="U1782" s="469"/>
      <c r="V1782" s="469"/>
      <c r="W1782" s="469"/>
      <c r="X1782" s="469"/>
    </row>
    <row r="1783" spans="2:24" s="260" customFormat="1" ht="15" customHeight="1">
      <c r="B1783" s="260" t="s">
        <v>5209</v>
      </c>
      <c r="C1783" s="260" t="s">
        <v>5210</v>
      </c>
      <c r="D1783" s="649" t="s">
        <v>5211</v>
      </c>
      <c r="F1783" s="260" t="s">
        <v>266</v>
      </c>
      <c r="G1783" s="260">
        <v>2</v>
      </c>
      <c r="H1783" s="260">
        <v>2</v>
      </c>
      <c r="I1783" s="309" t="s">
        <v>404</v>
      </c>
      <c r="J1783" s="260">
        <v>2</v>
      </c>
      <c r="K1783" s="312" t="s">
        <v>5421</v>
      </c>
      <c r="L1783" s="469" t="s">
        <v>5435</v>
      </c>
      <c r="M1783" s="476">
        <v>0</v>
      </c>
      <c r="N1783" s="476">
        <v>0</v>
      </c>
      <c r="O1783" s="476">
        <v>0</v>
      </c>
      <c r="P1783" s="476">
        <v>0</v>
      </c>
      <c r="Q1783" s="476">
        <v>0</v>
      </c>
      <c r="S1783" s="469"/>
      <c r="T1783" s="469"/>
      <c r="U1783" s="469"/>
      <c r="V1783" s="469"/>
      <c r="W1783" s="469"/>
      <c r="X1783" s="469"/>
    </row>
    <row r="1784" spans="2:24" s="260" customFormat="1" ht="15" customHeight="1">
      <c r="B1784" s="260" t="s">
        <v>5256</v>
      </c>
      <c r="C1784" s="260" t="s">
        <v>5257</v>
      </c>
      <c r="D1784" s="649" t="s">
        <v>5258</v>
      </c>
      <c r="F1784" s="260" t="s">
        <v>266</v>
      </c>
      <c r="G1784" s="260">
        <v>2</v>
      </c>
      <c r="H1784" s="260">
        <v>4</v>
      </c>
      <c r="I1784" s="309" t="s">
        <v>404</v>
      </c>
      <c r="J1784" s="260">
        <v>3</v>
      </c>
      <c r="K1784" s="312" t="s">
        <v>5422</v>
      </c>
      <c r="L1784" s="260" t="s">
        <v>5425</v>
      </c>
      <c r="M1784" s="476">
        <v>0</v>
      </c>
      <c r="N1784" s="476">
        <v>0</v>
      </c>
      <c r="O1784" s="476">
        <v>0</v>
      </c>
      <c r="P1784" s="476">
        <v>0</v>
      </c>
      <c r="Q1784" s="476">
        <v>0</v>
      </c>
    </row>
    <row r="1785" spans="2:24" s="260" customFormat="1" ht="15" customHeight="1">
      <c r="B1785" s="260" t="s">
        <v>5262</v>
      </c>
      <c r="C1785" s="260" t="s">
        <v>5263</v>
      </c>
      <c r="D1785" s="649" t="s">
        <v>5264</v>
      </c>
      <c r="E1785" s="260" t="s">
        <v>5160</v>
      </c>
      <c r="F1785" s="260" t="s">
        <v>266</v>
      </c>
      <c r="G1785" s="260">
        <v>3</v>
      </c>
      <c r="H1785" s="260">
        <v>4</v>
      </c>
      <c r="I1785" s="309" t="s">
        <v>404</v>
      </c>
      <c r="J1785" s="260">
        <v>3</v>
      </c>
      <c r="K1785" s="312" t="s">
        <v>5420</v>
      </c>
      <c r="L1785" s="260" t="s">
        <v>5425</v>
      </c>
      <c r="M1785" s="260">
        <v>1</v>
      </c>
      <c r="N1785" s="260">
        <v>1</v>
      </c>
      <c r="O1785" s="260">
        <v>0</v>
      </c>
      <c r="P1785" s="260">
        <v>1</v>
      </c>
      <c r="Q1785" s="260">
        <v>2</v>
      </c>
      <c r="R1785" s="260">
        <f>SUBTOTAL(9,M1785:Q1785)</f>
        <v>5</v>
      </c>
    </row>
    <row r="1786" spans="2:24" s="260" customFormat="1" ht="15" customHeight="1">
      <c r="B1786" s="260" t="s">
        <v>5265</v>
      </c>
      <c r="C1786" s="260" t="s">
        <v>5266</v>
      </c>
      <c r="D1786" s="649" t="s">
        <v>5267</v>
      </c>
      <c r="F1786" s="260" t="s">
        <v>266</v>
      </c>
      <c r="G1786" s="260">
        <v>1</v>
      </c>
      <c r="H1786" s="260">
        <v>6</v>
      </c>
      <c r="I1786" s="309" t="s">
        <v>404</v>
      </c>
      <c r="J1786" s="260">
        <v>3</v>
      </c>
      <c r="K1786" s="312" t="s">
        <v>5420</v>
      </c>
      <c r="L1786" s="260" t="s">
        <v>5425</v>
      </c>
      <c r="M1786" s="260">
        <v>1</v>
      </c>
      <c r="N1786" s="260">
        <v>0</v>
      </c>
      <c r="O1786" s="260">
        <v>1</v>
      </c>
      <c r="P1786" s="260">
        <v>1</v>
      </c>
      <c r="Q1786" s="260">
        <v>2</v>
      </c>
      <c r="R1786" s="260">
        <f>SUBTOTAL(9,M1786:Q1786)</f>
        <v>5</v>
      </c>
    </row>
    <row r="1787" spans="2:24" s="260" customFormat="1" ht="15" customHeight="1">
      <c r="B1787" s="469" t="s">
        <v>5869</v>
      </c>
      <c r="C1787" s="260" t="s">
        <v>5269</v>
      </c>
      <c r="D1787" s="649" t="s">
        <v>5270</v>
      </c>
      <c r="F1787" s="260" t="s">
        <v>266</v>
      </c>
      <c r="G1787" s="260">
        <v>4</v>
      </c>
      <c r="H1787" s="260">
        <v>5</v>
      </c>
      <c r="I1787" s="309" t="s">
        <v>404</v>
      </c>
      <c r="J1787" s="260">
        <v>4</v>
      </c>
      <c r="K1787" s="312" t="s">
        <v>5419</v>
      </c>
      <c r="L1787" s="260" t="s">
        <v>5425</v>
      </c>
      <c r="M1787" s="260">
        <v>1</v>
      </c>
      <c r="N1787" s="476">
        <v>0</v>
      </c>
      <c r="O1787" s="260">
        <v>1</v>
      </c>
      <c r="P1787" s="260">
        <v>1</v>
      </c>
      <c r="Q1787" s="476">
        <v>0</v>
      </c>
      <c r="R1787" s="260">
        <f>SUBTOTAL(9,M1787:Q1787)</f>
        <v>3</v>
      </c>
    </row>
    <row r="1788" spans="2:24" s="260" customFormat="1" ht="15" customHeight="1">
      <c r="B1788" s="260" t="s">
        <v>5271</v>
      </c>
      <c r="C1788" s="260" t="s">
        <v>5272</v>
      </c>
      <c r="D1788" s="649" t="s">
        <v>5273</v>
      </c>
      <c r="F1788" s="260" t="s">
        <v>266</v>
      </c>
      <c r="G1788" s="260">
        <v>2</v>
      </c>
      <c r="H1788" s="260">
        <v>5</v>
      </c>
      <c r="I1788" s="309" t="s">
        <v>404</v>
      </c>
      <c r="J1788" s="260">
        <v>4</v>
      </c>
      <c r="K1788" s="312" t="s">
        <v>5421</v>
      </c>
      <c r="L1788" s="469" t="s">
        <v>5435</v>
      </c>
      <c r="M1788" s="476">
        <v>0</v>
      </c>
      <c r="N1788" s="476">
        <v>0</v>
      </c>
      <c r="O1788" s="476">
        <v>0</v>
      </c>
      <c r="P1788" s="476">
        <v>0</v>
      </c>
      <c r="Q1788" s="476">
        <v>0</v>
      </c>
      <c r="S1788" s="469"/>
      <c r="T1788" s="469"/>
      <c r="U1788" s="469"/>
      <c r="V1788" s="469"/>
      <c r="W1788" s="469"/>
      <c r="X1788" s="469"/>
    </row>
    <row r="1789" spans="2:24" s="260" customFormat="1" ht="15" customHeight="1">
      <c r="B1789" s="260" t="s">
        <v>5286</v>
      </c>
      <c r="C1789" s="260" t="s">
        <v>5287</v>
      </c>
      <c r="D1789" s="649" t="s">
        <v>5288</v>
      </c>
      <c r="E1789" s="260" t="s">
        <v>5289</v>
      </c>
      <c r="F1789" s="260" t="s">
        <v>266</v>
      </c>
      <c r="G1789" s="260">
        <v>5</v>
      </c>
      <c r="H1789" s="260">
        <v>1</v>
      </c>
      <c r="I1789" s="309" t="s">
        <v>404</v>
      </c>
      <c r="J1789" s="260">
        <v>4</v>
      </c>
      <c r="K1789" s="312" t="s">
        <v>5421</v>
      </c>
      <c r="L1789" s="469" t="s">
        <v>5435</v>
      </c>
      <c r="M1789" s="476">
        <v>0</v>
      </c>
      <c r="N1789" s="476">
        <v>0</v>
      </c>
      <c r="O1789" s="476">
        <v>0</v>
      </c>
      <c r="P1789" s="476">
        <v>0</v>
      </c>
      <c r="Q1789" s="476">
        <v>0</v>
      </c>
      <c r="S1789" s="469"/>
      <c r="T1789" s="469"/>
      <c r="U1789" s="469"/>
      <c r="V1789" s="469"/>
      <c r="W1789" s="469"/>
      <c r="X1789" s="469"/>
    </row>
    <row r="1790" spans="2:24" s="260" customFormat="1" ht="15" customHeight="1">
      <c r="B1790" s="260" t="s">
        <v>5302</v>
      </c>
      <c r="C1790" s="260" t="s">
        <v>5303</v>
      </c>
      <c r="D1790" s="649" t="s">
        <v>5304</v>
      </c>
      <c r="E1790" s="260" t="s">
        <v>5305</v>
      </c>
      <c r="F1790" s="260" t="s">
        <v>266</v>
      </c>
      <c r="G1790" s="260">
        <v>3</v>
      </c>
      <c r="H1790" s="260">
        <v>6</v>
      </c>
      <c r="I1790" s="309" t="s">
        <v>404</v>
      </c>
      <c r="J1790" s="260">
        <v>4</v>
      </c>
      <c r="K1790" s="312" t="s">
        <v>5421</v>
      </c>
      <c r="L1790" s="469" t="s">
        <v>5435</v>
      </c>
      <c r="M1790" s="476">
        <v>0</v>
      </c>
      <c r="N1790" s="476">
        <v>0</v>
      </c>
      <c r="O1790" s="476">
        <v>0</v>
      </c>
      <c r="P1790" s="476">
        <v>0</v>
      </c>
      <c r="Q1790" s="476">
        <v>0</v>
      </c>
      <c r="S1790" s="469"/>
      <c r="T1790" s="469"/>
      <c r="U1790" s="469"/>
      <c r="V1790" s="469"/>
      <c r="W1790" s="469"/>
      <c r="X1790" s="469"/>
    </row>
    <row r="1791" spans="2:24" s="260" customFormat="1" ht="15" customHeight="1">
      <c r="B1791" s="260" t="s">
        <v>5311</v>
      </c>
      <c r="C1791" s="260" t="s">
        <v>5312</v>
      </c>
      <c r="D1791" s="649" t="s">
        <v>5313</v>
      </c>
      <c r="E1791" s="260" t="s">
        <v>5314</v>
      </c>
      <c r="F1791" s="260" t="s">
        <v>266</v>
      </c>
      <c r="G1791" s="260">
        <v>4</v>
      </c>
      <c r="H1791" s="260">
        <v>3</v>
      </c>
      <c r="I1791" s="309" t="s">
        <v>404</v>
      </c>
      <c r="J1791" s="260">
        <v>4</v>
      </c>
      <c r="K1791" s="312" t="s">
        <v>5421</v>
      </c>
      <c r="L1791" s="469" t="s">
        <v>5435</v>
      </c>
      <c r="M1791" s="476">
        <v>0</v>
      </c>
      <c r="N1791" s="476">
        <v>0</v>
      </c>
      <c r="O1791" s="476">
        <v>0</v>
      </c>
      <c r="P1791" s="476">
        <v>0</v>
      </c>
      <c r="Q1791" s="476">
        <v>0</v>
      </c>
      <c r="S1791" s="469"/>
      <c r="T1791" s="469"/>
      <c r="U1791" s="469"/>
      <c r="V1791" s="469"/>
      <c r="W1791" s="469"/>
      <c r="X1791" s="469"/>
    </row>
    <row r="1792" spans="2:24" s="260" customFormat="1" ht="15" customHeight="1">
      <c r="B1792" s="260" t="s">
        <v>5322</v>
      </c>
      <c r="C1792" s="260" t="s">
        <v>5323</v>
      </c>
      <c r="D1792" s="649" t="s">
        <v>5324</v>
      </c>
      <c r="E1792" s="260" t="s">
        <v>5289</v>
      </c>
      <c r="F1792" s="260" t="s">
        <v>266</v>
      </c>
      <c r="G1792" s="260">
        <v>4</v>
      </c>
      <c r="H1792" s="260">
        <v>4</v>
      </c>
      <c r="I1792" s="309" t="s">
        <v>404</v>
      </c>
      <c r="J1792" s="260">
        <v>5</v>
      </c>
      <c r="K1792" s="312" t="s">
        <v>5421</v>
      </c>
      <c r="L1792" s="469" t="s">
        <v>5435</v>
      </c>
      <c r="M1792" s="476">
        <v>0</v>
      </c>
      <c r="N1792" s="476">
        <v>0</v>
      </c>
      <c r="O1792" s="476">
        <v>0</v>
      </c>
      <c r="P1792" s="476">
        <v>0</v>
      </c>
      <c r="Q1792" s="476">
        <v>0</v>
      </c>
      <c r="S1792" s="469"/>
      <c r="T1792" s="469"/>
      <c r="U1792" s="469"/>
      <c r="V1792" s="469"/>
      <c r="W1792" s="469"/>
      <c r="X1792" s="469"/>
    </row>
    <row r="1793" spans="2:24" s="260" customFormat="1" ht="15" customHeight="1">
      <c r="B1793" s="469" t="s">
        <v>5451</v>
      </c>
      <c r="C1793" s="260" t="s">
        <v>5337</v>
      </c>
      <c r="D1793" s="649" t="s">
        <v>5338</v>
      </c>
      <c r="F1793" s="260" t="s">
        <v>266</v>
      </c>
      <c r="G1793" s="260">
        <v>4</v>
      </c>
      <c r="H1793" s="260">
        <v>6</v>
      </c>
      <c r="I1793" s="309" t="s">
        <v>404</v>
      </c>
      <c r="J1793" s="260">
        <v>5</v>
      </c>
      <c r="K1793" s="312" t="s">
        <v>5419</v>
      </c>
      <c r="L1793" s="260" t="s">
        <v>5425</v>
      </c>
      <c r="M1793" s="260">
        <v>1</v>
      </c>
      <c r="N1793" s="260">
        <v>1</v>
      </c>
      <c r="O1793" s="260">
        <v>1</v>
      </c>
      <c r="P1793" s="476">
        <v>0</v>
      </c>
      <c r="Q1793" s="260">
        <v>1</v>
      </c>
      <c r="R1793" s="260">
        <f>SUBTOTAL(9,M1793:Q1793)</f>
        <v>4</v>
      </c>
    </row>
    <row r="1794" spans="2:24" s="260" customFormat="1" ht="15" customHeight="1">
      <c r="B1794" s="260" t="s">
        <v>5339</v>
      </c>
      <c r="C1794" s="260" t="s">
        <v>5340</v>
      </c>
      <c r="D1794" s="649" t="s">
        <v>1350</v>
      </c>
      <c r="E1794" s="260" t="s">
        <v>5160</v>
      </c>
      <c r="F1794" s="260" t="s">
        <v>266</v>
      </c>
      <c r="G1794" s="260">
        <v>4</v>
      </c>
      <c r="H1794" s="260">
        <v>6</v>
      </c>
      <c r="I1794" s="309" t="s">
        <v>404</v>
      </c>
      <c r="J1794" s="260">
        <v>5</v>
      </c>
      <c r="K1794" s="312" t="s">
        <v>5421</v>
      </c>
      <c r="L1794" s="469" t="s">
        <v>5435</v>
      </c>
      <c r="M1794" s="476">
        <v>0</v>
      </c>
      <c r="N1794" s="476">
        <v>0</v>
      </c>
      <c r="O1794" s="476">
        <v>0</v>
      </c>
      <c r="P1794" s="476">
        <v>0</v>
      </c>
      <c r="Q1794" s="476">
        <v>0</v>
      </c>
      <c r="S1794" s="469"/>
      <c r="T1794" s="469"/>
      <c r="U1794" s="469"/>
      <c r="V1794" s="469"/>
      <c r="W1794" s="469"/>
      <c r="X1794" s="469"/>
    </row>
    <row r="1795" spans="2:24" s="260" customFormat="1" ht="15" customHeight="1">
      <c r="B1795" s="469" t="s">
        <v>5452</v>
      </c>
      <c r="C1795" s="260" t="s">
        <v>5344</v>
      </c>
      <c r="D1795" s="649" t="s">
        <v>5345</v>
      </c>
      <c r="F1795" s="260" t="s">
        <v>266</v>
      </c>
      <c r="G1795" s="260">
        <v>4</v>
      </c>
      <c r="H1795" s="260">
        <v>4</v>
      </c>
      <c r="I1795" s="309" t="s">
        <v>404</v>
      </c>
      <c r="J1795" s="260">
        <v>5</v>
      </c>
      <c r="K1795" s="312" t="s">
        <v>5419</v>
      </c>
      <c r="L1795" s="260" t="s">
        <v>5425</v>
      </c>
      <c r="M1795" s="260">
        <v>1</v>
      </c>
      <c r="N1795" s="476">
        <v>0</v>
      </c>
      <c r="O1795" s="260">
        <v>1</v>
      </c>
      <c r="P1795" s="260">
        <v>1</v>
      </c>
      <c r="Q1795" s="260">
        <v>1</v>
      </c>
      <c r="R1795" s="260">
        <f>SUBTOTAL(9,M1795:Q1795)</f>
        <v>4</v>
      </c>
    </row>
    <row r="1796" spans="2:24" s="260" customFormat="1" ht="15" customHeight="1">
      <c r="B1796" s="260" t="s">
        <v>5354</v>
      </c>
      <c r="C1796" s="260" t="s">
        <v>5355</v>
      </c>
      <c r="D1796" s="649" t="s">
        <v>5356</v>
      </c>
      <c r="F1796" s="260" t="s">
        <v>266</v>
      </c>
      <c r="G1796" s="260">
        <v>3</v>
      </c>
      <c r="H1796" s="260">
        <v>7</v>
      </c>
      <c r="I1796" s="309" t="s">
        <v>404</v>
      </c>
      <c r="J1796" s="260">
        <v>5</v>
      </c>
      <c r="K1796" s="312" t="s">
        <v>5421</v>
      </c>
      <c r="L1796" s="469" t="s">
        <v>5435</v>
      </c>
      <c r="M1796" s="476">
        <v>0</v>
      </c>
      <c r="N1796" s="476">
        <v>0</v>
      </c>
      <c r="O1796" s="476">
        <v>0</v>
      </c>
      <c r="P1796" s="476">
        <v>0</v>
      </c>
      <c r="Q1796" s="476">
        <v>0</v>
      </c>
      <c r="S1796" s="469"/>
      <c r="T1796" s="469"/>
      <c r="U1796" s="469"/>
      <c r="V1796" s="469"/>
      <c r="W1796" s="469"/>
      <c r="X1796" s="469"/>
    </row>
    <row r="1797" spans="2:24" s="260" customFormat="1" ht="15" customHeight="1">
      <c r="B1797" s="260" t="s">
        <v>5357</v>
      </c>
      <c r="C1797" s="260" t="s">
        <v>5358</v>
      </c>
      <c r="D1797" s="649" t="s">
        <v>5359</v>
      </c>
      <c r="F1797" s="260" t="s">
        <v>266</v>
      </c>
      <c r="G1797" s="260">
        <v>6</v>
      </c>
      <c r="H1797" s="260">
        <v>6</v>
      </c>
      <c r="I1797" s="309" t="s">
        <v>404</v>
      </c>
      <c r="J1797" s="260">
        <v>6</v>
      </c>
      <c r="K1797" s="312" t="s">
        <v>5421</v>
      </c>
      <c r="L1797" s="469" t="s">
        <v>5435</v>
      </c>
      <c r="M1797" s="476">
        <v>0</v>
      </c>
      <c r="N1797" s="476">
        <v>0</v>
      </c>
      <c r="O1797" s="476">
        <v>0</v>
      </c>
      <c r="P1797" s="476">
        <v>0</v>
      </c>
      <c r="Q1797" s="476">
        <v>0</v>
      </c>
      <c r="S1797" s="469"/>
      <c r="T1797" s="469"/>
      <c r="U1797" s="469"/>
      <c r="V1797" s="469"/>
      <c r="W1797" s="469"/>
      <c r="X1797" s="469"/>
    </row>
    <row r="1798" spans="2:24" s="260" customFormat="1" ht="15" customHeight="1">
      <c r="B1798" s="260" t="s">
        <v>5363</v>
      </c>
      <c r="C1798" s="260" t="s">
        <v>5364</v>
      </c>
      <c r="D1798" s="649" t="s">
        <v>5365</v>
      </c>
      <c r="F1798" s="260" t="s">
        <v>266</v>
      </c>
      <c r="G1798" s="260">
        <v>5</v>
      </c>
      <c r="H1798" s="260">
        <v>7</v>
      </c>
      <c r="I1798" s="309" t="s">
        <v>404</v>
      </c>
      <c r="J1798" s="260">
        <v>6</v>
      </c>
      <c r="K1798" s="312" t="s">
        <v>5421</v>
      </c>
      <c r="L1798" s="469" t="s">
        <v>5435</v>
      </c>
      <c r="M1798" s="476">
        <v>0</v>
      </c>
      <c r="N1798" s="476">
        <v>0</v>
      </c>
      <c r="O1798" s="476">
        <v>0</v>
      </c>
      <c r="P1798" s="476">
        <v>0</v>
      </c>
      <c r="Q1798" s="476">
        <v>0</v>
      </c>
      <c r="S1798" s="469"/>
      <c r="T1798" s="469"/>
      <c r="U1798" s="469"/>
      <c r="V1798" s="469"/>
      <c r="W1798" s="469"/>
      <c r="X1798" s="469"/>
    </row>
    <row r="1799" spans="2:24" s="260" customFormat="1" ht="15" customHeight="1">
      <c r="B1799" s="260" t="s">
        <v>5376</v>
      </c>
      <c r="C1799" s="260" t="s">
        <v>5377</v>
      </c>
      <c r="D1799" s="649" t="s">
        <v>5378</v>
      </c>
      <c r="E1799" s="260" t="s">
        <v>5305</v>
      </c>
      <c r="F1799" s="260" t="s">
        <v>266</v>
      </c>
      <c r="G1799" s="260">
        <v>4</v>
      </c>
      <c r="H1799" s="260">
        <v>9</v>
      </c>
      <c r="I1799" s="309" t="s">
        <v>404</v>
      </c>
      <c r="J1799" s="260">
        <v>6</v>
      </c>
      <c r="K1799" s="312" t="s">
        <v>5421</v>
      </c>
      <c r="L1799" s="469" t="s">
        <v>5435</v>
      </c>
      <c r="M1799" s="476">
        <v>0</v>
      </c>
      <c r="N1799" s="476">
        <v>0</v>
      </c>
      <c r="O1799" s="476">
        <v>0</v>
      </c>
      <c r="P1799" s="476">
        <v>0</v>
      </c>
      <c r="Q1799" s="476">
        <v>0</v>
      </c>
      <c r="S1799" s="469"/>
      <c r="T1799" s="469"/>
      <c r="U1799" s="469"/>
      <c r="V1799" s="469"/>
      <c r="W1799" s="469"/>
      <c r="X1799" s="469"/>
    </row>
    <row r="1800" spans="2:24" s="260" customFormat="1" ht="15" customHeight="1">
      <c r="B1800" s="469" t="s">
        <v>7000</v>
      </c>
      <c r="C1800" s="260" t="s">
        <v>5387</v>
      </c>
      <c r="D1800" s="649" t="s">
        <v>5388</v>
      </c>
      <c r="F1800" s="260" t="s">
        <v>266</v>
      </c>
      <c r="G1800" s="260">
        <v>6</v>
      </c>
      <c r="H1800" s="260">
        <v>8</v>
      </c>
      <c r="I1800" s="309" t="s">
        <v>404</v>
      </c>
      <c r="J1800" s="260">
        <v>7</v>
      </c>
      <c r="K1800" s="312" t="s">
        <v>5419</v>
      </c>
      <c r="L1800" s="260" t="s">
        <v>5425</v>
      </c>
      <c r="M1800" s="476">
        <v>0</v>
      </c>
      <c r="N1800" s="260">
        <v>1</v>
      </c>
      <c r="O1800" s="260">
        <v>1</v>
      </c>
      <c r="P1800" s="260">
        <v>1</v>
      </c>
      <c r="Q1800" s="260">
        <v>1</v>
      </c>
      <c r="R1800" s="260">
        <f>SUBTOTAL(9,M1800:Q1800)</f>
        <v>4</v>
      </c>
    </row>
    <row r="1801" spans="2:24" s="260" customFormat="1" ht="15" customHeight="1">
      <c r="B1801" s="260" t="s">
        <v>5400</v>
      </c>
      <c r="C1801" s="260" t="s">
        <v>5401</v>
      </c>
      <c r="D1801" s="649" t="s">
        <v>5402</v>
      </c>
      <c r="E1801" s="260" t="s">
        <v>5305</v>
      </c>
      <c r="F1801" s="260" t="s">
        <v>266</v>
      </c>
      <c r="G1801" s="260">
        <v>8</v>
      </c>
      <c r="H1801" s="260">
        <v>8</v>
      </c>
      <c r="I1801" s="309" t="s">
        <v>404</v>
      </c>
      <c r="J1801" s="260">
        <v>8</v>
      </c>
      <c r="K1801" s="260" t="s">
        <v>451</v>
      </c>
      <c r="L1801" s="469" t="s">
        <v>5435</v>
      </c>
      <c r="M1801" s="476">
        <v>0</v>
      </c>
      <c r="N1801" s="476">
        <v>0</v>
      </c>
      <c r="O1801" s="476">
        <v>0</v>
      </c>
      <c r="P1801" s="476">
        <v>0</v>
      </c>
      <c r="Q1801" s="476">
        <v>0</v>
      </c>
      <c r="S1801" s="469"/>
      <c r="T1801" s="469"/>
      <c r="U1801" s="469"/>
      <c r="V1801" s="469"/>
      <c r="W1801" s="469"/>
      <c r="X1801" s="469"/>
    </row>
    <row r="1802" spans="2:24">
      <c r="B1802" s="465" t="s">
        <v>6300</v>
      </c>
      <c r="C1802" t="s">
        <v>5826</v>
      </c>
      <c r="D1802" t="s">
        <v>5827</v>
      </c>
      <c r="F1802" t="s">
        <v>247</v>
      </c>
      <c r="I1802" s="309" t="s">
        <v>3231</v>
      </c>
      <c r="J1802">
        <v>2</v>
      </c>
      <c r="K1802" s="312" t="s">
        <v>3250</v>
      </c>
      <c r="L1802" s="465" t="s">
        <v>5846</v>
      </c>
      <c r="M1802" s="460">
        <v>1</v>
      </c>
      <c r="N1802" s="460">
        <v>1</v>
      </c>
      <c r="O1802">
        <v>2</v>
      </c>
      <c r="P1802">
        <v>2</v>
      </c>
      <c r="Q1802">
        <v>0</v>
      </c>
      <c r="R1802">
        <f>SUBTOTAL(9,M1802:Q1802)</f>
        <v>6</v>
      </c>
      <c r="S1802" s="260"/>
      <c r="T1802" s="260"/>
      <c r="U1802" s="260"/>
      <c r="V1802" s="260"/>
      <c r="W1802" s="260"/>
    </row>
    <row r="1803" spans="2:24">
      <c r="B1803" t="s">
        <v>5833</v>
      </c>
      <c r="C1803" t="s">
        <v>5834</v>
      </c>
      <c r="D1803" t="s">
        <v>5835</v>
      </c>
      <c r="F1803" t="s">
        <v>247</v>
      </c>
      <c r="I1803" s="309" t="s">
        <v>3231</v>
      </c>
      <c r="J1803">
        <v>2</v>
      </c>
      <c r="K1803" t="s">
        <v>451</v>
      </c>
      <c r="L1803" t="s">
        <v>5845</v>
      </c>
      <c r="M1803" s="460">
        <v>0</v>
      </c>
      <c r="N1803" s="460">
        <v>0</v>
      </c>
      <c r="O1803" s="460">
        <v>0</v>
      </c>
      <c r="P1803" s="460">
        <v>0</v>
      </c>
      <c r="Q1803" s="460">
        <v>0</v>
      </c>
      <c r="S1803" s="260"/>
      <c r="T1803" s="260"/>
      <c r="U1803" s="260"/>
      <c r="V1803" s="260"/>
      <c r="W1803" s="260"/>
    </row>
    <row r="1804" spans="2:24">
      <c r="B1804" t="s">
        <v>5836</v>
      </c>
      <c r="C1804" t="s">
        <v>5837</v>
      </c>
      <c r="D1804" t="s">
        <v>5838</v>
      </c>
      <c r="F1804" t="s">
        <v>247</v>
      </c>
      <c r="I1804" s="309" t="s">
        <v>3231</v>
      </c>
      <c r="J1804">
        <v>2</v>
      </c>
      <c r="K1804" t="s">
        <v>451</v>
      </c>
      <c r="L1804" t="s">
        <v>5845</v>
      </c>
      <c r="M1804" s="460">
        <v>0</v>
      </c>
      <c r="N1804" s="460">
        <v>0</v>
      </c>
      <c r="O1804" s="460">
        <v>0</v>
      </c>
      <c r="P1804" s="460">
        <v>0</v>
      </c>
      <c r="Q1804" s="460">
        <v>0</v>
      </c>
      <c r="S1804" s="260"/>
      <c r="T1804" s="260"/>
      <c r="U1804" s="260"/>
      <c r="V1804" s="260"/>
      <c r="W1804" s="260"/>
    </row>
    <row r="1805" spans="2:24">
      <c r="B1805" t="s">
        <v>5574</v>
      </c>
      <c r="C1805" t="s">
        <v>5575</v>
      </c>
      <c r="D1805" t="s">
        <v>5576</v>
      </c>
      <c r="F1805" t="s">
        <v>266</v>
      </c>
      <c r="G1805">
        <v>2</v>
      </c>
      <c r="H1805">
        <v>2</v>
      </c>
      <c r="I1805" s="309" t="s">
        <v>3231</v>
      </c>
      <c r="J1805">
        <v>3</v>
      </c>
      <c r="K1805" t="s">
        <v>451</v>
      </c>
      <c r="L1805" t="s">
        <v>5845</v>
      </c>
      <c r="M1805" s="460">
        <v>0</v>
      </c>
      <c r="N1805" s="460">
        <v>0</v>
      </c>
      <c r="O1805" s="460">
        <v>0</v>
      </c>
      <c r="P1805" s="460">
        <v>0</v>
      </c>
      <c r="Q1805" s="460">
        <v>0</v>
      </c>
      <c r="S1805" s="260"/>
      <c r="T1805" s="260"/>
      <c r="U1805" s="260"/>
      <c r="V1805" s="260"/>
      <c r="W1805" s="260"/>
    </row>
    <row r="1806" spans="2:24">
      <c r="B1806" t="s">
        <v>5571</v>
      </c>
      <c r="C1806" t="s">
        <v>5572</v>
      </c>
      <c r="D1806" t="s">
        <v>5573</v>
      </c>
      <c r="F1806" t="s">
        <v>247</v>
      </c>
      <c r="I1806" s="309" t="s">
        <v>3231</v>
      </c>
      <c r="J1806">
        <v>3</v>
      </c>
      <c r="K1806" s="312" t="s">
        <v>3243</v>
      </c>
      <c r="L1806" t="s">
        <v>5845</v>
      </c>
      <c r="M1806" s="460">
        <v>0</v>
      </c>
      <c r="N1806" s="460">
        <v>0</v>
      </c>
      <c r="O1806" s="460">
        <v>0</v>
      </c>
      <c r="P1806" s="460">
        <v>0</v>
      </c>
      <c r="Q1806" s="460">
        <v>0</v>
      </c>
      <c r="S1806" s="260"/>
      <c r="T1806" s="260"/>
      <c r="U1806" s="260"/>
      <c r="V1806" s="260"/>
      <c r="W1806" s="260"/>
    </row>
    <row r="1807" spans="2:24">
      <c r="B1807" s="465" t="s">
        <v>5870</v>
      </c>
      <c r="C1807" t="s">
        <v>5831</v>
      </c>
      <c r="D1807" t="s">
        <v>5832</v>
      </c>
      <c r="F1807" t="s">
        <v>266</v>
      </c>
      <c r="G1807">
        <v>2</v>
      </c>
      <c r="H1807">
        <v>2</v>
      </c>
      <c r="I1807" s="309" t="s">
        <v>3231</v>
      </c>
      <c r="J1807">
        <v>4</v>
      </c>
      <c r="K1807" s="312" t="s">
        <v>3233</v>
      </c>
      <c r="L1807" s="465" t="s">
        <v>5846</v>
      </c>
      <c r="M1807" s="460">
        <v>0</v>
      </c>
      <c r="N1807" s="460">
        <v>0</v>
      </c>
      <c r="O1807">
        <v>1</v>
      </c>
      <c r="P1807">
        <v>1</v>
      </c>
      <c r="Q1807">
        <v>1</v>
      </c>
      <c r="R1807">
        <f>SUBTOTAL(9,M1807:Q1807)</f>
        <v>3</v>
      </c>
      <c r="S1807" s="260"/>
      <c r="T1807" s="260"/>
      <c r="U1807" s="260"/>
      <c r="V1807" s="260"/>
      <c r="W1807" s="260"/>
    </row>
    <row r="1808" spans="2:24">
      <c r="B1808" s="465" t="s">
        <v>5859</v>
      </c>
      <c r="C1808" t="s">
        <v>5739</v>
      </c>
      <c r="D1808" t="s">
        <v>5740</v>
      </c>
      <c r="F1808" t="s">
        <v>266</v>
      </c>
      <c r="G1808">
        <v>4</v>
      </c>
      <c r="H1808">
        <v>6</v>
      </c>
      <c r="I1808" s="309" t="s">
        <v>3231</v>
      </c>
      <c r="J1808">
        <v>5</v>
      </c>
      <c r="K1808" s="312" t="s">
        <v>3233</v>
      </c>
      <c r="L1808" s="465" t="s">
        <v>5846</v>
      </c>
      <c r="M1808" s="460">
        <v>0</v>
      </c>
      <c r="N1808">
        <v>1</v>
      </c>
      <c r="O1808">
        <v>1</v>
      </c>
      <c r="P1808">
        <v>1</v>
      </c>
      <c r="Q1808" s="460">
        <v>0</v>
      </c>
      <c r="R1808">
        <f>SUBTOTAL(9,M1808:Q1808)</f>
        <v>3</v>
      </c>
      <c r="S1808" s="260"/>
      <c r="T1808" s="260"/>
      <c r="U1808" s="260"/>
      <c r="V1808" s="260"/>
      <c r="W1808" s="260"/>
    </row>
    <row r="1809" spans="2:23">
      <c r="B1809" t="s">
        <v>5577</v>
      </c>
      <c r="C1809" t="s">
        <v>5578</v>
      </c>
      <c r="D1809" t="s">
        <v>5579</v>
      </c>
      <c r="E1809" t="s">
        <v>5160</v>
      </c>
      <c r="F1809" t="s">
        <v>266</v>
      </c>
      <c r="G1809">
        <v>4</v>
      </c>
      <c r="H1809">
        <v>4</v>
      </c>
      <c r="I1809" s="309" t="s">
        <v>3231</v>
      </c>
      <c r="J1809">
        <v>7</v>
      </c>
      <c r="K1809" s="312" t="s">
        <v>3243</v>
      </c>
      <c r="L1809" t="s">
        <v>5845</v>
      </c>
      <c r="M1809" s="460">
        <v>0</v>
      </c>
      <c r="N1809" s="460">
        <v>0</v>
      </c>
      <c r="O1809" s="460">
        <v>0</v>
      </c>
      <c r="P1809" s="460">
        <v>0</v>
      </c>
      <c r="Q1809" s="460">
        <v>0</v>
      </c>
      <c r="S1809" s="260"/>
      <c r="T1809" s="260"/>
      <c r="U1809" s="260"/>
      <c r="V1809" s="260"/>
      <c r="W1809" s="260"/>
    </row>
    <row r="1810" spans="2:23">
      <c r="B1810" s="465" t="s">
        <v>7739</v>
      </c>
      <c r="C1810" t="s">
        <v>5727</v>
      </c>
      <c r="D1810" t="s">
        <v>5728</v>
      </c>
      <c r="F1810" t="s">
        <v>247</v>
      </c>
      <c r="I1810" s="309" t="s">
        <v>3231</v>
      </c>
      <c r="J1810">
        <v>8</v>
      </c>
      <c r="K1810" s="312" t="s">
        <v>3250</v>
      </c>
      <c r="L1810" t="s">
        <v>5845</v>
      </c>
      <c r="M1810">
        <v>0</v>
      </c>
      <c r="N1810" s="460">
        <v>0</v>
      </c>
      <c r="O1810">
        <v>2</v>
      </c>
      <c r="P1810">
        <v>2</v>
      </c>
      <c r="Q1810">
        <v>2</v>
      </c>
      <c r="R1810" s="465" t="s">
        <v>5875</v>
      </c>
      <c r="S1810" s="260"/>
      <c r="T1810" s="260"/>
      <c r="U1810" s="260"/>
      <c r="V1810" s="260"/>
      <c r="W1810" s="260"/>
    </row>
    <row r="1811" spans="2:23">
      <c r="B1811" t="s">
        <v>5692</v>
      </c>
      <c r="C1811" t="s">
        <v>5693</v>
      </c>
      <c r="D1811" t="s">
        <v>5694</v>
      </c>
      <c r="E1811" t="s">
        <v>5289</v>
      </c>
      <c r="F1811" t="s">
        <v>266</v>
      </c>
      <c r="G1811">
        <v>10</v>
      </c>
      <c r="H1811">
        <v>10</v>
      </c>
      <c r="I1811" s="309" t="s">
        <v>3231</v>
      </c>
      <c r="J1811">
        <v>9</v>
      </c>
      <c r="K1811" s="312" t="s">
        <v>3243</v>
      </c>
      <c r="L1811" t="s">
        <v>5845</v>
      </c>
      <c r="M1811" s="460">
        <v>0</v>
      </c>
      <c r="N1811" s="460">
        <v>0</v>
      </c>
      <c r="O1811" s="460">
        <v>0</v>
      </c>
      <c r="P1811" s="460">
        <v>0</v>
      </c>
      <c r="Q1811" s="460">
        <v>0</v>
      </c>
      <c r="S1811" s="260"/>
      <c r="T1811" s="260"/>
      <c r="U1811" s="260"/>
      <c r="V1811" s="260"/>
      <c r="W1811" s="260"/>
    </row>
    <row r="1812" spans="2:23">
      <c r="B1812" t="s">
        <v>5671</v>
      </c>
      <c r="C1812" t="s">
        <v>5672</v>
      </c>
      <c r="D1812" t="s">
        <v>5673</v>
      </c>
      <c r="F1812" t="s">
        <v>247</v>
      </c>
      <c r="I1812" s="668" t="s">
        <v>5044</v>
      </c>
      <c r="J1812">
        <v>1</v>
      </c>
      <c r="K1812" s="312" t="s">
        <v>3243</v>
      </c>
      <c r="L1812" t="s">
        <v>5845</v>
      </c>
      <c r="M1812" s="460">
        <v>0</v>
      </c>
      <c r="N1812" s="460">
        <v>0</v>
      </c>
      <c r="O1812" s="460">
        <v>0</v>
      </c>
      <c r="P1812" s="460">
        <v>0</v>
      </c>
      <c r="Q1812" s="460">
        <v>0</v>
      </c>
      <c r="S1812" s="260"/>
      <c r="T1812" s="260"/>
      <c r="U1812" s="260"/>
      <c r="V1812" s="260"/>
      <c r="W1812" s="260"/>
    </row>
    <row r="1813" spans="2:23">
      <c r="B1813" t="s">
        <v>5677</v>
      </c>
      <c r="C1813" t="s">
        <v>5678</v>
      </c>
      <c r="D1813" t="s">
        <v>5679</v>
      </c>
      <c r="F1813" t="s">
        <v>247</v>
      </c>
      <c r="I1813" s="668" t="s">
        <v>5044</v>
      </c>
      <c r="J1813">
        <v>1</v>
      </c>
      <c r="K1813" t="s">
        <v>451</v>
      </c>
      <c r="L1813" t="s">
        <v>5845</v>
      </c>
      <c r="M1813" s="460">
        <v>0</v>
      </c>
      <c r="N1813" s="460">
        <v>0</v>
      </c>
      <c r="O1813" s="460">
        <v>0</v>
      </c>
      <c r="P1813" s="460">
        <v>0</v>
      </c>
      <c r="Q1813" s="460">
        <v>0</v>
      </c>
      <c r="S1813" s="260"/>
      <c r="T1813" s="260"/>
      <c r="U1813" s="260"/>
      <c r="V1813" s="260"/>
      <c r="W1813" s="260"/>
    </row>
    <row r="1814" spans="2:23">
      <c r="B1814" t="s">
        <v>5674</v>
      </c>
      <c r="C1814" t="s">
        <v>5675</v>
      </c>
      <c r="D1814" t="s">
        <v>5676</v>
      </c>
      <c r="F1814" t="s">
        <v>266</v>
      </c>
      <c r="G1814">
        <v>2</v>
      </c>
      <c r="H1814">
        <v>3</v>
      </c>
      <c r="I1814" s="668" t="s">
        <v>5044</v>
      </c>
      <c r="J1814">
        <v>2</v>
      </c>
      <c r="K1814" t="s">
        <v>451</v>
      </c>
      <c r="L1814" t="s">
        <v>5845</v>
      </c>
      <c r="M1814" s="460">
        <v>0</v>
      </c>
      <c r="N1814" s="460">
        <v>0</v>
      </c>
      <c r="O1814" s="460">
        <v>0</v>
      </c>
      <c r="P1814" s="460">
        <v>0</v>
      </c>
      <c r="Q1814" s="460">
        <v>0</v>
      </c>
      <c r="S1814" s="260"/>
      <c r="T1814" s="260"/>
      <c r="U1814" s="260"/>
      <c r="V1814" s="260"/>
      <c r="W1814" s="260"/>
    </row>
    <row r="1815" spans="2:23">
      <c r="B1815" s="465" t="s">
        <v>5865</v>
      </c>
      <c r="C1815" t="s">
        <v>5794</v>
      </c>
      <c r="D1815" t="s">
        <v>5795</v>
      </c>
      <c r="F1815" t="s">
        <v>266</v>
      </c>
      <c r="G1815">
        <v>4</v>
      </c>
      <c r="H1815">
        <v>1</v>
      </c>
      <c r="I1815" s="668" t="s">
        <v>5044</v>
      </c>
      <c r="J1815">
        <v>3</v>
      </c>
      <c r="K1815" s="312" t="s">
        <v>3250</v>
      </c>
      <c r="L1815" t="s">
        <v>5845</v>
      </c>
      <c r="M1815" s="460">
        <v>0</v>
      </c>
      <c r="N1815">
        <v>2</v>
      </c>
      <c r="O1815" s="460">
        <v>0</v>
      </c>
      <c r="P1815">
        <v>1</v>
      </c>
      <c r="Q1815" s="460">
        <v>0</v>
      </c>
      <c r="S1815" s="260"/>
      <c r="T1815" s="260"/>
      <c r="U1815" s="260"/>
      <c r="V1815" s="260"/>
      <c r="W1815" s="260"/>
    </row>
    <row r="1816" spans="2:23">
      <c r="B1816" t="s">
        <v>5717</v>
      </c>
      <c r="C1816" t="s">
        <v>5718</v>
      </c>
      <c r="D1816" t="s">
        <v>5719</v>
      </c>
      <c r="E1816" t="s">
        <v>5289</v>
      </c>
      <c r="F1816" t="s">
        <v>266</v>
      </c>
      <c r="G1816">
        <v>4</v>
      </c>
      <c r="H1816">
        <v>3</v>
      </c>
      <c r="I1816" s="668" t="s">
        <v>5044</v>
      </c>
      <c r="J1816">
        <v>3</v>
      </c>
      <c r="K1816" s="312" t="s">
        <v>3250</v>
      </c>
      <c r="L1816" t="s">
        <v>5845</v>
      </c>
      <c r="M1816">
        <v>1</v>
      </c>
      <c r="N1816">
        <v>2</v>
      </c>
      <c r="O1816" s="460">
        <v>0</v>
      </c>
      <c r="P1816">
        <v>2</v>
      </c>
      <c r="Q1816">
        <v>1</v>
      </c>
      <c r="S1816" s="260"/>
      <c r="T1816" s="260"/>
      <c r="U1816" s="260"/>
      <c r="V1816" s="260"/>
      <c r="W1816" s="260"/>
    </row>
    <row r="1817" spans="2:23">
      <c r="B1817" t="s">
        <v>5683</v>
      </c>
      <c r="C1817" t="s">
        <v>5684</v>
      </c>
      <c r="D1817" t="s">
        <v>5685</v>
      </c>
      <c r="F1817" t="s">
        <v>266</v>
      </c>
      <c r="G1817">
        <v>3</v>
      </c>
      <c r="H1817">
        <v>4</v>
      </c>
      <c r="I1817" s="668" t="s">
        <v>5044</v>
      </c>
      <c r="J1817">
        <v>3</v>
      </c>
      <c r="K1817" t="s">
        <v>451</v>
      </c>
      <c r="L1817" t="s">
        <v>5845</v>
      </c>
      <c r="M1817" s="460">
        <v>0</v>
      </c>
      <c r="N1817" s="460">
        <v>0</v>
      </c>
      <c r="O1817" s="460">
        <v>0</v>
      </c>
      <c r="P1817" s="460">
        <v>0</v>
      </c>
      <c r="Q1817" s="460">
        <v>0</v>
      </c>
      <c r="S1817" s="260"/>
      <c r="T1817" s="260"/>
      <c r="U1817" s="260"/>
      <c r="V1817" s="260"/>
      <c r="W1817" s="260"/>
    </row>
    <row r="1818" spans="2:23">
      <c r="B1818" t="s">
        <v>5720</v>
      </c>
      <c r="C1818" t="s">
        <v>5721</v>
      </c>
      <c r="D1818" t="s">
        <v>5722</v>
      </c>
      <c r="E1818" t="s">
        <v>5095</v>
      </c>
      <c r="F1818" t="s">
        <v>266</v>
      </c>
      <c r="G1818">
        <v>2</v>
      </c>
      <c r="H1818">
        <v>5</v>
      </c>
      <c r="I1818" s="668" t="s">
        <v>5044</v>
      </c>
      <c r="J1818">
        <v>3</v>
      </c>
      <c r="K1818" t="s">
        <v>451</v>
      </c>
      <c r="L1818" t="s">
        <v>5845</v>
      </c>
      <c r="M1818" s="460">
        <v>0</v>
      </c>
      <c r="N1818" s="460">
        <v>0</v>
      </c>
      <c r="O1818" s="460">
        <v>0</v>
      </c>
      <c r="P1818" s="460">
        <v>0</v>
      </c>
      <c r="Q1818" s="460">
        <v>0</v>
      </c>
      <c r="S1818" s="260"/>
      <c r="T1818" s="260"/>
      <c r="U1818" s="260"/>
      <c r="V1818" s="260"/>
      <c r="W1818" s="260"/>
    </row>
    <row r="1819" spans="2:23">
      <c r="B1819" t="s">
        <v>5597</v>
      </c>
      <c r="C1819" t="s">
        <v>5598</v>
      </c>
      <c r="D1819" t="s">
        <v>5599</v>
      </c>
      <c r="F1819" t="s">
        <v>247</v>
      </c>
      <c r="I1819" s="668" t="s">
        <v>5044</v>
      </c>
      <c r="J1819">
        <v>3</v>
      </c>
      <c r="K1819" t="s">
        <v>451</v>
      </c>
      <c r="L1819" t="s">
        <v>5845</v>
      </c>
      <c r="M1819" s="460">
        <v>0</v>
      </c>
      <c r="N1819" s="460">
        <v>0</v>
      </c>
      <c r="O1819" s="460">
        <v>0</v>
      </c>
      <c r="P1819" s="460">
        <v>0</v>
      </c>
      <c r="Q1819" s="460">
        <v>0</v>
      </c>
      <c r="S1819" s="260"/>
      <c r="T1819" s="260"/>
      <c r="U1819" s="260"/>
      <c r="V1819" s="260"/>
      <c r="W1819" s="260"/>
    </row>
    <row r="1820" spans="2:23">
      <c r="B1820" t="s">
        <v>5668</v>
      </c>
      <c r="C1820" t="s">
        <v>5669</v>
      </c>
      <c r="D1820" t="s">
        <v>5670</v>
      </c>
      <c r="F1820" t="s">
        <v>5116</v>
      </c>
      <c r="G1820">
        <v>3</v>
      </c>
      <c r="I1820" s="668" t="s">
        <v>5044</v>
      </c>
      <c r="J1820">
        <v>3</v>
      </c>
      <c r="K1820" t="s">
        <v>451</v>
      </c>
      <c r="L1820" t="s">
        <v>5845</v>
      </c>
      <c r="M1820" s="460">
        <v>0</v>
      </c>
      <c r="N1820" s="460">
        <v>0</v>
      </c>
      <c r="O1820" s="460">
        <v>0</v>
      </c>
      <c r="P1820" s="460">
        <v>0</v>
      </c>
      <c r="Q1820" s="460">
        <v>0</v>
      </c>
      <c r="S1820" s="260"/>
      <c r="T1820" s="260"/>
      <c r="U1820" s="260"/>
      <c r="V1820" s="260"/>
      <c r="W1820" s="260"/>
    </row>
    <row r="1821" spans="2:23">
      <c r="B1821" t="s">
        <v>5680</v>
      </c>
      <c r="C1821" t="s">
        <v>5681</v>
      </c>
      <c r="D1821" t="s">
        <v>5682</v>
      </c>
      <c r="F1821" t="s">
        <v>247</v>
      </c>
      <c r="I1821" s="668" t="s">
        <v>5044</v>
      </c>
      <c r="J1821">
        <v>3</v>
      </c>
      <c r="K1821" t="s">
        <v>451</v>
      </c>
      <c r="L1821" t="s">
        <v>5845</v>
      </c>
      <c r="M1821" s="460">
        <v>0</v>
      </c>
      <c r="N1821" s="460">
        <v>0</v>
      </c>
      <c r="O1821" s="460">
        <v>0</v>
      </c>
      <c r="P1821" s="460">
        <v>0</v>
      </c>
      <c r="Q1821" s="460">
        <v>0</v>
      </c>
      <c r="S1821" s="260"/>
      <c r="T1821" s="260"/>
      <c r="U1821" s="260"/>
      <c r="V1821" s="260"/>
      <c r="W1821" s="260"/>
    </row>
    <row r="1822" spans="2:23">
      <c r="B1822" t="s">
        <v>5818</v>
      </c>
      <c r="C1822" t="s">
        <v>5819</v>
      </c>
      <c r="D1822" t="s">
        <v>5820</v>
      </c>
      <c r="F1822" t="s">
        <v>266</v>
      </c>
      <c r="G1822">
        <v>3</v>
      </c>
      <c r="H1822">
        <v>3</v>
      </c>
      <c r="I1822" s="668" t="s">
        <v>5044</v>
      </c>
      <c r="J1822">
        <v>4</v>
      </c>
      <c r="K1822" t="s">
        <v>451</v>
      </c>
      <c r="L1822" t="s">
        <v>5845</v>
      </c>
      <c r="M1822" s="460">
        <v>0</v>
      </c>
      <c r="N1822" s="460">
        <v>0</v>
      </c>
      <c r="O1822" s="460">
        <v>0</v>
      </c>
      <c r="P1822" s="460">
        <v>0</v>
      </c>
      <c r="Q1822" s="460">
        <v>0</v>
      </c>
      <c r="S1822" s="260"/>
      <c r="T1822" s="260"/>
      <c r="U1822" s="260"/>
      <c r="V1822" s="260"/>
      <c r="W1822" s="260"/>
    </row>
    <row r="1823" spans="2:23">
      <c r="B1823" s="465" t="s">
        <v>5851</v>
      </c>
      <c r="C1823" t="s">
        <v>5813</v>
      </c>
      <c r="D1823" t="s">
        <v>5814</v>
      </c>
      <c r="F1823" t="s">
        <v>266</v>
      </c>
      <c r="G1823">
        <v>2</v>
      </c>
      <c r="H1823">
        <v>6</v>
      </c>
      <c r="I1823" s="668" t="s">
        <v>5044</v>
      </c>
      <c r="J1823">
        <v>4</v>
      </c>
      <c r="K1823" s="312" t="s">
        <v>3233</v>
      </c>
      <c r="L1823" t="s">
        <v>5845</v>
      </c>
      <c r="M1823">
        <v>1</v>
      </c>
      <c r="N1823">
        <v>1</v>
      </c>
      <c r="O1823">
        <v>1</v>
      </c>
      <c r="P1823" s="460">
        <v>0</v>
      </c>
      <c r="Q1823">
        <v>1</v>
      </c>
      <c r="S1823" s="260"/>
      <c r="T1823" s="260"/>
      <c r="U1823" s="260"/>
      <c r="V1823" s="260"/>
      <c r="W1823" s="260"/>
    </row>
    <row r="1824" spans="2:23">
      <c r="B1824" s="465" t="s">
        <v>5867</v>
      </c>
      <c r="C1824" t="s">
        <v>5753</v>
      </c>
      <c r="D1824" t="s">
        <v>5754</v>
      </c>
      <c r="F1824" t="s">
        <v>266</v>
      </c>
      <c r="G1824">
        <v>5</v>
      </c>
      <c r="H1824">
        <v>3</v>
      </c>
      <c r="I1824" s="668" t="s">
        <v>5044</v>
      </c>
      <c r="J1824">
        <v>5</v>
      </c>
      <c r="K1824" s="312" t="s">
        <v>3233</v>
      </c>
      <c r="L1824" t="s">
        <v>5845</v>
      </c>
      <c r="M1824">
        <v>1</v>
      </c>
      <c r="N1824" s="460">
        <v>0</v>
      </c>
      <c r="O1824">
        <v>1</v>
      </c>
      <c r="P1824">
        <v>1</v>
      </c>
      <c r="Q1824">
        <v>1</v>
      </c>
      <c r="S1824" s="260"/>
      <c r="T1824" s="260"/>
      <c r="U1824" s="260"/>
      <c r="V1824" s="260"/>
      <c r="W1824" s="260"/>
    </row>
    <row r="1825" spans="2:23">
      <c r="B1825" t="s">
        <v>5758</v>
      </c>
      <c r="C1825" t="s">
        <v>5759</v>
      </c>
      <c r="D1825" t="s">
        <v>5760</v>
      </c>
      <c r="E1825" t="s">
        <v>5095</v>
      </c>
      <c r="F1825" t="s">
        <v>266</v>
      </c>
      <c r="G1825">
        <v>6</v>
      </c>
      <c r="H1825">
        <v>6</v>
      </c>
      <c r="I1825" s="668" t="s">
        <v>5044</v>
      </c>
      <c r="J1825">
        <v>6</v>
      </c>
      <c r="K1825" s="312" t="s">
        <v>3243</v>
      </c>
      <c r="L1825" t="s">
        <v>5845</v>
      </c>
      <c r="M1825" s="460">
        <v>0</v>
      </c>
      <c r="N1825" s="460">
        <v>0</v>
      </c>
      <c r="O1825" s="460">
        <v>0</v>
      </c>
      <c r="P1825" s="460">
        <v>0</v>
      </c>
      <c r="Q1825" s="460">
        <v>0</v>
      </c>
      <c r="S1825" s="260"/>
      <c r="T1825" s="260"/>
      <c r="U1825" s="260"/>
      <c r="V1825" s="260"/>
      <c r="W1825" s="260"/>
    </row>
    <row r="1826" spans="2:23">
      <c r="B1826" t="s">
        <v>5815</v>
      </c>
      <c r="C1826" t="s">
        <v>5816</v>
      </c>
      <c r="D1826" t="s">
        <v>5817</v>
      </c>
      <c r="F1826" t="s">
        <v>247</v>
      </c>
      <c r="I1826" s="668" t="s">
        <v>5044</v>
      </c>
      <c r="J1826">
        <v>7</v>
      </c>
      <c r="K1826" s="312" t="s">
        <v>3250</v>
      </c>
      <c r="L1826" t="s">
        <v>5845</v>
      </c>
      <c r="M1826" s="460">
        <v>0</v>
      </c>
      <c r="N1826">
        <v>1</v>
      </c>
      <c r="O1826">
        <v>1</v>
      </c>
      <c r="P1826">
        <v>0</v>
      </c>
      <c r="Q1826">
        <v>2</v>
      </c>
      <c r="S1826" s="260"/>
      <c r="T1826" s="260"/>
      <c r="U1826" s="260"/>
      <c r="V1826" s="260"/>
      <c r="W1826" s="260"/>
    </row>
    <row r="1827" spans="2:23">
      <c r="B1827" t="s">
        <v>5656</v>
      </c>
      <c r="C1827" t="s">
        <v>5657</v>
      </c>
      <c r="D1827" t="s">
        <v>5658</v>
      </c>
      <c r="E1827" t="s">
        <v>5289</v>
      </c>
      <c r="F1827" t="s">
        <v>266</v>
      </c>
      <c r="G1827">
        <v>3</v>
      </c>
      <c r="H1827">
        <v>2</v>
      </c>
      <c r="I1827" s="674" t="s">
        <v>269</v>
      </c>
      <c r="J1827">
        <v>2</v>
      </c>
      <c r="K1827" t="s">
        <v>451</v>
      </c>
      <c r="L1827" t="s">
        <v>5845</v>
      </c>
      <c r="M1827" s="460">
        <v>0</v>
      </c>
      <c r="N1827" s="460">
        <v>0</v>
      </c>
      <c r="O1827" s="460">
        <v>0</v>
      </c>
      <c r="P1827" s="460">
        <v>0</v>
      </c>
      <c r="Q1827" s="460">
        <v>0</v>
      </c>
      <c r="S1827" s="260"/>
      <c r="T1827" s="260"/>
      <c r="U1827" s="260"/>
      <c r="V1827" s="260"/>
      <c r="W1827" s="260"/>
    </row>
    <row r="1828" spans="2:23">
      <c r="B1828" t="s">
        <v>5650</v>
      </c>
      <c r="C1828" t="s">
        <v>5651</v>
      </c>
      <c r="D1828" t="s">
        <v>5652</v>
      </c>
      <c r="F1828" t="s">
        <v>266</v>
      </c>
      <c r="G1828">
        <v>2</v>
      </c>
      <c r="H1828">
        <v>3</v>
      </c>
      <c r="I1828" s="674" t="s">
        <v>269</v>
      </c>
      <c r="J1828">
        <v>2</v>
      </c>
      <c r="K1828" t="s">
        <v>451</v>
      </c>
      <c r="L1828" t="s">
        <v>5845</v>
      </c>
      <c r="M1828" s="460">
        <v>0</v>
      </c>
      <c r="N1828" s="460">
        <v>0</v>
      </c>
      <c r="O1828" s="460">
        <v>0</v>
      </c>
      <c r="P1828" s="460">
        <v>0</v>
      </c>
      <c r="Q1828" s="460">
        <v>0</v>
      </c>
      <c r="S1828" s="260"/>
      <c r="T1828" s="260"/>
      <c r="U1828" s="260"/>
      <c r="V1828" s="260"/>
      <c r="W1828" s="260"/>
    </row>
    <row r="1829" spans="2:23">
      <c r="B1829" s="465" t="s">
        <v>5863</v>
      </c>
      <c r="C1829" t="s">
        <v>5737</v>
      </c>
      <c r="D1829" t="s">
        <v>5738</v>
      </c>
      <c r="F1829" t="s">
        <v>247</v>
      </c>
      <c r="I1829" s="674" t="s">
        <v>269</v>
      </c>
      <c r="J1829">
        <v>2</v>
      </c>
      <c r="K1829" s="312" t="s">
        <v>3233</v>
      </c>
      <c r="L1829" t="s">
        <v>5845</v>
      </c>
      <c r="M1829" s="460">
        <v>0</v>
      </c>
      <c r="N1829" s="460">
        <v>0</v>
      </c>
      <c r="O1829" s="460">
        <v>0</v>
      </c>
      <c r="P1829" s="460">
        <v>0</v>
      </c>
      <c r="Q1829" s="460">
        <v>0</v>
      </c>
      <c r="S1829" s="260"/>
      <c r="T1829" s="260"/>
      <c r="U1829" s="260"/>
      <c r="V1829" s="260"/>
      <c r="W1829" s="260"/>
    </row>
    <row r="1830" spans="2:23">
      <c r="B1830" t="s">
        <v>5768</v>
      </c>
      <c r="C1830" t="s">
        <v>5769</v>
      </c>
      <c r="D1830" t="s">
        <v>5770</v>
      </c>
      <c r="F1830" t="s">
        <v>247</v>
      </c>
      <c r="I1830" s="674" t="s">
        <v>269</v>
      </c>
      <c r="J1830">
        <v>3</v>
      </c>
      <c r="K1830" s="312" t="s">
        <v>3250</v>
      </c>
      <c r="L1830" t="s">
        <v>5845</v>
      </c>
      <c r="M1830">
        <v>1</v>
      </c>
      <c r="N1830">
        <v>2</v>
      </c>
      <c r="O1830">
        <v>1</v>
      </c>
      <c r="P1830">
        <v>2</v>
      </c>
      <c r="Q1830">
        <v>0</v>
      </c>
      <c r="S1830" s="260"/>
      <c r="T1830" s="260"/>
      <c r="U1830" s="260"/>
      <c r="V1830" s="260"/>
      <c r="W1830" s="260"/>
    </row>
    <row r="1831" spans="2:23">
      <c r="B1831" t="s">
        <v>5761</v>
      </c>
      <c r="C1831" t="s">
        <v>5762</v>
      </c>
      <c r="D1831" t="s">
        <v>5763</v>
      </c>
      <c r="F1831" t="s">
        <v>266</v>
      </c>
      <c r="G1831">
        <v>4</v>
      </c>
      <c r="H1831">
        <v>4</v>
      </c>
      <c r="I1831" s="674" t="s">
        <v>269</v>
      </c>
      <c r="J1831">
        <v>4</v>
      </c>
      <c r="K1831" s="312" t="s">
        <v>3250</v>
      </c>
      <c r="L1831" t="s">
        <v>5845</v>
      </c>
      <c r="M1831">
        <v>1</v>
      </c>
      <c r="N1831">
        <v>1</v>
      </c>
      <c r="O1831">
        <v>0</v>
      </c>
      <c r="P1831">
        <v>1</v>
      </c>
      <c r="Q1831">
        <v>2</v>
      </c>
      <c r="S1831" s="260"/>
      <c r="T1831" s="260"/>
      <c r="U1831" s="260"/>
      <c r="V1831" s="260"/>
      <c r="W1831" s="260"/>
    </row>
    <row r="1832" spans="2:23">
      <c r="B1832" t="s">
        <v>5805</v>
      </c>
      <c r="C1832" t="s">
        <v>5806</v>
      </c>
      <c r="D1832" t="s">
        <v>5807</v>
      </c>
      <c r="F1832" t="s">
        <v>247</v>
      </c>
      <c r="I1832" s="674" t="s">
        <v>269</v>
      </c>
      <c r="J1832">
        <v>4</v>
      </c>
      <c r="K1832" s="312" t="s">
        <v>3243</v>
      </c>
      <c r="L1832" t="s">
        <v>5845</v>
      </c>
      <c r="M1832" s="460">
        <v>0</v>
      </c>
      <c r="N1832" s="460">
        <v>0</v>
      </c>
      <c r="O1832" s="460">
        <v>0</v>
      </c>
      <c r="P1832" s="460">
        <v>0</v>
      </c>
      <c r="Q1832" s="460">
        <v>0</v>
      </c>
      <c r="S1832" s="260"/>
      <c r="T1832" s="260"/>
      <c r="U1832" s="260"/>
      <c r="V1832" s="260"/>
      <c r="W1832" s="260"/>
    </row>
    <row r="1833" spans="2:23">
      <c r="B1833" t="s">
        <v>5653</v>
      </c>
      <c r="C1833" t="s">
        <v>5654</v>
      </c>
      <c r="D1833" t="s">
        <v>5655</v>
      </c>
      <c r="E1833" t="s">
        <v>5289</v>
      </c>
      <c r="F1833" t="s">
        <v>266</v>
      </c>
      <c r="G1833">
        <v>3</v>
      </c>
      <c r="H1833">
        <v>5</v>
      </c>
      <c r="I1833" s="674" t="s">
        <v>269</v>
      </c>
      <c r="J1833">
        <v>5</v>
      </c>
      <c r="K1833" t="s">
        <v>451</v>
      </c>
      <c r="L1833" t="s">
        <v>5845</v>
      </c>
      <c r="M1833" s="460">
        <v>0</v>
      </c>
      <c r="N1833" s="460">
        <v>0</v>
      </c>
      <c r="O1833" s="460">
        <v>0</v>
      </c>
      <c r="P1833" s="460">
        <v>0</v>
      </c>
      <c r="Q1833" s="460">
        <v>0</v>
      </c>
      <c r="S1833" s="260"/>
      <c r="T1833" s="260"/>
      <c r="U1833" s="260"/>
      <c r="V1833" s="260"/>
      <c r="W1833" s="260"/>
    </row>
    <row r="1834" spans="2:23">
      <c r="B1834" s="465" t="s">
        <v>5866</v>
      </c>
      <c r="C1834" t="s">
        <v>5735</v>
      </c>
      <c r="D1834" t="s">
        <v>5736</v>
      </c>
      <c r="F1834" t="s">
        <v>266</v>
      </c>
      <c r="G1834">
        <v>5</v>
      </c>
      <c r="H1834">
        <v>5</v>
      </c>
      <c r="I1834" s="674" t="s">
        <v>269</v>
      </c>
      <c r="J1834">
        <v>6</v>
      </c>
      <c r="K1834" s="312" t="s">
        <v>3233</v>
      </c>
      <c r="L1834" t="s">
        <v>5845</v>
      </c>
      <c r="M1834">
        <v>1</v>
      </c>
      <c r="N1834" s="460">
        <v>0</v>
      </c>
      <c r="O1834">
        <v>1</v>
      </c>
      <c r="P1834">
        <v>1</v>
      </c>
      <c r="Q1834" s="460">
        <v>0</v>
      </c>
      <c r="S1834" s="260"/>
      <c r="T1834" s="260"/>
      <c r="U1834" s="260"/>
      <c r="V1834" s="260"/>
      <c r="W1834" s="260"/>
    </row>
    <row r="1835" spans="2:23">
      <c r="B1835" t="s">
        <v>5647</v>
      </c>
      <c r="C1835" t="s">
        <v>5648</v>
      </c>
      <c r="D1835" t="s">
        <v>5649</v>
      </c>
      <c r="F1835" t="s">
        <v>247</v>
      </c>
      <c r="I1835" s="674" t="s">
        <v>269</v>
      </c>
      <c r="J1835">
        <v>7</v>
      </c>
      <c r="K1835" s="312" t="s">
        <v>3243</v>
      </c>
      <c r="L1835" t="s">
        <v>5845</v>
      </c>
      <c r="M1835" s="460">
        <v>0</v>
      </c>
      <c r="N1835" s="460">
        <v>0</v>
      </c>
      <c r="O1835" s="460">
        <v>0</v>
      </c>
      <c r="P1835" s="460">
        <v>0</v>
      </c>
      <c r="Q1835" s="460">
        <v>0</v>
      </c>
      <c r="S1835" s="260"/>
      <c r="T1835" s="260"/>
      <c r="U1835" s="260"/>
      <c r="V1835" s="260"/>
      <c r="W1835" s="260"/>
    </row>
    <row r="1836" spans="2:23">
      <c r="B1836" t="s">
        <v>5686</v>
      </c>
      <c r="C1836" t="s">
        <v>5687</v>
      </c>
      <c r="D1836" t="s">
        <v>5688</v>
      </c>
      <c r="F1836" t="s">
        <v>247</v>
      </c>
      <c r="I1836" s="674" t="s">
        <v>269</v>
      </c>
      <c r="J1836">
        <v>8</v>
      </c>
      <c r="K1836" s="312" t="s">
        <v>3243</v>
      </c>
      <c r="L1836" t="s">
        <v>5845</v>
      </c>
      <c r="M1836" s="460">
        <v>0</v>
      </c>
      <c r="N1836" s="460">
        <v>0</v>
      </c>
      <c r="O1836" s="460">
        <v>0</v>
      </c>
      <c r="P1836" s="460">
        <v>0</v>
      </c>
      <c r="Q1836" s="460">
        <v>0</v>
      </c>
      <c r="S1836" s="260"/>
      <c r="T1836" s="260"/>
      <c r="U1836" s="260"/>
      <c r="V1836" s="260"/>
      <c r="W1836" s="260"/>
    </row>
    <row r="1837" spans="2:23">
      <c r="B1837" t="s">
        <v>5565</v>
      </c>
      <c r="C1837" t="s">
        <v>5566</v>
      </c>
      <c r="D1837" t="s">
        <v>5567</v>
      </c>
      <c r="F1837" t="s">
        <v>266</v>
      </c>
      <c r="G1837">
        <v>1</v>
      </c>
      <c r="H1837">
        <v>1</v>
      </c>
      <c r="I1837" s="675" t="s">
        <v>290</v>
      </c>
      <c r="J1837">
        <v>1</v>
      </c>
      <c r="K1837" t="s">
        <v>451</v>
      </c>
      <c r="L1837" t="s">
        <v>5845</v>
      </c>
      <c r="M1837" s="460">
        <v>0</v>
      </c>
      <c r="N1837" s="460">
        <v>0</v>
      </c>
      <c r="O1837" s="460">
        <v>0</v>
      </c>
      <c r="P1837" s="460">
        <v>0</v>
      </c>
      <c r="Q1837" s="460">
        <v>0</v>
      </c>
      <c r="S1837" s="260"/>
      <c r="T1837" s="260"/>
      <c r="U1837" s="260"/>
      <c r="V1837" s="260"/>
      <c r="W1837" s="260"/>
    </row>
    <row r="1838" spans="2:23">
      <c r="B1838" t="s">
        <v>5568</v>
      </c>
      <c r="C1838" t="s">
        <v>5569</v>
      </c>
      <c r="D1838" t="s">
        <v>5570</v>
      </c>
      <c r="E1838" t="s">
        <v>5160</v>
      </c>
      <c r="F1838" t="s">
        <v>266</v>
      </c>
      <c r="G1838">
        <v>1</v>
      </c>
      <c r="H1838">
        <v>5</v>
      </c>
      <c r="I1838" s="675" t="s">
        <v>290</v>
      </c>
      <c r="J1838">
        <v>2</v>
      </c>
      <c r="K1838" t="s">
        <v>451</v>
      </c>
      <c r="L1838" t="s">
        <v>5845</v>
      </c>
      <c r="M1838" s="460">
        <v>0</v>
      </c>
      <c r="N1838" s="460">
        <v>0</v>
      </c>
      <c r="O1838" s="460">
        <v>0</v>
      </c>
      <c r="P1838" s="460">
        <v>0</v>
      </c>
      <c r="Q1838" s="460">
        <v>0</v>
      </c>
      <c r="S1838" s="260"/>
      <c r="T1838" s="260"/>
      <c r="U1838" s="260"/>
      <c r="V1838" s="260"/>
      <c r="W1838" s="260"/>
    </row>
    <row r="1839" spans="2:23">
      <c r="B1839" t="s">
        <v>5562</v>
      </c>
      <c r="C1839" t="s">
        <v>5563</v>
      </c>
      <c r="D1839" t="s">
        <v>5564</v>
      </c>
      <c r="F1839" t="s">
        <v>247</v>
      </c>
      <c r="I1839" s="675" t="s">
        <v>290</v>
      </c>
      <c r="J1839">
        <v>2</v>
      </c>
      <c r="K1839" t="s">
        <v>451</v>
      </c>
      <c r="L1839" t="s">
        <v>5845</v>
      </c>
      <c r="M1839" s="460">
        <v>0</v>
      </c>
      <c r="N1839" s="460">
        <v>0</v>
      </c>
      <c r="O1839" s="460">
        <v>0</v>
      </c>
      <c r="P1839" s="460">
        <v>0</v>
      </c>
      <c r="Q1839" s="460">
        <v>0</v>
      </c>
      <c r="S1839" s="260"/>
      <c r="T1839" s="260"/>
      <c r="U1839" s="260"/>
      <c r="V1839" s="260"/>
      <c r="W1839" s="260"/>
    </row>
    <row r="1840" spans="2:23">
      <c r="B1840" t="s">
        <v>5799</v>
      </c>
      <c r="C1840" t="s">
        <v>5800</v>
      </c>
      <c r="D1840" t="s">
        <v>5801</v>
      </c>
      <c r="F1840" t="s">
        <v>247</v>
      </c>
      <c r="I1840" s="675" t="s">
        <v>290</v>
      </c>
      <c r="J1840">
        <v>2</v>
      </c>
      <c r="K1840" s="312" t="s">
        <v>3250</v>
      </c>
      <c r="L1840" t="s">
        <v>5845</v>
      </c>
      <c r="M1840">
        <v>2</v>
      </c>
      <c r="N1840">
        <v>2</v>
      </c>
      <c r="O1840">
        <v>1</v>
      </c>
      <c r="P1840">
        <v>2</v>
      </c>
      <c r="Q1840">
        <v>2</v>
      </c>
      <c r="S1840" s="260"/>
      <c r="T1840" s="260"/>
      <c r="U1840" s="260"/>
      <c r="V1840" s="260"/>
      <c r="W1840" s="260"/>
    </row>
    <row r="1841" spans="2:23">
      <c r="B1841" t="s">
        <v>5802</v>
      </c>
      <c r="C1841" t="s">
        <v>5803</v>
      </c>
      <c r="D1841" t="s">
        <v>5804</v>
      </c>
      <c r="F1841" t="s">
        <v>247</v>
      </c>
      <c r="I1841" s="675" t="s">
        <v>290</v>
      </c>
      <c r="J1841">
        <v>3</v>
      </c>
      <c r="K1841" s="312" t="s">
        <v>3243</v>
      </c>
      <c r="L1841" t="s">
        <v>5845</v>
      </c>
      <c r="M1841" s="460">
        <v>0</v>
      </c>
      <c r="N1841" s="460">
        <v>0</v>
      </c>
      <c r="O1841" s="460">
        <v>0</v>
      </c>
      <c r="P1841" s="460">
        <v>0</v>
      </c>
      <c r="Q1841" s="460">
        <v>0</v>
      </c>
      <c r="S1841" s="260"/>
      <c r="T1841" s="260"/>
      <c r="U1841" s="260"/>
      <c r="V1841" s="260"/>
      <c r="W1841" s="260"/>
    </row>
    <row r="1842" spans="2:23">
      <c r="B1842" s="465" t="s">
        <v>5872</v>
      </c>
      <c r="C1842" t="s">
        <v>5741</v>
      </c>
      <c r="D1842" t="s">
        <v>5742</v>
      </c>
      <c r="F1842" t="s">
        <v>5116</v>
      </c>
      <c r="G1842">
        <v>2</v>
      </c>
      <c r="I1842" s="675" t="s">
        <v>290</v>
      </c>
      <c r="J1842">
        <v>4</v>
      </c>
      <c r="K1842" s="312" t="s">
        <v>3233</v>
      </c>
      <c r="L1842" t="s">
        <v>5845</v>
      </c>
      <c r="M1842" s="672">
        <v>0</v>
      </c>
      <c r="N1842" s="672">
        <v>0</v>
      </c>
      <c r="O1842" s="672">
        <v>0</v>
      </c>
      <c r="P1842" s="672">
        <v>0</v>
      </c>
      <c r="Q1842">
        <v>1</v>
      </c>
      <c r="S1842" s="260"/>
      <c r="T1842" s="260"/>
      <c r="U1842" s="260"/>
      <c r="V1842" s="260"/>
      <c r="W1842" s="260"/>
    </row>
    <row r="1843" spans="2:23">
      <c r="B1843" t="s">
        <v>5559</v>
      </c>
      <c r="C1843" t="s">
        <v>5560</v>
      </c>
      <c r="D1843" t="s">
        <v>5561</v>
      </c>
      <c r="E1843" t="s">
        <v>5160</v>
      </c>
      <c r="F1843" t="s">
        <v>266</v>
      </c>
      <c r="G1843">
        <v>5</v>
      </c>
      <c r="H1843">
        <v>5</v>
      </c>
      <c r="I1843" s="675" t="s">
        <v>290</v>
      </c>
      <c r="J1843">
        <v>5</v>
      </c>
      <c r="K1843" s="312" t="s">
        <v>3243</v>
      </c>
      <c r="L1843" t="s">
        <v>5845</v>
      </c>
      <c r="M1843" s="460">
        <v>0</v>
      </c>
      <c r="N1843" s="460">
        <v>0</v>
      </c>
      <c r="O1843" s="460">
        <v>0</v>
      </c>
      <c r="P1843" s="460">
        <v>0</v>
      </c>
      <c r="Q1843" s="460">
        <v>0</v>
      </c>
      <c r="S1843" s="260"/>
      <c r="T1843" s="260"/>
      <c r="U1843" s="260"/>
      <c r="V1843" s="260"/>
      <c r="W1843" s="260"/>
    </row>
    <row r="1844" spans="2:23">
      <c r="B1844" s="465" t="s">
        <v>5857</v>
      </c>
      <c r="C1844" t="s">
        <v>5821</v>
      </c>
      <c r="D1844" t="s">
        <v>5822</v>
      </c>
      <c r="F1844" t="s">
        <v>266</v>
      </c>
      <c r="G1844">
        <v>4</v>
      </c>
      <c r="H1844">
        <v>4</v>
      </c>
      <c r="I1844" s="675" t="s">
        <v>290</v>
      </c>
      <c r="J1844">
        <v>6</v>
      </c>
      <c r="K1844" s="312" t="s">
        <v>3233</v>
      </c>
      <c r="L1844" t="s">
        <v>5845</v>
      </c>
      <c r="M1844">
        <v>1</v>
      </c>
      <c r="N1844">
        <v>1</v>
      </c>
      <c r="O1844" s="672">
        <v>0</v>
      </c>
      <c r="P1844" s="460">
        <v>0</v>
      </c>
      <c r="Q1844">
        <v>1</v>
      </c>
      <c r="S1844" s="260"/>
      <c r="T1844" s="260"/>
      <c r="U1844" s="260"/>
      <c r="V1844" s="260"/>
      <c r="W1844" s="260"/>
    </row>
    <row r="1845" spans="2:23">
      <c r="B1845" t="s">
        <v>5823</v>
      </c>
      <c r="C1845" t="s">
        <v>5824</v>
      </c>
      <c r="D1845" t="s">
        <v>5825</v>
      </c>
      <c r="E1845" t="s">
        <v>5487</v>
      </c>
      <c r="F1845" t="s">
        <v>266</v>
      </c>
      <c r="G1845">
        <v>8</v>
      </c>
      <c r="H1845">
        <v>5</v>
      </c>
      <c r="I1845" s="675" t="s">
        <v>290</v>
      </c>
      <c r="J1845">
        <v>7</v>
      </c>
      <c r="K1845" s="312" t="s">
        <v>3243</v>
      </c>
      <c r="L1845" t="s">
        <v>5845</v>
      </c>
      <c r="M1845" s="460">
        <v>0</v>
      </c>
      <c r="N1845" s="460">
        <v>0</v>
      </c>
      <c r="O1845" s="460">
        <v>0</v>
      </c>
      <c r="P1845" s="460">
        <v>0</v>
      </c>
      <c r="Q1845" s="460">
        <v>0</v>
      </c>
      <c r="S1845" s="260"/>
      <c r="T1845" s="260"/>
      <c r="U1845" s="260"/>
      <c r="V1845" s="260"/>
      <c r="W1845" s="260"/>
    </row>
    <row r="1846" spans="2:23">
      <c r="B1846" t="s">
        <v>5709</v>
      </c>
      <c r="C1846" t="s">
        <v>5710</v>
      </c>
      <c r="D1846" t="s">
        <v>5711</v>
      </c>
      <c r="F1846" t="s">
        <v>247</v>
      </c>
      <c r="I1846" s="675" t="s">
        <v>290</v>
      </c>
      <c r="J1846">
        <v>8</v>
      </c>
      <c r="K1846" s="312" t="s">
        <v>3250</v>
      </c>
      <c r="L1846" t="s">
        <v>5845</v>
      </c>
      <c r="M1846">
        <v>2</v>
      </c>
      <c r="N1846">
        <v>1</v>
      </c>
      <c r="O1846">
        <v>2</v>
      </c>
      <c r="P1846">
        <v>2</v>
      </c>
      <c r="Q1846">
        <v>1</v>
      </c>
      <c r="S1846" s="260"/>
      <c r="T1846" s="260"/>
      <c r="U1846" s="260"/>
      <c r="V1846" s="260"/>
      <c r="W1846" s="260"/>
    </row>
    <row r="1847" spans="2:23">
      <c r="B1847" t="s">
        <v>5582</v>
      </c>
      <c r="C1847" t="s">
        <v>5583</v>
      </c>
      <c r="D1847" t="s">
        <v>5584</v>
      </c>
      <c r="F1847" t="s">
        <v>247</v>
      </c>
      <c r="I1847" s="676" t="s">
        <v>305</v>
      </c>
      <c r="J1847">
        <v>2</v>
      </c>
      <c r="K1847" t="s">
        <v>451</v>
      </c>
      <c r="L1847" t="s">
        <v>5845</v>
      </c>
      <c r="M1847" s="460">
        <v>0</v>
      </c>
      <c r="N1847" s="460">
        <v>0</v>
      </c>
      <c r="O1847" s="460">
        <v>0</v>
      </c>
      <c r="P1847" s="460">
        <v>0</v>
      </c>
      <c r="Q1847" s="460">
        <v>0</v>
      </c>
      <c r="S1847" s="260"/>
      <c r="T1847" s="260"/>
      <c r="U1847" s="260"/>
      <c r="V1847" s="260"/>
      <c r="W1847" s="260"/>
    </row>
    <row r="1848" spans="2:23">
      <c r="B1848" t="s">
        <v>5600</v>
      </c>
      <c r="C1848" t="s">
        <v>5601</v>
      </c>
      <c r="D1848" t="s">
        <v>5602</v>
      </c>
      <c r="F1848" t="s">
        <v>266</v>
      </c>
      <c r="G1848">
        <v>4</v>
      </c>
      <c r="H1848">
        <v>3</v>
      </c>
      <c r="I1848" s="676" t="s">
        <v>305</v>
      </c>
      <c r="J1848">
        <v>3</v>
      </c>
      <c r="K1848" t="s">
        <v>451</v>
      </c>
      <c r="L1848" t="s">
        <v>5845</v>
      </c>
      <c r="M1848" s="460">
        <v>0</v>
      </c>
      <c r="N1848" s="460">
        <v>0</v>
      </c>
      <c r="O1848" s="460">
        <v>0</v>
      </c>
      <c r="P1848" s="460">
        <v>0</v>
      </c>
      <c r="Q1848" s="460">
        <v>0</v>
      </c>
      <c r="S1848" s="260"/>
      <c r="T1848" s="260"/>
      <c r="U1848" s="260"/>
      <c r="V1848" s="260"/>
      <c r="W1848" s="260"/>
    </row>
    <row r="1849" spans="2:23">
      <c r="B1849" t="s">
        <v>5689</v>
      </c>
      <c r="C1849" t="s">
        <v>5690</v>
      </c>
      <c r="D1849" t="s">
        <v>5691</v>
      </c>
      <c r="F1849" t="s">
        <v>266</v>
      </c>
      <c r="G1849">
        <v>2</v>
      </c>
      <c r="H1849">
        <v>5</v>
      </c>
      <c r="I1849" s="676" t="s">
        <v>305</v>
      </c>
      <c r="J1849">
        <v>3</v>
      </c>
      <c r="K1849" s="312" t="s">
        <v>3243</v>
      </c>
      <c r="L1849" t="s">
        <v>5845</v>
      </c>
      <c r="M1849" s="460">
        <v>0</v>
      </c>
      <c r="N1849" s="460">
        <v>0</v>
      </c>
      <c r="O1849" s="460">
        <v>0</v>
      </c>
      <c r="P1849" s="460">
        <v>0</v>
      </c>
      <c r="Q1849" s="460">
        <v>0</v>
      </c>
      <c r="S1849" s="260"/>
      <c r="T1849" s="260"/>
      <c r="U1849" s="260"/>
      <c r="V1849" s="260"/>
      <c r="W1849" s="260"/>
    </row>
    <row r="1850" spans="2:23">
      <c r="B1850" t="s">
        <v>5698</v>
      </c>
      <c r="C1850" t="s">
        <v>5699</v>
      </c>
      <c r="D1850" t="s">
        <v>5700</v>
      </c>
      <c r="F1850" t="s">
        <v>247</v>
      </c>
      <c r="I1850" s="676" t="s">
        <v>305</v>
      </c>
      <c r="J1850">
        <v>3</v>
      </c>
      <c r="K1850" s="312" t="s">
        <v>3243</v>
      </c>
      <c r="L1850" t="s">
        <v>5845</v>
      </c>
      <c r="M1850" s="460">
        <v>0</v>
      </c>
      <c r="N1850" s="460">
        <v>0</v>
      </c>
      <c r="O1850" s="460">
        <v>0</v>
      </c>
      <c r="P1850" s="460">
        <v>0</v>
      </c>
      <c r="Q1850" s="460">
        <v>0</v>
      </c>
      <c r="S1850" s="260"/>
      <c r="T1850" s="260"/>
      <c r="U1850" s="260"/>
      <c r="V1850" s="260"/>
      <c r="W1850" s="260"/>
    </row>
    <row r="1851" spans="2:23">
      <c r="B1851" s="465" t="s">
        <v>5855</v>
      </c>
      <c r="C1851" t="s">
        <v>5789</v>
      </c>
      <c r="D1851" t="s">
        <v>5790</v>
      </c>
      <c r="F1851" t="s">
        <v>266</v>
      </c>
      <c r="G1851">
        <v>4</v>
      </c>
      <c r="H1851">
        <v>4</v>
      </c>
      <c r="I1851" s="676" t="s">
        <v>305</v>
      </c>
      <c r="J1851">
        <v>4</v>
      </c>
      <c r="K1851" s="312" t="s">
        <v>3233</v>
      </c>
      <c r="L1851" t="s">
        <v>5845</v>
      </c>
      <c r="M1851">
        <v>1</v>
      </c>
      <c r="N1851" s="460">
        <v>0</v>
      </c>
      <c r="O1851" s="460">
        <v>0</v>
      </c>
      <c r="P1851">
        <v>1</v>
      </c>
      <c r="Q1851">
        <v>1</v>
      </c>
      <c r="S1851" s="260"/>
      <c r="T1851" s="260"/>
      <c r="U1851" s="260"/>
      <c r="V1851" s="260"/>
      <c r="W1851" s="260"/>
    </row>
    <row r="1852" spans="2:23">
      <c r="B1852" t="s">
        <v>5714</v>
      </c>
      <c r="C1852" t="s">
        <v>5715</v>
      </c>
      <c r="D1852" t="s">
        <v>5716</v>
      </c>
      <c r="F1852" t="s">
        <v>247</v>
      </c>
      <c r="I1852" s="676" t="s">
        <v>305</v>
      </c>
      <c r="J1852">
        <v>4</v>
      </c>
      <c r="K1852" s="312" t="s">
        <v>3243</v>
      </c>
      <c r="L1852" t="s">
        <v>5845</v>
      </c>
      <c r="M1852" s="460">
        <v>0</v>
      </c>
      <c r="N1852" s="460">
        <v>0</v>
      </c>
      <c r="O1852" s="460">
        <v>0</v>
      </c>
      <c r="P1852" s="460">
        <v>0</v>
      </c>
      <c r="Q1852" s="460">
        <v>0</v>
      </c>
      <c r="S1852" s="260"/>
      <c r="T1852" s="260"/>
      <c r="U1852" s="260"/>
      <c r="V1852" s="260"/>
      <c r="W1852" s="260"/>
    </row>
    <row r="1853" spans="2:23">
      <c r="B1853" t="s">
        <v>5828</v>
      </c>
      <c r="C1853" t="s">
        <v>5829</v>
      </c>
      <c r="D1853" t="s">
        <v>5830</v>
      </c>
      <c r="E1853" t="s">
        <v>5487</v>
      </c>
      <c r="F1853" t="s">
        <v>266</v>
      </c>
      <c r="G1853">
        <v>3</v>
      </c>
      <c r="H1853">
        <v>3</v>
      </c>
      <c r="I1853" s="676" t="s">
        <v>305</v>
      </c>
      <c r="J1853">
        <v>5</v>
      </c>
      <c r="K1853" t="s">
        <v>451</v>
      </c>
      <c r="L1853" t="s">
        <v>5845</v>
      </c>
      <c r="M1853" s="460">
        <v>0</v>
      </c>
      <c r="N1853" s="460">
        <v>0</v>
      </c>
      <c r="O1853" s="460">
        <v>0</v>
      </c>
      <c r="P1853" s="460">
        <v>0</v>
      </c>
      <c r="Q1853" s="460">
        <v>0</v>
      </c>
      <c r="S1853" s="260"/>
      <c r="T1853" s="260"/>
      <c r="U1853" s="260"/>
      <c r="V1853" s="260"/>
      <c r="W1853" s="260"/>
    </row>
    <row r="1854" spans="2:23">
      <c r="B1854" s="465" t="s">
        <v>5850</v>
      </c>
      <c r="C1854" t="s">
        <v>5580</v>
      </c>
      <c r="D1854" t="s">
        <v>5581</v>
      </c>
      <c r="F1854" t="s">
        <v>266</v>
      </c>
      <c r="G1854">
        <v>8</v>
      </c>
      <c r="H1854">
        <v>8</v>
      </c>
      <c r="I1854" s="676" t="s">
        <v>305</v>
      </c>
      <c r="J1854">
        <v>8</v>
      </c>
      <c r="K1854" s="312" t="s">
        <v>3233</v>
      </c>
      <c r="L1854" t="s">
        <v>5845</v>
      </c>
      <c r="M1854" s="460">
        <v>0</v>
      </c>
      <c r="N1854">
        <v>1</v>
      </c>
      <c r="O1854">
        <v>1</v>
      </c>
      <c r="P1854" s="460">
        <v>0</v>
      </c>
      <c r="Q1854">
        <v>1</v>
      </c>
      <c r="S1854" s="260"/>
      <c r="T1854" s="260"/>
      <c r="U1854" s="260"/>
      <c r="V1854" s="260"/>
      <c r="W1854" s="260"/>
    </row>
    <row r="1855" spans="2:23">
      <c r="B1855" t="s">
        <v>5695</v>
      </c>
      <c r="C1855" t="s">
        <v>5696</v>
      </c>
      <c r="D1855" t="s">
        <v>5697</v>
      </c>
      <c r="F1855" t="s">
        <v>247</v>
      </c>
      <c r="I1855" s="676" t="s">
        <v>305</v>
      </c>
      <c r="J1855">
        <v>8</v>
      </c>
      <c r="K1855" s="312" t="s">
        <v>3250</v>
      </c>
      <c r="L1855" t="s">
        <v>5845</v>
      </c>
      <c r="M1855" s="460">
        <v>0</v>
      </c>
      <c r="N1855" s="460">
        <v>0</v>
      </c>
      <c r="O1855" s="460">
        <v>0</v>
      </c>
      <c r="P1855">
        <v>1</v>
      </c>
      <c r="Q1855">
        <v>1</v>
      </c>
      <c r="S1855" s="260"/>
      <c r="T1855" s="260"/>
      <c r="U1855" s="260"/>
      <c r="V1855" s="260"/>
      <c r="W1855" s="260"/>
    </row>
    <row r="1856" spans="2:23">
      <c r="B1856" t="s">
        <v>5585</v>
      </c>
      <c r="C1856" t="s">
        <v>5586</v>
      </c>
      <c r="D1856" t="s">
        <v>5587</v>
      </c>
      <c r="E1856" t="s">
        <v>5289</v>
      </c>
      <c r="F1856" t="s">
        <v>266</v>
      </c>
      <c r="G1856">
        <v>8</v>
      </c>
      <c r="H1856">
        <v>8</v>
      </c>
      <c r="I1856" s="676" t="s">
        <v>305</v>
      </c>
      <c r="J1856">
        <v>9</v>
      </c>
      <c r="K1856" s="312" t="s">
        <v>3250</v>
      </c>
      <c r="L1856" t="s">
        <v>5845</v>
      </c>
      <c r="M1856">
        <v>2</v>
      </c>
      <c r="N1856">
        <v>0</v>
      </c>
      <c r="O1856">
        <v>0</v>
      </c>
      <c r="P1856">
        <v>2</v>
      </c>
      <c r="Q1856">
        <v>2</v>
      </c>
      <c r="S1856" s="260"/>
      <c r="T1856" s="260"/>
      <c r="U1856" s="260"/>
      <c r="V1856" s="260"/>
      <c r="W1856" s="260"/>
    </row>
    <row r="1857" spans="2:23">
      <c r="B1857" t="s">
        <v>5810</v>
      </c>
      <c r="C1857" t="s">
        <v>5811</v>
      </c>
      <c r="D1857" t="s">
        <v>5812</v>
      </c>
      <c r="E1857" t="s">
        <v>5618</v>
      </c>
      <c r="F1857" t="s">
        <v>266</v>
      </c>
      <c r="G1857">
        <v>2</v>
      </c>
      <c r="H1857">
        <v>1</v>
      </c>
      <c r="I1857" s="309" t="s">
        <v>3300</v>
      </c>
      <c r="J1857">
        <v>1</v>
      </c>
      <c r="K1857" s="312" t="s">
        <v>3243</v>
      </c>
      <c r="L1857" t="s">
        <v>5845</v>
      </c>
      <c r="M1857" s="460">
        <v>0</v>
      </c>
      <c r="N1857" s="460">
        <v>0</v>
      </c>
      <c r="O1857" s="460">
        <v>0</v>
      </c>
      <c r="P1857" s="460">
        <v>0</v>
      </c>
      <c r="Q1857" s="460">
        <v>0</v>
      </c>
      <c r="S1857" s="260"/>
      <c r="T1857" s="260"/>
      <c r="U1857" s="260"/>
      <c r="V1857" s="260"/>
      <c r="W1857" s="260"/>
    </row>
    <row r="1858" spans="2:23">
      <c r="B1858" t="s">
        <v>5659</v>
      </c>
      <c r="C1858" t="s">
        <v>5660</v>
      </c>
      <c r="D1858" t="s">
        <v>5661</v>
      </c>
      <c r="F1858" t="s">
        <v>266</v>
      </c>
      <c r="G1858">
        <v>3</v>
      </c>
      <c r="H1858">
        <v>2</v>
      </c>
      <c r="I1858" s="309" t="s">
        <v>3300</v>
      </c>
      <c r="J1858">
        <v>2</v>
      </c>
      <c r="K1858" t="s">
        <v>451</v>
      </c>
      <c r="L1858" t="s">
        <v>5845</v>
      </c>
      <c r="M1858" s="460">
        <v>0</v>
      </c>
      <c r="N1858" s="460">
        <v>0</v>
      </c>
      <c r="O1858" s="460">
        <v>0</v>
      </c>
      <c r="P1858" s="460">
        <v>0</v>
      </c>
      <c r="Q1858" s="460">
        <v>0</v>
      </c>
      <c r="S1858" s="260"/>
      <c r="T1858" s="260"/>
      <c r="U1858" s="260"/>
      <c r="V1858" s="260"/>
      <c r="W1858" s="260"/>
    </row>
    <row r="1859" spans="2:23">
      <c r="B1859" t="s">
        <v>5665</v>
      </c>
      <c r="C1859" t="s">
        <v>5666</v>
      </c>
      <c r="D1859" t="s">
        <v>5667</v>
      </c>
      <c r="F1859" t="s">
        <v>266</v>
      </c>
      <c r="G1859">
        <v>3</v>
      </c>
      <c r="H1859">
        <v>2</v>
      </c>
      <c r="I1859" s="309" t="s">
        <v>3300</v>
      </c>
      <c r="J1859">
        <v>2</v>
      </c>
      <c r="K1859" t="s">
        <v>451</v>
      </c>
      <c r="L1859" t="s">
        <v>5845</v>
      </c>
      <c r="M1859" s="460">
        <v>0</v>
      </c>
      <c r="N1859" s="460">
        <v>0</v>
      </c>
      <c r="O1859" s="460">
        <v>0</v>
      </c>
      <c r="P1859" s="460">
        <v>0</v>
      </c>
      <c r="Q1859" s="460">
        <v>0</v>
      </c>
      <c r="S1859" s="260"/>
      <c r="T1859" s="260"/>
      <c r="U1859" s="260"/>
      <c r="V1859" s="260"/>
      <c r="W1859" s="260"/>
    </row>
    <row r="1860" spans="2:23">
      <c r="B1860" s="465" t="s">
        <v>6919</v>
      </c>
      <c r="C1860" t="s">
        <v>5743</v>
      </c>
      <c r="D1860" t="s">
        <v>5744</v>
      </c>
      <c r="F1860" t="s">
        <v>266</v>
      </c>
      <c r="G1860">
        <v>3</v>
      </c>
      <c r="H1860">
        <v>2</v>
      </c>
      <c r="I1860" s="309" t="s">
        <v>3300</v>
      </c>
      <c r="J1860">
        <v>2</v>
      </c>
      <c r="K1860" s="312" t="s">
        <v>3233</v>
      </c>
      <c r="L1860" t="s">
        <v>5845</v>
      </c>
      <c r="M1860">
        <v>1</v>
      </c>
      <c r="N1860" s="460">
        <v>0</v>
      </c>
      <c r="O1860">
        <v>1</v>
      </c>
      <c r="P1860">
        <v>1</v>
      </c>
      <c r="Q1860">
        <v>1</v>
      </c>
      <c r="S1860" s="260"/>
      <c r="T1860" s="260"/>
      <c r="U1860" s="260"/>
      <c r="V1860" s="260"/>
      <c r="W1860" s="260"/>
    </row>
    <row r="1861" spans="2:23">
      <c r="B1861" t="s">
        <v>5662</v>
      </c>
      <c r="C1861" t="s">
        <v>5663</v>
      </c>
      <c r="D1861" t="s">
        <v>5664</v>
      </c>
      <c r="F1861" t="s">
        <v>247</v>
      </c>
      <c r="I1861" s="309" t="s">
        <v>3300</v>
      </c>
      <c r="J1861">
        <v>2</v>
      </c>
      <c r="K1861" t="s">
        <v>451</v>
      </c>
      <c r="L1861" t="s">
        <v>5845</v>
      </c>
      <c r="M1861" s="460">
        <v>0</v>
      </c>
      <c r="N1861" s="460">
        <v>0</v>
      </c>
      <c r="O1861" s="460">
        <v>0</v>
      </c>
      <c r="P1861" s="460">
        <v>0</v>
      </c>
      <c r="Q1861" s="460">
        <v>0</v>
      </c>
      <c r="S1861" s="260"/>
      <c r="T1861" s="260"/>
      <c r="U1861" s="260"/>
      <c r="V1861" s="260"/>
      <c r="W1861" s="260"/>
    </row>
    <row r="1862" spans="2:23">
      <c r="B1862" t="s">
        <v>5732</v>
      </c>
      <c r="C1862" t="s">
        <v>5733</v>
      </c>
      <c r="D1862" t="s">
        <v>5734</v>
      </c>
      <c r="F1862" t="s">
        <v>247</v>
      </c>
      <c r="I1862" s="309" t="s">
        <v>3300</v>
      </c>
      <c r="J1862">
        <v>2</v>
      </c>
      <c r="K1862" s="312" t="s">
        <v>3243</v>
      </c>
      <c r="L1862" t="s">
        <v>5845</v>
      </c>
      <c r="M1862" s="460">
        <v>0</v>
      </c>
      <c r="N1862" s="460">
        <v>0</v>
      </c>
      <c r="O1862" s="460">
        <v>0</v>
      </c>
      <c r="P1862" s="460">
        <v>0</v>
      </c>
      <c r="Q1862" s="460">
        <v>0</v>
      </c>
      <c r="S1862" s="260"/>
      <c r="T1862" s="260"/>
      <c r="U1862" s="260"/>
      <c r="V1862" s="260"/>
      <c r="W1862" s="260"/>
    </row>
    <row r="1863" spans="2:23">
      <c r="B1863" t="s">
        <v>5791</v>
      </c>
      <c r="C1863" t="s">
        <v>5792</v>
      </c>
      <c r="D1863" t="s">
        <v>5793</v>
      </c>
      <c r="F1863" t="s">
        <v>266</v>
      </c>
      <c r="G1863">
        <v>4</v>
      </c>
      <c r="H1863">
        <v>3</v>
      </c>
      <c r="I1863" s="309" t="s">
        <v>3300</v>
      </c>
      <c r="J1863">
        <v>3</v>
      </c>
      <c r="K1863" s="312" t="s">
        <v>3243</v>
      </c>
      <c r="L1863" t="s">
        <v>5845</v>
      </c>
      <c r="M1863" s="460">
        <v>0</v>
      </c>
      <c r="N1863" s="460">
        <v>0</v>
      </c>
      <c r="O1863" s="460">
        <v>0</v>
      </c>
      <c r="P1863" s="460">
        <v>0</v>
      </c>
      <c r="Q1863" s="460">
        <v>0</v>
      </c>
      <c r="S1863" s="260"/>
      <c r="T1863" s="260"/>
      <c r="U1863" s="260"/>
      <c r="V1863" s="260"/>
      <c r="W1863" s="260"/>
    </row>
    <row r="1864" spans="2:23">
      <c r="B1864" t="s">
        <v>5701</v>
      </c>
      <c r="C1864" t="s">
        <v>5702</v>
      </c>
      <c r="D1864" t="s">
        <v>5703</v>
      </c>
      <c r="F1864" t="s">
        <v>247</v>
      </c>
      <c r="I1864" s="309" t="s">
        <v>3300</v>
      </c>
      <c r="J1864">
        <v>3</v>
      </c>
      <c r="K1864" s="312" t="s">
        <v>3250</v>
      </c>
      <c r="L1864" t="s">
        <v>5845</v>
      </c>
      <c r="M1864">
        <v>2</v>
      </c>
      <c r="N1864">
        <v>0</v>
      </c>
      <c r="O1864">
        <v>2</v>
      </c>
      <c r="P1864">
        <v>1</v>
      </c>
      <c r="Q1864">
        <v>1</v>
      </c>
      <c r="S1864" s="260"/>
      <c r="T1864" s="260"/>
      <c r="U1864" s="260"/>
      <c r="V1864" s="260"/>
      <c r="W1864" s="260"/>
    </row>
    <row r="1865" spans="2:23">
      <c r="B1865" t="s">
        <v>5750</v>
      </c>
      <c r="C1865" t="s">
        <v>5751</v>
      </c>
      <c r="D1865" t="s">
        <v>5752</v>
      </c>
      <c r="F1865" t="s">
        <v>247</v>
      </c>
      <c r="I1865" s="309" t="s">
        <v>3300</v>
      </c>
      <c r="J1865">
        <v>5</v>
      </c>
      <c r="K1865" s="312" t="s">
        <v>3250</v>
      </c>
      <c r="L1865" t="s">
        <v>5845</v>
      </c>
      <c r="M1865" s="460">
        <v>0</v>
      </c>
      <c r="N1865">
        <v>0</v>
      </c>
      <c r="O1865">
        <v>2</v>
      </c>
      <c r="P1865">
        <v>2</v>
      </c>
      <c r="Q1865">
        <v>1</v>
      </c>
      <c r="S1865" s="260"/>
      <c r="T1865" s="260"/>
      <c r="U1865" s="260"/>
      <c r="V1865" s="260"/>
      <c r="W1865" s="260"/>
    </row>
    <row r="1866" spans="2:23">
      <c r="B1866" s="465" t="s">
        <v>6346</v>
      </c>
      <c r="C1866" t="s">
        <v>5766</v>
      </c>
      <c r="D1866" t="s">
        <v>5767</v>
      </c>
      <c r="F1866" t="s">
        <v>266</v>
      </c>
      <c r="G1866">
        <v>5</v>
      </c>
      <c r="H1866">
        <v>7</v>
      </c>
      <c r="I1866" s="309" t="s">
        <v>3300</v>
      </c>
      <c r="J1866">
        <v>6</v>
      </c>
      <c r="K1866" s="312" t="s">
        <v>3233</v>
      </c>
      <c r="L1866" t="s">
        <v>5845</v>
      </c>
      <c r="M1866" s="460">
        <v>0</v>
      </c>
      <c r="N1866">
        <v>1</v>
      </c>
      <c r="O1866">
        <v>1</v>
      </c>
      <c r="P1866" s="460">
        <v>0</v>
      </c>
      <c r="Q1866">
        <v>1</v>
      </c>
      <c r="S1866" s="260"/>
      <c r="T1866" s="260"/>
      <c r="U1866" s="260"/>
      <c r="V1866" s="260"/>
      <c r="W1866" s="260"/>
    </row>
    <row r="1867" spans="2:23">
      <c r="B1867" t="s">
        <v>5633</v>
      </c>
      <c r="C1867" t="s">
        <v>5634</v>
      </c>
      <c r="D1867" t="s">
        <v>5635</v>
      </c>
      <c r="F1867" t="s">
        <v>247</v>
      </c>
      <c r="I1867" s="309" t="s">
        <v>3318</v>
      </c>
      <c r="J1867">
        <v>1</v>
      </c>
      <c r="K1867" t="s">
        <v>451</v>
      </c>
      <c r="L1867" t="s">
        <v>5845</v>
      </c>
      <c r="M1867" s="460">
        <v>0</v>
      </c>
      <c r="N1867" s="460">
        <v>0</v>
      </c>
      <c r="O1867" s="460">
        <v>0</v>
      </c>
      <c r="P1867" s="460">
        <v>0</v>
      </c>
      <c r="Q1867" s="460">
        <v>0</v>
      </c>
      <c r="S1867" s="260"/>
      <c r="T1867" s="260"/>
      <c r="U1867" s="260"/>
      <c r="V1867" s="260"/>
      <c r="W1867" s="260"/>
    </row>
    <row r="1868" spans="2:23">
      <c r="B1868" t="s">
        <v>5624</v>
      </c>
      <c r="C1868" t="s">
        <v>5625</v>
      </c>
      <c r="D1868" t="s">
        <v>5626</v>
      </c>
      <c r="E1868" t="s">
        <v>5289</v>
      </c>
      <c r="F1868" t="s">
        <v>266</v>
      </c>
      <c r="G1868">
        <v>2</v>
      </c>
      <c r="H1868">
        <v>2</v>
      </c>
      <c r="I1868" s="309" t="s">
        <v>3318</v>
      </c>
      <c r="J1868">
        <v>2</v>
      </c>
      <c r="K1868" t="s">
        <v>451</v>
      </c>
      <c r="L1868" t="s">
        <v>5845</v>
      </c>
      <c r="M1868" s="460">
        <v>0</v>
      </c>
      <c r="N1868" s="460">
        <v>0</v>
      </c>
      <c r="O1868" s="460">
        <v>0</v>
      </c>
      <c r="P1868" s="460">
        <v>0</v>
      </c>
      <c r="Q1868" s="460">
        <v>0</v>
      </c>
      <c r="S1868" s="260"/>
      <c r="T1868" s="260"/>
      <c r="U1868" s="260"/>
      <c r="V1868" s="260"/>
      <c r="W1868" s="260"/>
    </row>
    <row r="1869" spans="2:23">
      <c r="B1869" t="s">
        <v>5729</v>
      </c>
      <c r="C1869" t="s">
        <v>5730</v>
      </c>
      <c r="D1869" t="s">
        <v>5731</v>
      </c>
      <c r="F1869" t="s">
        <v>247</v>
      </c>
      <c r="I1869" s="309" t="s">
        <v>3318</v>
      </c>
      <c r="J1869">
        <v>2</v>
      </c>
      <c r="K1869" s="312" t="s">
        <v>3250</v>
      </c>
      <c r="L1869" t="s">
        <v>5845</v>
      </c>
      <c r="M1869">
        <v>2</v>
      </c>
      <c r="N1869">
        <v>1</v>
      </c>
      <c r="O1869" s="460">
        <v>0</v>
      </c>
      <c r="P1869">
        <v>1</v>
      </c>
      <c r="Q1869">
        <v>1</v>
      </c>
      <c r="S1869" s="260"/>
      <c r="T1869" s="260"/>
      <c r="U1869" s="260"/>
      <c r="V1869" s="260"/>
      <c r="W1869" s="260"/>
    </row>
    <row r="1870" spans="2:23">
      <c r="B1870" t="s">
        <v>5627</v>
      </c>
      <c r="C1870" t="s">
        <v>5628</v>
      </c>
      <c r="D1870" t="s">
        <v>5629</v>
      </c>
      <c r="F1870" t="s">
        <v>266</v>
      </c>
      <c r="G1870">
        <v>1</v>
      </c>
      <c r="H1870">
        <v>2</v>
      </c>
      <c r="I1870" s="309" t="s">
        <v>3318</v>
      </c>
      <c r="J1870">
        <v>3</v>
      </c>
      <c r="K1870" s="312" t="s">
        <v>3243</v>
      </c>
      <c r="L1870" t="s">
        <v>5845</v>
      </c>
      <c r="M1870" s="460">
        <v>0</v>
      </c>
      <c r="N1870" s="460">
        <v>0</v>
      </c>
      <c r="O1870" s="460">
        <v>0</v>
      </c>
      <c r="P1870" s="460">
        <v>0</v>
      </c>
      <c r="Q1870" s="460">
        <v>0</v>
      </c>
      <c r="S1870" s="260"/>
      <c r="T1870" s="260"/>
      <c r="U1870" s="260"/>
      <c r="V1870" s="260"/>
      <c r="W1870" s="260"/>
    </row>
    <row r="1871" spans="2:23">
      <c r="B1871" t="s">
        <v>5704</v>
      </c>
      <c r="C1871" t="s">
        <v>5705</v>
      </c>
      <c r="D1871" t="s">
        <v>5706</v>
      </c>
      <c r="E1871" t="s">
        <v>5314</v>
      </c>
      <c r="F1871" t="s">
        <v>266</v>
      </c>
      <c r="G1871">
        <v>3</v>
      </c>
      <c r="H1871">
        <v>4</v>
      </c>
      <c r="I1871" s="309" t="s">
        <v>3318</v>
      </c>
      <c r="J1871">
        <v>3</v>
      </c>
      <c r="K1871" s="312" t="s">
        <v>3250</v>
      </c>
      <c r="L1871" t="s">
        <v>5845</v>
      </c>
      <c r="M1871">
        <v>1</v>
      </c>
      <c r="N1871">
        <v>0</v>
      </c>
      <c r="O1871">
        <v>2</v>
      </c>
      <c r="P1871">
        <v>2</v>
      </c>
      <c r="Q1871">
        <v>2</v>
      </c>
      <c r="S1871" s="260"/>
      <c r="T1871" s="260"/>
      <c r="U1871" s="260"/>
      <c r="V1871" s="260"/>
      <c r="W1871" s="260"/>
    </row>
    <row r="1872" spans="2:23">
      <c r="B1872" s="465" t="s">
        <v>5854</v>
      </c>
      <c r="C1872" t="s">
        <v>5725</v>
      </c>
      <c r="D1872" t="s">
        <v>5726</v>
      </c>
      <c r="E1872" t="s">
        <v>5176</v>
      </c>
      <c r="F1872" t="s">
        <v>266</v>
      </c>
      <c r="G1872">
        <v>0</v>
      </c>
      <c r="H1872">
        <v>4</v>
      </c>
      <c r="I1872" s="309" t="s">
        <v>3318</v>
      </c>
      <c r="J1872">
        <v>3</v>
      </c>
      <c r="K1872" s="312" t="s">
        <v>3233</v>
      </c>
      <c r="L1872" t="s">
        <v>5845</v>
      </c>
      <c r="M1872" s="460">
        <v>0</v>
      </c>
      <c r="N1872" s="460">
        <v>0</v>
      </c>
      <c r="O1872" s="460">
        <v>0</v>
      </c>
      <c r="P1872">
        <v>1</v>
      </c>
      <c r="Q1872">
        <v>1</v>
      </c>
      <c r="S1872" s="260"/>
      <c r="T1872" s="260"/>
      <c r="U1872" s="260"/>
      <c r="V1872" s="260"/>
      <c r="W1872" s="260"/>
    </row>
    <row r="1873" spans="2:23">
      <c r="B1873" t="s">
        <v>5621</v>
      </c>
      <c r="C1873" t="s">
        <v>5622</v>
      </c>
      <c r="D1873" t="s">
        <v>5623</v>
      </c>
      <c r="F1873" t="s">
        <v>5116</v>
      </c>
      <c r="G1873">
        <v>3</v>
      </c>
      <c r="I1873" s="309" t="s">
        <v>3318</v>
      </c>
      <c r="J1873">
        <v>3</v>
      </c>
      <c r="K1873" s="312" t="s">
        <v>3243</v>
      </c>
      <c r="L1873" t="s">
        <v>5845</v>
      </c>
      <c r="M1873" s="460">
        <v>0</v>
      </c>
      <c r="N1873" s="460">
        <v>0</v>
      </c>
      <c r="O1873" s="460">
        <v>0</v>
      </c>
      <c r="P1873" s="460">
        <v>0</v>
      </c>
      <c r="Q1873" s="460">
        <v>0</v>
      </c>
      <c r="S1873" s="260"/>
      <c r="T1873" s="260"/>
      <c r="U1873" s="260"/>
      <c r="V1873" s="260"/>
      <c r="W1873" s="260"/>
    </row>
    <row r="1874" spans="2:23">
      <c r="B1874" t="s">
        <v>5630</v>
      </c>
      <c r="C1874" t="s">
        <v>5631</v>
      </c>
      <c r="D1874" t="s">
        <v>5632</v>
      </c>
      <c r="F1874" t="s">
        <v>247</v>
      </c>
      <c r="I1874" s="309" t="s">
        <v>3318</v>
      </c>
      <c r="J1874">
        <v>3</v>
      </c>
      <c r="K1874" t="s">
        <v>451</v>
      </c>
      <c r="L1874" t="s">
        <v>5845</v>
      </c>
      <c r="M1874" s="460">
        <v>0</v>
      </c>
      <c r="N1874" s="460">
        <v>0</v>
      </c>
      <c r="O1874" s="460">
        <v>0</v>
      </c>
      <c r="P1874" s="460">
        <v>0</v>
      </c>
      <c r="Q1874" s="460">
        <v>0</v>
      </c>
      <c r="S1874" s="260"/>
      <c r="T1874" s="260"/>
      <c r="U1874" s="260"/>
      <c r="V1874" s="260"/>
      <c r="W1874" s="260"/>
    </row>
    <row r="1875" spans="2:23">
      <c r="B1875" t="s">
        <v>5839</v>
      </c>
      <c r="C1875" t="s">
        <v>5840</v>
      </c>
      <c r="D1875" t="s">
        <v>5841</v>
      </c>
      <c r="F1875" t="s">
        <v>247</v>
      </c>
      <c r="I1875" s="309" t="s">
        <v>3318</v>
      </c>
      <c r="J1875">
        <v>4</v>
      </c>
      <c r="K1875" s="312" t="s">
        <v>3243</v>
      </c>
      <c r="L1875" t="s">
        <v>5845</v>
      </c>
      <c r="M1875" s="460">
        <v>0</v>
      </c>
      <c r="N1875" s="460">
        <v>0</v>
      </c>
      <c r="O1875" s="460">
        <v>0</v>
      </c>
      <c r="P1875" s="460">
        <v>0</v>
      </c>
      <c r="Q1875" s="460">
        <v>0</v>
      </c>
      <c r="S1875" s="260"/>
      <c r="T1875" s="260"/>
      <c r="U1875" s="260"/>
      <c r="V1875" s="260"/>
      <c r="W1875" s="260"/>
    </row>
    <row r="1876" spans="2:23">
      <c r="B1876" s="465" t="s">
        <v>5848</v>
      </c>
      <c r="C1876" t="s">
        <v>5619</v>
      </c>
      <c r="D1876" t="s">
        <v>5620</v>
      </c>
      <c r="F1876" t="s">
        <v>266</v>
      </c>
      <c r="G1876">
        <v>4</v>
      </c>
      <c r="H1876">
        <v>5</v>
      </c>
      <c r="I1876" s="309" t="s">
        <v>3318</v>
      </c>
      <c r="J1876">
        <v>5</v>
      </c>
      <c r="K1876" s="312" t="s">
        <v>3233</v>
      </c>
      <c r="L1876" t="s">
        <v>5845</v>
      </c>
      <c r="M1876" s="460">
        <v>0</v>
      </c>
      <c r="N1876">
        <v>1</v>
      </c>
      <c r="O1876">
        <v>1</v>
      </c>
      <c r="P1876" s="460">
        <v>0</v>
      </c>
      <c r="Q1876">
        <v>1</v>
      </c>
      <c r="S1876" s="260"/>
      <c r="T1876" s="260"/>
      <c r="U1876" s="260"/>
      <c r="V1876" s="260"/>
      <c r="W1876" s="260"/>
    </row>
    <row r="1877" spans="2:23">
      <c r="B1877" s="465" t="s">
        <v>6355</v>
      </c>
      <c r="C1877" t="s">
        <v>5707</v>
      </c>
      <c r="D1877" t="s">
        <v>5708</v>
      </c>
      <c r="F1877" t="s">
        <v>247</v>
      </c>
      <c r="I1877" s="514" t="s">
        <v>3333</v>
      </c>
      <c r="J1877">
        <v>1</v>
      </c>
      <c r="K1877" s="312" t="s">
        <v>3250</v>
      </c>
      <c r="L1877" t="s">
        <v>5845</v>
      </c>
      <c r="M1877">
        <v>2</v>
      </c>
      <c r="N1877" s="460">
        <v>0</v>
      </c>
      <c r="O1877" s="460">
        <v>0</v>
      </c>
      <c r="P1877">
        <v>2</v>
      </c>
      <c r="Q1877">
        <v>0</v>
      </c>
      <c r="S1877" s="260"/>
      <c r="T1877" s="260"/>
      <c r="U1877" s="260"/>
      <c r="V1877" s="260"/>
      <c r="W1877" s="260"/>
    </row>
    <row r="1878" spans="2:23">
      <c r="B1878" t="s">
        <v>5594</v>
      </c>
      <c r="C1878" t="s">
        <v>5595</v>
      </c>
      <c r="D1878" t="s">
        <v>5596</v>
      </c>
      <c r="E1878" t="s">
        <v>5314</v>
      </c>
      <c r="F1878" t="s">
        <v>266</v>
      </c>
      <c r="G1878">
        <v>2</v>
      </c>
      <c r="H1878">
        <v>3</v>
      </c>
      <c r="I1878" s="514" t="s">
        <v>3333</v>
      </c>
      <c r="J1878">
        <v>2</v>
      </c>
      <c r="K1878" t="s">
        <v>451</v>
      </c>
      <c r="L1878" t="s">
        <v>5845</v>
      </c>
      <c r="M1878" s="460">
        <v>0</v>
      </c>
      <c r="N1878" s="460">
        <v>0</v>
      </c>
      <c r="O1878" s="460">
        <v>0</v>
      </c>
      <c r="P1878" s="460">
        <v>0</v>
      </c>
      <c r="Q1878" s="460">
        <v>0</v>
      </c>
      <c r="S1878" s="260"/>
      <c r="T1878" s="260"/>
      <c r="U1878" s="260"/>
      <c r="V1878" s="260"/>
      <c r="W1878" s="260"/>
    </row>
    <row r="1879" spans="2:23">
      <c r="B1879" t="s">
        <v>5591</v>
      </c>
      <c r="C1879" t="s">
        <v>5592</v>
      </c>
      <c r="D1879" t="s">
        <v>5593</v>
      </c>
      <c r="F1879" t="s">
        <v>247</v>
      </c>
      <c r="I1879" s="514" t="s">
        <v>3333</v>
      </c>
      <c r="J1879">
        <v>2</v>
      </c>
      <c r="K1879" s="312" t="s">
        <v>3243</v>
      </c>
      <c r="L1879" t="s">
        <v>5845</v>
      </c>
      <c r="M1879" s="460">
        <v>0</v>
      </c>
      <c r="N1879" s="460">
        <v>0</v>
      </c>
      <c r="O1879" s="460">
        <v>0</v>
      </c>
      <c r="P1879" s="460">
        <v>0</v>
      </c>
      <c r="Q1879" s="460">
        <v>0</v>
      </c>
      <c r="S1879" s="260"/>
      <c r="T1879" s="260"/>
      <c r="U1879" s="260"/>
      <c r="V1879" s="260"/>
      <c r="W1879" s="260"/>
    </row>
    <row r="1880" spans="2:23">
      <c r="B1880" t="s">
        <v>5644</v>
      </c>
      <c r="C1880" t="s">
        <v>5645</v>
      </c>
      <c r="D1880" t="s">
        <v>5646</v>
      </c>
      <c r="F1880" t="s">
        <v>266</v>
      </c>
      <c r="G1880">
        <v>3</v>
      </c>
      <c r="H1880">
        <v>2</v>
      </c>
      <c r="I1880" s="514" t="s">
        <v>3333</v>
      </c>
      <c r="J1880">
        <v>3</v>
      </c>
      <c r="K1880" s="312" t="s">
        <v>3243</v>
      </c>
      <c r="L1880" t="s">
        <v>5845</v>
      </c>
      <c r="M1880" s="460">
        <v>0</v>
      </c>
      <c r="N1880" s="460">
        <v>0</v>
      </c>
      <c r="O1880" s="460">
        <v>0</v>
      </c>
      <c r="P1880" s="460">
        <v>0</v>
      </c>
      <c r="Q1880" s="460">
        <v>0</v>
      </c>
      <c r="S1880" s="260"/>
      <c r="T1880" s="260"/>
      <c r="U1880" s="260"/>
      <c r="V1880" s="260"/>
      <c r="W1880" s="260"/>
    </row>
    <row r="1881" spans="2:23">
      <c r="B1881" t="s">
        <v>5842</v>
      </c>
      <c r="C1881" t="s">
        <v>5843</v>
      </c>
      <c r="D1881" t="s">
        <v>5844</v>
      </c>
      <c r="F1881" t="s">
        <v>247</v>
      </c>
      <c r="I1881" s="514" t="s">
        <v>3333</v>
      </c>
      <c r="J1881">
        <v>3</v>
      </c>
      <c r="K1881" t="s">
        <v>451</v>
      </c>
      <c r="L1881" t="s">
        <v>5845</v>
      </c>
      <c r="M1881" s="460">
        <v>0</v>
      </c>
      <c r="N1881" s="460">
        <v>0</v>
      </c>
      <c r="O1881" s="460">
        <v>0</v>
      </c>
      <c r="P1881" s="460">
        <v>0</v>
      </c>
      <c r="Q1881" s="460">
        <v>0</v>
      </c>
      <c r="S1881" s="260"/>
      <c r="T1881" s="260"/>
      <c r="U1881" s="260"/>
      <c r="V1881" s="260"/>
      <c r="W1881" s="260"/>
    </row>
    <row r="1882" spans="2:23">
      <c r="B1882" t="s">
        <v>5773</v>
      </c>
      <c r="C1882" t="s">
        <v>5774</v>
      </c>
      <c r="D1882" t="s">
        <v>5775</v>
      </c>
      <c r="F1882" t="s">
        <v>266</v>
      </c>
      <c r="G1882">
        <v>3</v>
      </c>
      <c r="H1882">
        <v>5</v>
      </c>
      <c r="I1882" s="514" t="s">
        <v>3333</v>
      </c>
      <c r="J1882">
        <v>4</v>
      </c>
      <c r="K1882" s="312" t="s">
        <v>3243</v>
      </c>
      <c r="L1882" t="s">
        <v>5845</v>
      </c>
      <c r="M1882" s="460">
        <v>0</v>
      </c>
      <c r="N1882" s="460">
        <v>0</v>
      </c>
      <c r="O1882" s="460">
        <v>0</v>
      </c>
      <c r="P1882" s="460">
        <v>0</v>
      </c>
      <c r="Q1882" s="460">
        <v>0</v>
      </c>
      <c r="S1882" s="260"/>
      <c r="T1882" s="260"/>
      <c r="U1882" s="260"/>
      <c r="V1882" s="260"/>
      <c r="W1882" s="260"/>
    </row>
    <row r="1883" spans="2:23">
      <c r="B1883" t="s">
        <v>5747</v>
      </c>
      <c r="C1883" t="s">
        <v>5748</v>
      </c>
      <c r="D1883" t="s">
        <v>5749</v>
      </c>
      <c r="E1883" t="s">
        <v>5095</v>
      </c>
      <c r="F1883" t="s">
        <v>266</v>
      </c>
      <c r="G1883">
        <v>5</v>
      </c>
      <c r="H1883">
        <v>5</v>
      </c>
      <c r="I1883" s="514" t="s">
        <v>3333</v>
      </c>
      <c r="J1883">
        <v>5</v>
      </c>
      <c r="K1883" s="312" t="s">
        <v>3233</v>
      </c>
      <c r="L1883" t="s">
        <v>5845</v>
      </c>
      <c r="M1883">
        <v>1</v>
      </c>
      <c r="N1883">
        <v>1</v>
      </c>
      <c r="O1883">
        <v>1</v>
      </c>
      <c r="P1883">
        <v>1</v>
      </c>
      <c r="Q1883">
        <v>1</v>
      </c>
      <c r="S1883" s="260"/>
      <c r="T1883" s="260"/>
      <c r="U1883" s="260"/>
      <c r="V1883" s="469" t="s">
        <v>5860</v>
      </c>
      <c r="W1883" s="260"/>
    </row>
    <row r="1884" spans="2:23">
      <c r="B1884" t="s">
        <v>5784</v>
      </c>
      <c r="C1884" t="s">
        <v>5785</v>
      </c>
      <c r="D1884" t="s">
        <v>5786</v>
      </c>
      <c r="E1884" t="s">
        <v>5487</v>
      </c>
      <c r="F1884" t="s">
        <v>266</v>
      </c>
      <c r="G1884">
        <v>5</v>
      </c>
      <c r="H1884">
        <v>5</v>
      </c>
      <c r="I1884" s="514" t="s">
        <v>3333</v>
      </c>
      <c r="J1884">
        <v>5</v>
      </c>
      <c r="K1884" t="s">
        <v>451</v>
      </c>
      <c r="L1884" t="s">
        <v>5845</v>
      </c>
      <c r="M1884" s="460">
        <v>0</v>
      </c>
      <c r="N1884" s="460">
        <v>0</v>
      </c>
      <c r="O1884" s="460">
        <v>0</v>
      </c>
      <c r="P1884" s="460">
        <v>0</v>
      </c>
      <c r="Q1884" s="460">
        <v>0</v>
      </c>
      <c r="S1884" s="260"/>
      <c r="T1884" s="260"/>
      <c r="U1884" s="260"/>
      <c r="V1884" s="260"/>
      <c r="W1884" s="260"/>
    </row>
    <row r="1885" spans="2:23">
      <c r="B1885" s="465" t="s">
        <v>6356</v>
      </c>
      <c r="C1885" t="s">
        <v>5808</v>
      </c>
      <c r="D1885" t="s">
        <v>5809</v>
      </c>
      <c r="F1885" t="s">
        <v>5116</v>
      </c>
      <c r="G1885">
        <v>3</v>
      </c>
      <c r="I1885" s="514" t="s">
        <v>3333</v>
      </c>
      <c r="J1885">
        <v>6</v>
      </c>
      <c r="K1885" s="312" t="s">
        <v>3250</v>
      </c>
      <c r="L1885" t="s">
        <v>5845</v>
      </c>
      <c r="M1885">
        <v>1</v>
      </c>
      <c r="N1885">
        <v>1</v>
      </c>
      <c r="O1885" s="465">
        <v>1</v>
      </c>
      <c r="P1885">
        <v>1</v>
      </c>
      <c r="Q1885">
        <v>0</v>
      </c>
      <c r="S1885" s="260"/>
      <c r="T1885" s="260"/>
      <c r="U1885" s="260"/>
      <c r="V1885" s="260"/>
      <c r="W1885" s="260"/>
    </row>
    <row r="1886" spans="2:23">
      <c r="B1886" s="465" t="s">
        <v>5862</v>
      </c>
      <c r="C1886" t="s">
        <v>5771</v>
      </c>
      <c r="D1886" t="s">
        <v>5772</v>
      </c>
      <c r="F1886" t="s">
        <v>266</v>
      </c>
      <c r="G1886">
        <v>7</v>
      </c>
      <c r="H1886">
        <v>5</v>
      </c>
      <c r="I1886" s="514" t="s">
        <v>3333</v>
      </c>
      <c r="J1886">
        <v>8</v>
      </c>
      <c r="K1886" s="312" t="s">
        <v>3233</v>
      </c>
      <c r="L1886" t="s">
        <v>5845</v>
      </c>
      <c r="M1886">
        <v>1</v>
      </c>
      <c r="N1886" s="460">
        <v>0</v>
      </c>
      <c r="O1886" s="460">
        <v>0</v>
      </c>
      <c r="P1886">
        <v>1</v>
      </c>
      <c r="Q1886" s="460">
        <v>0</v>
      </c>
      <c r="S1886" s="260"/>
      <c r="T1886" s="260"/>
      <c r="U1886" s="260"/>
      <c r="V1886" s="260"/>
      <c r="W1886" s="260"/>
    </row>
    <row r="1887" spans="2:23">
      <c r="B1887" t="s">
        <v>5781</v>
      </c>
      <c r="C1887" t="s">
        <v>5782</v>
      </c>
      <c r="D1887" t="s">
        <v>5783</v>
      </c>
      <c r="F1887" t="s">
        <v>247</v>
      </c>
      <c r="I1887" s="309" t="s">
        <v>3350</v>
      </c>
      <c r="J1887">
        <v>1</v>
      </c>
      <c r="K1887" s="312" t="s">
        <v>3243</v>
      </c>
      <c r="L1887" t="s">
        <v>5845</v>
      </c>
      <c r="M1887" s="460">
        <v>0</v>
      </c>
      <c r="N1887" s="460">
        <v>0</v>
      </c>
      <c r="O1887" s="460">
        <v>0</v>
      </c>
      <c r="P1887" s="460">
        <v>0</v>
      </c>
      <c r="Q1887" s="460">
        <v>0</v>
      </c>
      <c r="S1887" s="260"/>
      <c r="T1887" s="260"/>
      <c r="U1887" s="260"/>
      <c r="V1887" s="260"/>
      <c r="W1887" s="260"/>
    </row>
    <row r="1888" spans="2:23">
      <c r="B1888" t="s">
        <v>5636</v>
      </c>
      <c r="C1888" t="s">
        <v>5637</v>
      </c>
      <c r="D1888" t="s">
        <v>5508</v>
      </c>
      <c r="E1888" t="s">
        <v>5095</v>
      </c>
      <c r="F1888" t="s">
        <v>266</v>
      </c>
      <c r="G1888">
        <v>1</v>
      </c>
      <c r="H1888">
        <v>5</v>
      </c>
      <c r="I1888" s="309" t="s">
        <v>3350</v>
      </c>
      <c r="J1888">
        <v>2</v>
      </c>
      <c r="K1888" t="s">
        <v>451</v>
      </c>
      <c r="L1888" t="s">
        <v>5845</v>
      </c>
      <c r="M1888" s="460">
        <v>0</v>
      </c>
      <c r="N1888" s="460">
        <v>0</v>
      </c>
      <c r="O1888" s="460">
        <v>0</v>
      </c>
      <c r="P1888" s="460">
        <v>0</v>
      </c>
      <c r="Q1888" s="460">
        <v>0</v>
      </c>
      <c r="S1888" s="260"/>
      <c r="T1888" s="260"/>
      <c r="U1888" s="260"/>
      <c r="V1888" s="260"/>
      <c r="W1888" s="260"/>
    </row>
    <row r="1889" spans="2:23">
      <c r="B1889" t="s">
        <v>5796</v>
      </c>
      <c r="C1889" t="s">
        <v>5797</v>
      </c>
      <c r="D1889" t="s">
        <v>5798</v>
      </c>
      <c r="F1889" t="s">
        <v>266</v>
      </c>
      <c r="G1889">
        <v>3</v>
      </c>
      <c r="H1889">
        <v>3</v>
      </c>
      <c r="I1889" s="309" t="s">
        <v>3350</v>
      </c>
      <c r="J1889">
        <v>3</v>
      </c>
      <c r="K1889" s="312" t="s">
        <v>3250</v>
      </c>
      <c r="L1889" t="s">
        <v>5845</v>
      </c>
      <c r="M1889">
        <v>2</v>
      </c>
      <c r="N1889">
        <v>2</v>
      </c>
      <c r="O1889" s="460">
        <v>0</v>
      </c>
      <c r="P1889">
        <v>0</v>
      </c>
      <c r="Q1889">
        <v>0</v>
      </c>
      <c r="S1889" s="260"/>
      <c r="T1889" s="260"/>
      <c r="U1889" s="260"/>
      <c r="V1889" s="260"/>
      <c r="W1889" s="260"/>
    </row>
    <row r="1890" spans="2:23">
      <c r="B1890" t="s">
        <v>5641</v>
      </c>
      <c r="C1890" t="s">
        <v>5642</v>
      </c>
      <c r="D1890" t="s">
        <v>5643</v>
      </c>
      <c r="E1890" t="s">
        <v>5095</v>
      </c>
      <c r="F1890" t="s">
        <v>266</v>
      </c>
      <c r="G1890">
        <v>3</v>
      </c>
      <c r="H1890">
        <v>4</v>
      </c>
      <c r="I1890" s="309" t="s">
        <v>3350</v>
      </c>
      <c r="J1890">
        <v>3</v>
      </c>
      <c r="K1890" t="s">
        <v>451</v>
      </c>
      <c r="L1890" t="s">
        <v>5845</v>
      </c>
      <c r="M1890" s="460">
        <v>0</v>
      </c>
      <c r="N1890" s="460">
        <v>0</v>
      </c>
      <c r="O1890" s="460">
        <v>0</v>
      </c>
      <c r="P1890" s="460">
        <v>0</v>
      </c>
      <c r="Q1890" s="460">
        <v>0</v>
      </c>
      <c r="S1890" s="260"/>
      <c r="T1890" s="260"/>
      <c r="U1890" s="260"/>
      <c r="V1890" s="260"/>
      <c r="W1890" s="260"/>
    </row>
    <row r="1891" spans="2:23">
      <c r="B1891" t="s">
        <v>5638</v>
      </c>
      <c r="C1891" t="s">
        <v>5639</v>
      </c>
      <c r="D1891" t="s">
        <v>5640</v>
      </c>
      <c r="F1891" t="s">
        <v>247</v>
      </c>
      <c r="I1891" s="309" t="s">
        <v>3350</v>
      </c>
      <c r="J1891">
        <v>3</v>
      </c>
      <c r="K1891" s="312" t="s">
        <v>3243</v>
      </c>
      <c r="L1891" t="s">
        <v>5845</v>
      </c>
      <c r="M1891" s="460">
        <v>0</v>
      </c>
      <c r="N1891" s="460">
        <v>0</v>
      </c>
      <c r="O1891" s="460">
        <v>0</v>
      </c>
      <c r="P1891" s="460">
        <v>0</v>
      </c>
      <c r="Q1891" s="460">
        <v>0</v>
      </c>
      <c r="S1891" s="260"/>
      <c r="T1891" s="260"/>
      <c r="U1891" s="260"/>
      <c r="V1891" s="260"/>
      <c r="W1891" s="260"/>
    </row>
    <row r="1892" spans="2:23">
      <c r="B1892" t="s">
        <v>5755</v>
      </c>
      <c r="C1892" t="s">
        <v>5756</v>
      </c>
      <c r="D1892" t="s">
        <v>5757</v>
      </c>
      <c r="E1892" t="s">
        <v>5095</v>
      </c>
      <c r="F1892" t="s">
        <v>266</v>
      </c>
      <c r="G1892">
        <v>4</v>
      </c>
      <c r="H1892">
        <v>3</v>
      </c>
      <c r="I1892" s="309" t="s">
        <v>3350</v>
      </c>
      <c r="J1892">
        <v>4</v>
      </c>
      <c r="K1892" s="312" t="s">
        <v>3243</v>
      </c>
      <c r="L1892" t="s">
        <v>5845</v>
      </c>
      <c r="M1892" s="460">
        <v>0</v>
      </c>
      <c r="N1892" s="460">
        <v>0</v>
      </c>
      <c r="O1892" s="460">
        <v>0</v>
      </c>
      <c r="P1892" s="460">
        <v>0</v>
      </c>
      <c r="Q1892" s="460">
        <v>0</v>
      </c>
      <c r="S1892" s="260"/>
      <c r="T1892" s="260"/>
      <c r="U1892" s="260"/>
      <c r="V1892" s="260"/>
      <c r="W1892" s="260"/>
    </row>
    <row r="1893" spans="2:23">
      <c r="B1893" s="465" t="s">
        <v>6362</v>
      </c>
      <c r="C1893" t="s">
        <v>5723</v>
      </c>
      <c r="D1893" t="s">
        <v>5724</v>
      </c>
      <c r="F1893" t="s">
        <v>247</v>
      </c>
      <c r="I1893" s="309" t="s">
        <v>3350</v>
      </c>
      <c r="J1893">
        <v>4</v>
      </c>
      <c r="K1893" s="312" t="s">
        <v>3250</v>
      </c>
      <c r="L1893" t="s">
        <v>5845</v>
      </c>
      <c r="M1893">
        <v>0</v>
      </c>
      <c r="N1893">
        <v>2</v>
      </c>
      <c r="O1893" s="460">
        <v>0</v>
      </c>
      <c r="P1893">
        <v>2</v>
      </c>
      <c r="Q1893">
        <v>1</v>
      </c>
      <c r="S1893" s="260"/>
      <c r="T1893" s="260"/>
      <c r="U1893" s="260"/>
      <c r="V1893" s="260"/>
      <c r="W1893" s="260"/>
    </row>
    <row r="1894" spans="2:23">
      <c r="B1894" t="s">
        <v>5556</v>
      </c>
      <c r="C1894" t="s">
        <v>5557</v>
      </c>
      <c r="D1894" t="s">
        <v>5558</v>
      </c>
      <c r="E1894" t="s">
        <v>5095</v>
      </c>
      <c r="F1894" t="s">
        <v>266</v>
      </c>
      <c r="G1894">
        <v>6</v>
      </c>
      <c r="H1894">
        <v>4</v>
      </c>
      <c r="I1894" s="309" t="s">
        <v>3350</v>
      </c>
      <c r="J1894">
        <v>6</v>
      </c>
      <c r="K1894" t="s">
        <v>451</v>
      </c>
      <c r="L1894" t="s">
        <v>5845</v>
      </c>
      <c r="M1894" s="460">
        <v>0</v>
      </c>
      <c r="N1894" s="460">
        <v>0</v>
      </c>
      <c r="O1894" s="460">
        <v>0</v>
      </c>
      <c r="P1894" s="460">
        <v>0</v>
      </c>
      <c r="Q1894" s="460">
        <v>0</v>
      </c>
      <c r="S1894" s="260"/>
      <c r="T1894" s="260"/>
      <c r="U1894" s="260"/>
      <c r="V1894" s="260"/>
      <c r="W1894" s="260"/>
    </row>
    <row r="1895" spans="2:23">
      <c r="B1895" s="465" t="s">
        <v>5856</v>
      </c>
      <c r="C1895" t="s">
        <v>5712</v>
      </c>
      <c r="D1895" t="s">
        <v>5713</v>
      </c>
      <c r="E1895" t="s">
        <v>5095</v>
      </c>
      <c r="F1895" t="s">
        <v>266</v>
      </c>
      <c r="G1895">
        <v>8</v>
      </c>
      <c r="H1895">
        <v>8</v>
      </c>
      <c r="I1895" s="309" t="s">
        <v>3350</v>
      </c>
      <c r="J1895">
        <v>6</v>
      </c>
      <c r="K1895" s="312" t="s">
        <v>3233</v>
      </c>
      <c r="L1895" t="s">
        <v>5845</v>
      </c>
      <c r="M1895" s="460">
        <v>0</v>
      </c>
      <c r="N1895">
        <v>1</v>
      </c>
      <c r="O1895" s="460">
        <v>0</v>
      </c>
      <c r="P1895" s="460">
        <v>0</v>
      </c>
      <c r="Q1895" s="460">
        <v>0</v>
      </c>
      <c r="S1895" s="260"/>
      <c r="T1895" s="260"/>
      <c r="U1895" s="260"/>
      <c r="V1895" s="260"/>
      <c r="W1895" s="260"/>
    </row>
    <row r="1896" spans="2:23">
      <c r="B1896" s="465" t="s">
        <v>5864</v>
      </c>
      <c r="C1896" t="s">
        <v>5745</v>
      </c>
      <c r="D1896" t="s">
        <v>5746</v>
      </c>
      <c r="F1896" t="s">
        <v>247</v>
      </c>
      <c r="I1896" s="309" t="s">
        <v>3350</v>
      </c>
      <c r="J1896">
        <v>6</v>
      </c>
      <c r="K1896" s="312" t="s">
        <v>3233</v>
      </c>
      <c r="L1896" t="s">
        <v>5845</v>
      </c>
      <c r="M1896">
        <v>1</v>
      </c>
      <c r="N1896" s="672">
        <v>0</v>
      </c>
      <c r="O1896">
        <v>1</v>
      </c>
      <c r="P1896">
        <v>1</v>
      </c>
      <c r="Q1896" s="672">
        <v>0</v>
      </c>
      <c r="S1896" s="260"/>
      <c r="T1896" s="260"/>
      <c r="U1896" s="260"/>
      <c r="V1896" s="260"/>
      <c r="W1896" s="260"/>
    </row>
    <row r="1897" spans="2:23">
      <c r="B1897" t="s">
        <v>5606</v>
      </c>
      <c r="C1897" t="s">
        <v>5607</v>
      </c>
      <c r="D1897" t="s">
        <v>5608</v>
      </c>
      <c r="F1897" t="s">
        <v>247</v>
      </c>
      <c r="I1897" s="309" t="s">
        <v>3364</v>
      </c>
      <c r="J1897">
        <v>1</v>
      </c>
      <c r="K1897" s="312" t="s">
        <v>3243</v>
      </c>
      <c r="L1897" t="s">
        <v>5845</v>
      </c>
      <c r="M1897" s="460">
        <v>0</v>
      </c>
      <c r="N1897" s="460">
        <v>0</v>
      </c>
      <c r="O1897" s="460">
        <v>0</v>
      </c>
      <c r="P1897" s="460">
        <v>0</v>
      </c>
      <c r="Q1897" s="460">
        <v>0</v>
      </c>
      <c r="S1897" s="260"/>
      <c r="T1897" s="260"/>
      <c r="U1897" s="260"/>
      <c r="V1897" s="260"/>
      <c r="W1897" s="260"/>
    </row>
    <row r="1898" spans="2:23">
      <c r="B1898" t="s">
        <v>5588</v>
      </c>
      <c r="C1898" t="s">
        <v>5589</v>
      </c>
      <c r="D1898" t="s">
        <v>5590</v>
      </c>
      <c r="E1898" t="s">
        <v>5487</v>
      </c>
      <c r="F1898" t="s">
        <v>266</v>
      </c>
      <c r="G1898">
        <v>3</v>
      </c>
      <c r="H1898">
        <v>2</v>
      </c>
      <c r="I1898" s="309" t="s">
        <v>3364</v>
      </c>
      <c r="J1898">
        <v>2</v>
      </c>
      <c r="K1898" t="s">
        <v>451</v>
      </c>
      <c r="L1898" t="s">
        <v>5845</v>
      </c>
      <c r="M1898" s="460">
        <v>0</v>
      </c>
      <c r="N1898" s="460">
        <v>0</v>
      </c>
      <c r="O1898" s="460">
        <v>0</v>
      </c>
      <c r="P1898" s="460">
        <v>0</v>
      </c>
      <c r="Q1898" s="460">
        <v>0</v>
      </c>
      <c r="S1898" s="260"/>
      <c r="T1898" s="260"/>
      <c r="U1898" s="260"/>
      <c r="V1898" s="260"/>
      <c r="W1898" s="260"/>
    </row>
    <row r="1899" spans="2:23">
      <c r="B1899" t="s">
        <v>5609</v>
      </c>
      <c r="C1899" t="s">
        <v>5610</v>
      </c>
      <c r="D1899" t="s">
        <v>5611</v>
      </c>
      <c r="E1899" t="s">
        <v>5487</v>
      </c>
      <c r="F1899" t="s">
        <v>266</v>
      </c>
      <c r="G1899">
        <v>1</v>
      </c>
      <c r="H1899">
        <v>3</v>
      </c>
      <c r="I1899" s="309" t="s">
        <v>3364</v>
      </c>
      <c r="J1899">
        <v>2</v>
      </c>
      <c r="K1899" s="312" t="s">
        <v>3243</v>
      </c>
      <c r="L1899" t="s">
        <v>5845</v>
      </c>
      <c r="M1899" s="460">
        <v>0</v>
      </c>
      <c r="N1899" s="460">
        <v>0</v>
      </c>
      <c r="O1899" s="460">
        <v>0</v>
      </c>
      <c r="P1899" s="460">
        <v>0</v>
      </c>
      <c r="Q1899" s="460">
        <v>0</v>
      </c>
      <c r="S1899" s="260"/>
      <c r="T1899" s="260"/>
      <c r="U1899" s="260"/>
      <c r="V1899" s="260"/>
      <c r="W1899" s="260"/>
    </row>
    <row r="1900" spans="2:23">
      <c r="B1900" s="465" t="s">
        <v>6378</v>
      </c>
      <c r="C1900" t="s">
        <v>5787</v>
      </c>
      <c r="D1900" t="s">
        <v>5788</v>
      </c>
      <c r="F1900" t="s">
        <v>266</v>
      </c>
      <c r="G1900">
        <v>1</v>
      </c>
      <c r="H1900">
        <v>4</v>
      </c>
      <c r="I1900" s="309" t="s">
        <v>3364</v>
      </c>
      <c r="J1900">
        <v>2</v>
      </c>
      <c r="K1900" s="312" t="s">
        <v>3233</v>
      </c>
      <c r="L1900" t="s">
        <v>5845</v>
      </c>
      <c r="M1900" s="672">
        <v>0</v>
      </c>
      <c r="N1900">
        <v>1</v>
      </c>
      <c r="O1900">
        <v>1</v>
      </c>
      <c r="P1900">
        <v>1</v>
      </c>
      <c r="Q1900">
        <v>1</v>
      </c>
      <c r="S1900" s="260"/>
      <c r="T1900" s="260"/>
      <c r="U1900" s="260"/>
      <c r="V1900" s="260"/>
      <c r="W1900" s="260"/>
    </row>
    <row r="1901" spans="2:23">
      <c r="B1901" t="s">
        <v>5612</v>
      </c>
      <c r="C1901" t="s">
        <v>5613</v>
      </c>
      <c r="D1901" t="s">
        <v>5614</v>
      </c>
      <c r="F1901" t="s">
        <v>247</v>
      </c>
      <c r="I1901" s="309" t="s">
        <v>3364</v>
      </c>
      <c r="J1901">
        <v>2</v>
      </c>
      <c r="K1901" t="s">
        <v>451</v>
      </c>
      <c r="L1901" t="s">
        <v>5845</v>
      </c>
      <c r="M1901" s="460">
        <v>0</v>
      </c>
      <c r="N1901" s="460">
        <v>0</v>
      </c>
      <c r="O1901" s="460">
        <v>0</v>
      </c>
      <c r="P1901" s="460">
        <v>0</v>
      </c>
      <c r="Q1901" s="460">
        <v>0</v>
      </c>
      <c r="S1901" s="260"/>
      <c r="T1901" s="260"/>
      <c r="U1901" s="260"/>
      <c r="V1901" s="260"/>
      <c r="W1901" s="260"/>
    </row>
    <row r="1902" spans="2:23">
      <c r="B1902" t="s">
        <v>5778</v>
      </c>
      <c r="C1902" t="s">
        <v>5779</v>
      </c>
      <c r="D1902" t="s">
        <v>5780</v>
      </c>
      <c r="F1902" t="s">
        <v>5116</v>
      </c>
      <c r="G1902">
        <v>1</v>
      </c>
      <c r="I1902" s="309" t="s">
        <v>3364</v>
      </c>
      <c r="J1902">
        <v>2</v>
      </c>
      <c r="K1902" s="312" t="s">
        <v>3250</v>
      </c>
      <c r="L1902" t="s">
        <v>5845</v>
      </c>
      <c r="M1902">
        <v>1</v>
      </c>
      <c r="N1902">
        <v>1</v>
      </c>
      <c r="O1902">
        <v>2</v>
      </c>
      <c r="P1902">
        <v>1</v>
      </c>
      <c r="Q1902">
        <v>2</v>
      </c>
      <c r="S1902" s="260"/>
      <c r="T1902" s="260"/>
      <c r="U1902" s="260"/>
      <c r="V1902" s="260"/>
      <c r="W1902" s="260"/>
    </row>
    <row r="1903" spans="2:23">
      <c r="B1903" t="s">
        <v>5603</v>
      </c>
      <c r="C1903" t="s">
        <v>5604</v>
      </c>
      <c r="D1903" t="s">
        <v>5605</v>
      </c>
      <c r="F1903" t="s">
        <v>247</v>
      </c>
      <c r="I1903" s="309" t="s">
        <v>3364</v>
      </c>
      <c r="J1903">
        <v>3</v>
      </c>
      <c r="K1903" s="312" t="s">
        <v>3243</v>
      </c>
      <c r="L1903" t="s">
        <v>5845</v>
      </c>
      <c r="M1903" s="460">
        <v>0</v>
      </c>
      <c r="N1903" s="460">
        <v>0</v>
      </c>
      <c r="O1903" s="460">
        <v>0</v>
      </c>
      <c r="P1903" s="460">
        <v>0</v>
      </c>
      <c r="Q1903" s="460">
        <v>0</v>
      </c>
      <c r="S1903" s="260"/>
      <c r="T1903" s="260"/>
      <c r="U1903" s="260"/>
      <c r="V1903" s="260"/>
      <c r="W1903" s="260"/>
    </row>
    <row r="1904" spans="2:23">
      <c r="B1904" t="s">
        <v>5615</v>
      </c>
      <c r="C1904" t="s">
        <v>5616</v>
      </c>
      <c r="D1904" t="s">
        <v>5617</v>
      </c>
      <c r="E1904" t="s">
        <v>5618</v>
      </c>
      <c r="F1904" t="s">
        <v>266</v>
      </c>
      <c r="G1904">
        <v>2</v>
      </c>
      <c r="H1904">
        <v>5</v>
      </c>
      <c r="I1904" s="309" t="s">
        <v>3364</v>
      </c>
      <c r="J1904">
        <v>4</v>
      </c>
      <c r="K1904" t="s">
        <v>451</v>
      </c>
      <c r="L1904" t="s">
        <v>5845</v>
      </c>
      <c r="M1904" s="460">
        <v>0</v>
      </c>
      <c r="N1904" s="460">
        <v>0</v>
      </c>
      <c r="O1904" s="460">
        <v>0</v>
      </c>
      <c r="P1904" s="460">
        <v>0</v>
      </c>
      <c r="Q1904" s="460">
        <v>0</v>
      </c>
      <c r="S1904" s="260"/>
      <c r="T1904" s="260"/>
      <c r="U1904" s="260"/>
      <c r="V1904" s="260"/>
      <c r="W1904" s="260"/>
    </row>
    <row r="1905" spans="2:23">
      <c r="B1905" s="465" t="s">
        <v>6379</v>
      </c>
      <c r="C1905" t="s">
        <v>5764</v>
      </c>
      <c r="D1905" t="s">
        <v>5765</v>
      </c>
      <c r="E1905" t="s">
        <v>5305</v>
      </c>
      <c r="F1905" t="s">
        <v>266</v>
      </c>
      <c r="G1905">
        <v>5</v>
      </c>
      <c r="H1905">
        <v>5</v>
      </c>
      <c r="I1905" s="309" t="s">
        <v>3364</v>
      </c>
      <c r="J1905">
        <v>5</v>
      </c>
      <c r="K1905" s="312" t="s">
        <v>3250</v>
      </c>
      <c r="L1905" t="s">
        <v>5845</v>
      </c>
      <c r="M1905">
        <v>0</v>
      </c>
      <c r="N1905">
        <v>2</v>
      </c>
      <c r="O1905">
        <v>1</v>
      </c>
      <c r="P1905">
        <v>1</v>
      </c>
      <c r="Q1905">
        <v>1</v>
      </c>
      <c r="S1905" s="260"/>
      <c r="T1905" s="260"/>
      <c r="U1905" s="260"/>
      <c r="V1905" s="260"/>
      <c r="W1905" s="260"/>
    </row>
    <row r="1906" spans="2:23">
      <c r="B1906" s="465" t="s">
        <v>5858</v>
      </c>
      <c r="C1906" t="s">
        <v>5776</v>
      </c>
      <c r="D1906" t="s">
        <v>5777</v>
      </c>
      <c r="F1906" t="s">
        <v>266</v>
      </c>
      <c r="G1906">
        <v>3</v>
      </c>
      <c r="H1906">
        <v>5</v>
      </c>
      <c r="I1906" s="309" t="s">
        <v>3364</v>
      </c>
      <c r="J1906">
        <v>5</v>
      </c>
      <c r="K1906" s="312" t="s">
        <v>3233</v>
      </c>
      <c r="L1906" t="s">
        <v>5845</v>
      </c>
      <c r="M1906">
        <v>1</v>
      </c>
      <c r="N1906">
        <v>1</v>
      </c>
      <c r="O1906" s="460">
        <v>0</v>
      </c>
      <c r="P1906">
        <v>1</v>
      </c>
      <c r="Q1906">
        <v>1</v>
      </c>
      <c r="S1906" s="260"/>
      <c r="T1906" s="260"/>
      <c r="U1906" s="260"/>
      <c r="V1906" s="260"/>
      <c r="W1906" s="260"/>
    </row>
    <row r="1907" spans="2:23">
      <c r="B1907" t="s">
        <v>5469</v>
      </c>
      <c r="C1907" t="s">
        <v>5470</v>
      </c>
      <c r="D1907" t="s">
        <v>5471</v>
      </c>
      <c r="F1907" t="s">
        <v>266</v>
      </c>
      <c r="G1907">
        <v>1</v>
      </c>
      <c r="H1907">
        <v>3</v>
      </c>
      <c r="I1907" s="678" t="s">
        <v>404</v>
      </c>
      <c r="J1907">
        <v>1</v>
      </c>
      <c r="K1907" s="312" t="s">
        <v>3243</v>
      </c>
      <c r="L1907" t="s">
        <v>5845</v>
      </c>
      <c r="M1907" s="460">
        <v>0</v>
      </c>
      <c r="N1907" s="460">
        <v>0</v>
      </c>
      <c r="O1907" s="460">
        <v>0</v>
      </c>
      <c r="P1907" s="460">
        <v>0</v>
      </c>
      <c r="Q1907" s="460">
        <v>0</v>
      </c>
      <c r="S1907" s="260"/>
      <c r="T1907" s="260"/>
      <c r="U1907" s="260"/>
      <c r="V1907" s="260"/>
      <c r="W1907" s="260"/>
    </row>
    <row r="1908" spans="2:23">
      <c r="B1908" t="s">
        <v>5472</v>
      </c>
      <c r="C1908" t="s">
        <v>5473</v>
      </c>
      <c r="D1908" t="s">
        <v>5474</v>
      </c>
      <c r="F1908" t="s">
        <v>266</v>
      </c>
      <c r="G1908">
        <v>2</v>
      </c>
      <c r="H1908">
        <v>1</v>
      </c>
      <c r="I1908" s="678" t="s">
        <v>404</v>
      </c>
      <c r="J1908">
        <v>2</v>
      </c>
      <c r="K1908" t="s">
        <v>451</v>
      </c>
      <c r="L1908" t="s">
        <v>5845</v>
      </c>
      <c r="M1908" s="460">
        <v>0</v>
      </c>
      <c r="N1908" s="460">
        <v>0</v>
      </c>
      <c r="O1908" s="460">
        <v>0</v>
      </c>
      <c r="P1908" s="460">
        <v>0</v>
      </c>
      <c r="Q1908" s="460">
        <v>0</v>
      </c>
      <c r="S1908" s="260"/>
      <c r="T1908" s="260"/>
      <c r="U1908" s="260"/>
      <c r="V1908" s="260"/>
      <c r="W1908" s="260"/>
    </row>
    <row r="1909" spans="2:23">
      <c r="B1909" t="s">
        <v>5506</v>
      </c>
      <c r="C1909" t="s">
        <v>5507</v>
      </c>
      <c r="D1909" t="s">
        <v>5508</v>
      </c>
      <c r="E1909" t="s">
        <v>5289</v>
      </c>
      <c r="F1909" t="s">
        <v>266</v>
      </c>
      <c r="G1909">
        <v>5</v>
      </c>
      <c r="H1909">
        <v>1</v>
      </c>
      <c r="I1909" s="678" t="s">
        <v>404</v>
      </c>
      <c r="J1909">
        <v>2</v>
      </c>
      <c r="K1909" t="s">
        <v>451</v>
      </c>
      <c r="L1909" t="s">
        <v>5845</v>
      </c>
      <c r="M1909" s="460">
        <v>0</v>
      </c>
      <c r="N1909" s="460">
        <v>0</v>
      </c>
      <c r="O1909" s="460">
        <v>0</v>
      </c>
      <c r="P1909" s="460">
        <v>0</v>
      </c>
      <c r="Q1909" s="460">
        <v>0</v>
      </c>
      <c r="S1909" s="260"/>
      <c r="T1909" s="260"/>
      <c r="U1909" s="260"/>
      <c r="V1909" s="260"/>
      <c r="W1909" s="260"/>
    </row>
    <row r="1910" spans="2:23">
      <c r="B1910" t="s">
        <v>5497</v>
      </c>
      <c r="C1910" t="s">
        <v>5498</v>
      </c>
      <c r="D1910" t="s">
        <v>5499</v>
      </c>
      <c r="F1910" t="s">
        <v>266</v>
      </c>
      <c r="G1910">
        <v>3</v>
      </c>
      <c r="H1910">
        <v>2</v>
      </c>
      <c r="I1910" s="678" t="s">
        <v>404</v>
      </c>
      <c r="J1910">
        <v>2</v>
      </c>
      <c r="K1910" t="s">
        <v>451</v>
      </c>
      <c r="L1910" t="s">
        <v>5845</v>
      </c>
      <c r="M1910" s="460">
        <v>0</v>
      </c>
      <c r="N1910" s="460">
        <v>0</v>
      </c>
      <c r="O1910" s="460">
        <v>0</v>
      </c>
      <c r="P1910" s="460">
        <v>0</v>
      </c>
      <c r="Q1910" s="460">
        <v>0</v>
      </c>
      <c r="S1910" s="260"/>
      <c r="T1910" s="260"/>
      <c r="U1910" s="260"/>
      <c r="V1910" s="260"/>
      <c r="W1910" s="260"/>
    </row>
    <row r="1911" spans="2:23">
      <c r="B1911" t="s">
        <v>5500</v>
      </c>
      <c r="C1911" t="s">
        <v>5501</v>
      </c>
      <c r="D1911" t="s">
        <v>5502</v>
      </c>
      <c r="F1911" t="s">
        <v>266</v>
      </c>
      <c r="G1911">
        <v>1</v>
      </c>
      <c r="H1911">
        <v>2</v>
      </c>
      <c r="I1911" s="678" t="s">
        <v>404</v>
      </c>
      <c r="J1911">
        <v>2</v>
      </c>
      <c r="K1911" t="s">
        <v>451</v>
      </c>
      <c r="L1911" t="s">
        <v>5845</v>
      </c>
      <c r="M1911" s="460">
        <v>0</v>
      </c>
      <c r="N1911" s="460">
        <v>0</v>
      </c>
      <c r="O1911" s="460">
        <v>0</v>
      </c>
      <c r="P1911" s="460">
        <v>0</v>
      </c>
      <c r="Q1911" s="460">
        <v>0</v>
      </c>
      <c r="S1911" s="260"/>
      <c r="T1911" s="260"/>
      <c r="U1911" s="260"/>
      <c r="V1911" s="260"/>
      <c r="W1911" s="260"/>
    </row>
    <row r="1912" spans="2:23">
      <c r="B1912" t="s">
        <v>5537</v>
      </c>
      <c r="C1912" t="s">
        <v>5538</v>
      </c>
      <c r="D1912" t="s">
        <v>5539</v>
      </c>
      <c r="F1912" t="s">
        <v>266</v>
      </c>
      <c r="G1912">
        <v>2</v>
      </c>
      <c r="H1912">
        <v>2</v>
      </c>
      <c r="I1912" s="678" t="s">
        <v>404</v>
      </c>
      <c r="J1912">
        <v>2</v>
      </c>
      <c r="K1912" s="312" t="s">
        <v>3250</v>
      </c>
      <c r="L1912" t="s">
        <v>5845</v>
      </c>
      <c r="M1912">
        <v>1</v>
      </c>
      <c r="N1912" s="460">
        <v>0</v>
      </c>
      <c r="O1912">
        <v>1</v>
      </c>
      <c r="P1912">
        <v>1</v>
      </c>
      <c r="Q1912">
        <v>2</v>
      </c>
      <c r="S1912" s="260"/>
      <c r="T1912" s="260"/>
      <c r="U1912" s="260"/>
      <c r="V1912" s="260"/>
      <c r="W1912" s="260"/>
    </row>
    <row r="1913" spans="2:23">
      <c r="B1913" t="s">
        <v>5488</v>
      </c>
      <c r="C1913" t="s">
        <v>5489</v>
      </c>
      <c r="D1913" t="s">
        <v>5490</v>
      </c>
      <c r="E1913" t="s">
        <v>5314</v>
      </c>
      <c r="F1913" t="s">
        <v>266</v>
      </c>
      <c r="G1913">
        <v>2</v>
      </c>
      <c r="H1913">
        <v>3</v>
      </c>
      <c r="I1913" s="678" t="s">
        <v>404</v>
      </c>
      <c r="J1913">
        <v>2</v>
      </c>
      <c r="K1913" t="s">
        <v>451</v>
      </c>
      <c r="L1913" t="s">
        <v>5845</v>
      </c>
      <c r="M1913" s="460">
        <v>0</v>
      </c>
      <c r="N1913" s="460">
        <v>0</v>
      </c>
      <c r="O1913" s="460">
        <v>0</v>
      </c>
      <c r="P1913" s="460">
        <v>0</v>
      </c>
      <c r="Q1913" s="460">
        <v>0</v>
      </c>
      <c r="S1913" s="260"/>
      <c r="T1913" s="260"/>
      <c r="U1913" s="260"/>
      <c r="V1913" s="260"/>
      <c r="W1913" s="260"/>
    </row>
    <row r="1914" spans="2:23">
      <c r="B1914" t="s">
        <v>5503</v>
      </c>
      <c r="C1914" t="s">
        <v>5504</v>
      </c>
      <c r="D1914" t="s">
        <v>5505</v>
      </c>
      <c r="F1914" t="s">
        <v>266</v>
      </c>
      <c r="G1914">
        <v>2</v>
      </c>
      <c r="H1914">
        <v>3</v>
      </c>
      <c r="I1914" s="678" t="s">
        <v>404</v>
      </c>
      <c r="J1914">
        <v>2</v>
      </c>
      <c r="K1914" t="s">
        <v>451</v>
      </c>
      <c r="L1914" t="s">
        <v>5845</v>
      </c>
      <c r="M1914" s="460">
        <v>0</v>
      </c>
      <c r="N1914" s="460">
        <v>0</v>
      </c>
      <c r="O1914" s="460">
        <v>0</v>
      </c>
      <c r="P1914" s="460">
        <v>0</v>
      </c>
      <c r="Q1914" s="460">
        <v>0</v>
      </c>
      <c r="S1914" s="260"/>
      <c r="T1914" s="260"/>
      <c r="U1914" s="260"/>
      <c r="V1914" s="260"/>
      <c r="W1914" s="260"/>
    </row>
    <row r="1915" spans="2:23">
      <c r="B1915" t="s">
        <v>5481</v>
      </c>
      <c r="C1915" t="s">
        <v>5482</v>
      </c>
      <c r="D1915" t="s">
        <v>5483</v>
      </c>
      <c r="F1915" t="s">
        <v>266</v>
      </c>
      <c r="G1915">
        <v>2</v>
      </c>
      <c r="H1915">
        <v>2</v>
      </c>
      <c r="I1915" s="678" t="s">
        <v>404</v>
      </c>
      <c r="J1915">
        <v>3</v>
      </c>
      <c r="K1915" t="s">
        <v>451</v>
      </c>
      <c r="L1915" t="s">
        <v>5845</v>
      </c>
      <c r="M1915" s="460">
        <v>0</v>
      </c>
      <c r="N1915" s="460">
        <v>0</v>
      </c>
      <c r="O1915" s="460">
        <v>0</v>
      </c>
      <c r="P1915" s="460">
        <v>0</v>
      </c>
      <c r="Q1915" s="460">
        <v>0</v>
      </c>
      <c r="S1915" s="260"/>
      <c r="T1915" s="260"/>
      <c r="U1915" s="260"/>
      <c r="V1915" s="260"/>
      <c r="W1915" s="260"/>
    </row>
    <row r="1916" spans="2:23">
      <c r="B1916" t="s">
        <v>5484</v>
      </c>
      <c r="C1916" t="s">
        <v>5485</v>
      </c>
      <c r="D1916" t="s">
        <v>5486</v>
      </c>
      <c r="E1916" t="s">
        <v>5487</v>
      </c>
      <c r="F1916" t="s">
        <v>266</v>
      </c>
      <c r="G1916">
        <v>3</v>
      </c>
      <c r="H1916">
        <v>2</v>
      </c>
      <c r="I1916" s="678" t="s">
        <v>404</v>
      </c>
      <c r="J1916">
        <v>3</v>
      </c>
      <c r="K1916" t="s">
        <v>451</v>
      </c>
      <c r="L1916" t="s">
        <v>5845</v>
      </c>
      <c r="M1916" s="460">
        <v>0</v>
      </c>
      <c r="N1916" s="460">
        <v>0</v>
      </c>
      <c r="O1916" s="460">
        <v>0</v>
      </c>
      <c r="P1916" s="460">
        <v>0</v>
      </c>
      <c r="Q1916" s="460">
        <v>0</v>
      </c>
      <c r="S1916" s="260"/>
      <c r="T1916" s="260"/>
      <c r="U1916" s="260"/>
      <c r="V1916" s="260"/>
      <c r="W1916" s="260"/>
    </row>
    <row r="1917" spans="2:23">
      <c r="B1917" t="s">
        <v>5494</v>
      </c>
      <c r="C1917" t="s">
        <v>5495</v>
      </c>
      <c r="D1917" t="s">
        <v>5496</v>
      </c>
      <c r="E1917" t="s">
        <v>5289</v>
      </c>
      <c r="F1917" t="s">
        <v>266</v>
      </c>
      <c r="G1917">
        <v>3</v>
      </c>
      <c r="H1917">
        <v>2</v>
      </c>
      <c r="I1917" s="678" t="s">
        <v>404</v>
      </c>
      <c r="J1917">
        <v>3</v>
      </c>
      <c r="K1917" t="s">
        <v>451</v>
      </c>
      <c r="L1917" t="s">
        <v>5845</v>
      </c>
      <c r="M1917" s="460">
        <v>0</v>
      </c>
      <c r="N1917" s="460">
        <v>0</v>
      </c>
      <c r="O1917" s="460">
        <v>0</v>
      </c>
      <c r="P1917" s="460">
        <v>0</v>
      </c>
      <c r="Q1917" s="460">
        <v>0</v>
      </c>
      <c r="S1917" s="260"/>
      <c r="T1917" s="260"/>
      <c r="U1917" s="260"/>
      <c r="V1917" s="260"/>
      <c r="W1917" s="260"/>
    </row>
    <row r="1918" spans="2:23">
      <c r="B1918" t="s">
        <v>5478</v>
      </c>
      <c r="C1918" t="s">
        <v>5479</v>
      </c>
      <c r="D1918" t="s">
        <v>5480</v>
      </c>
      <c r="F1918" t="s">
        <v>266</v>
      </c>
      <c r="G1918">
        <v>4</v>
      </c>
      <c r="H1918">
        <v>4</v>
      </c>
      <c r="I1918" s="678" t="s">
        <v>404</v>
      </c>
      <c r="J1918">
        <v>3</v>
      </c>
      <c r="K1918" s="312" t="s">
        <v>3243</v>
      </c>
      <c r="L1918" t="s">
        <v>5845</v>
      </c>
      <c r="M1918" s="460">
        <v>0</v>
      </c>
      <c r="N1918" s="460">
        <v>0</v>
      </c>
      <c r="O1918" s="460">
        <v>0</v>
      </c>
      <c r="P1918" s="460">
        <v>0</v>
      </c>
      <c r="Q1918" s="460">
        <v>0</v>
      </c>
      <c r="S1918" s="260"/>
      <c r="T1918" s="260"/>
      <c r="U1918" s="260"/>
      <c r="V1918" s="260"/>
      <c r="W1918" s="260"/>
    </row>
    <row r="1919" spans="2:23">
      <c r="B1919" t="s">
        <v>5491</v>
      </c>
      <c r="C1919" t="s">
        <v>5492</v>
      </c>
      <c r="D1919" t="s">
        <v>5493</v>
      </c>
      <c r="F1919" t="s">
        <v>266</v>
      </c>
      <c r="G1919">
        <v>2</v>
      </c>
      <c r="H1919">
        <v>4</v>
      </c>
      <c r="I1919" s="678" t="s">
        <v>404</v>
      </c>
      <c r="J1919">
        <v>3</v>
      </c>
      <c r="K1919" t="s">
        <v>451</v>
      </c>
      <c r="L1919" t="s">
        <v>5845</v>
      </c>
      <c r="M1919" s="460">
        <v>0</v>
      </c>
      <c r="N1919" s="460">
        <v>0</v>
      </c>
      <c r="O1919" s="460">
        <v>0</v>
      </c>
      <c r="P1919" s="460">
        <v>0</v>
      </c>
      <c r="Q1919" s="460">
        <v>0</v>
      </c>
      <c r="S1919" s="260"/>
      <c r="T1919" s="260"/>
      <c r="U1919" s="260"/>
      <c r="V1919" s="260"/>
      <c r="W1919" s="260"/>
    </row>
    <row r="1920" spans="2:23">
      <c r="B1920" t="s">
        <v>5475</v>
      </c>
      <c r="C1920" t="s">
        <v>5476</v>
      </c>
      <c r="D1920" t="s">
        <v>5477</v>
      </c>
      <c r="F1920" t="s">
        <v>266</v>
      </c>
      <c r="G1920">
        <v>0</v>
      </c>
      <c r="H1920">
        <v>5</v>
      </c>
      <c r="I1920" s="678" t="s">
        <v>404</v>
      </c>
      <c r="J1920">
        <v>3</v>
      </c>
      <c r="K1920" t="s">
        <v>451</v>
      </c>
      <c r="L1920" t="s">
        <v>5845</v>
      </c>
      <c r="M1920" s="460">
        <v>0</v>
      </c>
      <c r="N1920" s="460">
        <v>0</v>
      </c>
      <c r="O1920" s="460">
        <v>0</v>
      </c>
      <c r="P1920" s="460">
        <v>0</v>
      </c>
      <c r="Q1920" s="460">
        <v>0</v>
      </c>
      <c r="S1920" s="260"/>
      <c r="T1920" s="260"/>
      <c r="U1920" s="260"/>
      <c r="V1920" s="260"/>
      <c r="W1920" s="260"/>
    </row>
    <row r="1921" spans="2:23">
      <c r="B1921" t="s">
        <v>5509</v>
      </c>
      <c r="C1921" t="s">
        <v>5510</v>
      </c>
      <c r="D1921" t="s">
        <v>5511</v>
      </c>
      <c r="F1921" t="s">
        <v>266</v>
      </c>
      <c r="G1921">
        <v>3</v>
      </c>
      <c r="H1921">
        <v>4</v>
      </c>
      <c r="I1921" s="678" t="s">
        <v>404</v>
      </c>
      <c r="J1921">
        <v>4</v>
      </c>
      <c r="K1921" t="s">
        <v>451</v>
      </c>
      <c r="L1921" t="s">
        <v>5845</v>
      </c>
      <c r="M1921" s="460">
        <v>0</v>
      </c>
      <c r="N1921" s="460">
        <v>0</v>
      </c>
      <c r="O1921" s="460">
        <v>0</v>
      </c>
      <c r="P1921" s="460">
        <v>0</v>
      </c>
      <c r="Q1921" s="460">
        <v>0</v>
      </c>
      <c r="S1921" s="260"/>
      <c r="T1921" s="260"/>
      <c r="U1921" s="260"/>
      <c r="V1921" s="260"/>
      <c r="W1921" s="260"/>
    </row>
    <row r="1922" spans="2:23">
      <c r="B1922" t="s">
        <v>5519</v>
      </c>
      <c r="C1922" t="s">
        <v>5520</v>
      </c>
      <c r="D1922" t="s">
        <v>5521</v>
      </c>
      <c r="F1922" t="s">
        <v>266</v>
      </c>
      <c r="G1922">
        <v>3</v>
      </c>
      <c r="H1922">
        <v>4</v>
      </c>
      <c r="I1922" s="678" t="s">
        <v>404</v>
      </c>
      <c r="J1922">
        <v>4</v>
      </c>
      <c r="K1922" t="s">
        <v>451</v>
      </c>
      <c r="L1922" t="s">
        <v>5845</v>
      </c>
      <c r="M1922" s="460">
        <v>0</v>
      </c>
      <c r="N1922" s="460">
        <v>0</v>
      </c>
      <c r="O1922" s="460">
        <v>0</v>
      </c>
      <c r="P1922" s="460">
        <v>0</v>
      </c>
      <c r="Q1922" s="460">
        <v>0</v>
      </c>
      <c r="S1922" s="260"/>
      <c r="T1922" s="260"/>
      <c r="U1922" s="260"/>
      <c r="V1922" s="260"/>
      <c r="W1922" s="260"/>
    </row>
    <row r="1923" spans="2:23">
      <c r="B1923" t="s">
        <v>5512</v>
      </c>
      <c r="C1923" t="s">
        <v>5513</v>
      </c>
      <c r="D1923" t="s">
        <v>5514</v>
      </c>
      <c r="E1923" t="s">
        <v>5515</v>
      </c>
      <c r="F1923" t="s">
        <v>266</v>
      </c>
      <c r="G1923">
        <v>4</v>
      </c>
      <c r="H1923">
        <v>5</v>
      </c>
      <c r="I1923" s="678" t="s">
        <v>404</v>
      </c>
      <c r="J1923">
        <v>4</v>
      </c>
      <c r="K1923" t="s">
        <v>451</v>
      </c>
      <c r="L1923" t="s">
        <v>5845</v>
      </c>
      <c r="M1923" s="460">
        <v>0</v>
      </c>
      <c r="N1923" s="460">
        <v>0</v>
      </c>
      <c r="O1923" s="460">
        <v>0</v>
      </c>
      <c r="P1923" s="460">
        <v>0</v>
      </c>
      <c r="Q1923" s="460">
        <v>0</v>
      </c>
      <c r="S1923" s="260"/>
      <c r="T1923" s="260"/>
      <c r="U1923" s="260"/>
      <c r="V1923" s="260"/>
      <c r="W1923" s="260"/>
    </row>
    <row r="1924" spans="2:23">
      <c r="B1924" t="s">
        <v>5516</v>
      </c>
      <c r="C1924" t="s">
        <v>5517</v>
      </c>
      <c r="D1924" t="s">
        <v>5518</v>
      </c>
      <c r="E1924" t="s">
        <v>5289</v>
      </c>
      <c r="F1924" t="s">
        <v>266</v>
      </c>
      <c r="G1924">
        <v>3</v>
      </c>
      <c r="H1924">
        <v>5</v>
      </c>
      <c r="I1924" s="678" t="s">
        <v>404</v>
      </c>
      <c r="J1924">
        <v>4</v>
      </c>
      <c r="K1924" t="s">
        <v>451</v>
      </c>
      <c r="L1924" t="s">
        <v>5845</v>
      </c>
      <c r="M1924" s="460">
        <v>0</v>
      </c>
      <c r="N1924" s="460">
        <v>0</v>
      </c>
      <c r="O1924" s="460">
        <v>0</v>
      </c>
      <c r="P1924" s="460">
        <v>0</v>
      </c>
      <c r="Q1924" s="460">
        <v>0</v>
      </c>
      <c r="S1924" s="260"/>
      <c r="T1924" s="260"/>
      <c r="U1924" s="260"/>
      <c r="V1924" s="260"/>
      <c r="W1924" s="260"/>
    </row>
    <row r="1925" spans="2:23">
      <c r="B1925" t="s">
        <v>5525</v>
      </c>
      <c r="C1925" t="s">
        <v>5526</v>
      </c>
      <c r="D1925" t="s">
        <v>5527</v>
      </c>
      <c r="F1925" t="s">
        <v>266</v>
      </c>
      <c r="G1925">
        <v>3</v>
      </c>
      <c r="H1925">
        <v>2</v>
      </c>
      <c r="I1925" s="678" t="s">
        <v>404</v>
      </c>
      <c r="J1925">
        <v>5</v>
      </c>
      <c r="K1925" s="312" t="s">
        <v>3243</v>
      </c>
      <c r="L1925" t="s">
        <v>5845</v>
      </c>
      <c r="M1925" s="460">
        <v>0</v>
      </c>
      <c r="N1925" s="460">
        <v>0</v>
      </c>
      <c r="O1925" s="460">
        <v>0</v>
      </c>
      <c r="P1925" s="460">
        <v>0</v>
      </c>
      <c r="Q1925" s="460">
        <v>0</v>
      </c>
      <c r="S1925" s="260"/>
      <c r="T1925" s="260"/>
      <c r="U1925" s="260"/>
      <c r="V1925" s="260"/>
      <c r="W1925" s="260"/>
    </row>
    <row r="1926" spans="2:23">
      <c r="B1926" t="s">
        <v>5540</v>
      </c>
      <c r="C1926" t="s">
        <v>5541</v>
      </c>
      <c r="D1926" t="s">
        <v>5542</v>
      </c>
      <c r="E1926" t="s">
        <v>5160</v>
      </c>
      <c r="F1926" t="s">
        <v>266</v>
      </c>
      <c r="G1926">
        <v>4</v>
      </c>
      <c r="H1926">
        <v>4</v>
      </c>
      <c r="I1926" s="678" t="s">
        <v>404</v>
      </c>
      <c r="J1926">
        <v>5</v>
      </c>
      <c r="K1926" t="s">
        <v>451</v>
      </c>
      <c r="L1926" t="s">
        <v>5845</v>
      </c>
      <c r="M1926" s="460">
        <v>0</v>
      </c>
      <c r="N1926" s="460">
        <v>0</v>
      </c>
      <c r="O1926" s="460">
        <v>0</v>
      </c>
      <c r="P1926" s="460">
        <v>0</v>
      </c>
      <c r="Q1926" s="460">
        <v>0</v>
      </c>
      <c r="S1926" s="260"/>
      <c r="T1926" s="260"/>
      <c r="U1926" s="260"/>
      <c r="V1926" s="260"/>
      <c r="W1926" s="260"/>
    </row>
    <row r="1927" spans="2:23">
      <c r="B1927" t="s">
        <v>5534</v>
      </c>
      <c r="C1927" t="s">
        <v>5535</v>
      </c>
      <c r="D1927" t="s">
        <v>5536</v>
      </c>
      <c r="F1927" t="s">
        <v>266</v>
      </c>
      <c r="G1927">
        <v>6</v>
      </c>
      <c r="H1927">
        <v>7</v>
      </c>
      <c r="I1927" s="678" t="s">
        <v>404</v>
      </c>
      <c r="J1927">
        <v>5</v>
      </c>
      <c r="K1927" t="s">
        <v>451</v>
      </c>
      <c r="L1927" t="s">
        <v>5845</v>
      </c>
      <c r="M1927" s="460">
        <v>0</v>
      </c>
      <c r="N1927" s="460">
        <v>0</v>
      </c>
      <c r="O1927" s="460">
        <v>0</v>
      </c>
      <c r="P1927" s="460">
        <v>0</v>
      </c>
      <c r="Q1927" s="460">
        <v>0</v>
      </c>
      <c r="S1927" s="260"/>
      <c r="T1927" s="260"/>
      <c r="U1927" s="260"/>
      <c r="V1927" s="260"/>
      <c r="W1927" s="260"/>
    </row>
    <row r="1928" spans="2:23">
      <c r="B1928" t="s">
        <v>5528</v>
      </c>
      <c r="C1928" t="s">
        <v>5529</v>
      </c>
      <c r="D1928" t="s">
        <v>5530</v>
      </c>
      <c r="E1928" t="s">
        <v>5487</v>
      </c>
      <c r="F1928" t="s">
        <v>266</v>
      </c>
      <c r="G1928">
        <v>6</v>
      </c>
      <c r="H1928">
        <v>3</v>
      </c>
      <c r="I1928" s="678" t="s">
        <v>404</v>
      </c>
      <c r="J1928">
        <v>6</v>
      </c>
      <c r="K1928" t="s">
        <v>451</v>
      </c>
      <c r="L1928" t="s">
        <v>5845</v>
      </c>
      <c r="M1928" s="460">
        <v>0</v>
      </c>
      <c r="N1928" s="460">
        <v>0</v>
      </c>
      <c r="O1928" s="460">
        <v>0</v>
      </c>
      <c r="P1928" s="460">
        <v>0</v>
      </c>
      <c r="Q1928" s="460">
        <v>0</v>
      </c>
      <c r="S1928" s="260"/>
      <c r="T1928" s="260"/>
      <c r="U1928" s="260"/>
      <c r="V1928" s="260"/>
      <c r="W1928" s="260"/>
    </row>
    <row r="1929" spans="2:23">
      <c r="B1929" s="465" t="s">
        <v>5847</v>
      </c>
      <c r="C1929" t="s">
        <v>5543</v>
      </c>
      <c r="D1929" t="s">
        <v>5544</v>
      </c>
      <c r="F1929" t="s">
        <v>266</v>
      </c>
      <c r="G1929">
        <v>4</v>
      </c>
      <c r="H1929">
        <v>4</v>
      </c>
      <c r="I1929" s="678" t="s">
        <v>404</v>
      </c>
      <c r="J1929">
        <v>7</v>
      </c>
      <c r="K1929" s="312" t="s">
        <v>3233</v>
      </c>
      <c r="L1929" s="465" t="s">
        <v>5861</v>
      </c>
      <c r="M1929" s="672">
        <v>0</v>
      </c>
      <c r="N1929" s="672">
        <v>0</v>
      </c>
      <c r="O1929" s="672">
        <v>0</v>
      </c>
      <c r="P1929" s="672">
        <v>0</v>
      </c>
      <c r="Q1929" s="672">
        <v>0</v>
      </c>
      <c r="S1929" s="260"/>
      <c r="T1929" s="260"/>
      <c r="U1929" s="260"/>
      <c r="V1929" s="260"/>
      <c r="W1929" s="260"/>
    </row>
    <row r="1930" spans="2:23">
      <c r="B1930" t="s">
        <v>5531</v>
      </c>
      <c r="C1930" t="s">
        <v>5532</v>
      </c>
      <c r="D1930" t="s">
        <v>5533</v>
      </c>
      <c r="F1930" t="s">
        <v>266</v>
      </c>
      <c r="G1930">
        <v>6</v>
      </c>
      <c r="H1930">
        <v>6</v>
      </c>
      <c r="I1930" s="678" t="s">
        <v>404</v>
      </c>
      <c r="J1930">
        <v>7</v>
      </c>
      <c r="K1930" t="s">
        <v>451</v>
      </c>
      <c r="L1930" t="s">
        <v>5845</v>
      </c>
      <c r="M1930" s="460">
        <v>0</v>
      </c>
      <c r="N1930" s="460">
        <v>0</v>
      </c>
      <c r="O1930" s="460">
        <v>0</v>
      </c>
      <c r="P1930" s="460">
        <v>0</v>
      </c>
      <c r="Q1930" s="460">
        <v>0</v>
      </c>
      <c r="S1930" s="260"/>
      <c r="T1930" s="260"/>
      <c r="U1930" s="260"/>
      <c r="V1930" s="260"/>
      <c r="W1930" s="260"/>
    </row>
    <row r="1931" spans="2:23">
      <c r="B1931" t="s">
        <v>5522</v>
      </c>
      <c r="C1931" t="s">
        <v>5523</v>
      </c>
      <c r="D1931" t="s">
        <v>5524</v>
      </c>
      <c r="F1931" t="s">
        <v>266</v>
      </c>
      <c r="G1931">
        <v>4</v>
      </c>
      <c r="H1931">
        <v>4</v>
      </c>
      <c r="I1931" s="678" t="s">
        <v>404</v>
      </c>
      <c r="J1931">
        <v>9</v>
      </c>
      <c r="K1931" s="312" t="s">
        <v>3250</v>
      </c>
      <c r="L1931" t="s">
        <v>5845</v>
      </c>
      <c r="M1931">
        <v>2</v>
      </c>
      <c r="N1931">
        <v>2</v>
      </c>
      <c r="O1931">
        <v>1</v>
      </c>
      <c r="P1931">
        <v>2</v>
      </c>
      <c r="Q1931">
        <v>0</v>
      </c>
      <c r="S1931" s="260"/>
      <c r="T1931" s="260"/>
      <c r="U1931" s="260"/>
      <c r="V1931" s="260"/>
      <c r="W1931" s="260"/>
    </row>
    <row r="1932" spans="2:23">
      <c r="B1932" t="s">
        <v>5545</v>
      </c>
      <c r="C1932" t="s">
        <v>5546</v>
      </c>
      <c r="D1932" t="s">
        <v>5547</v>
      </c>
      <c r="E1932" t="s">
        <v>5160</v>
      </c>
      <c r="F1932" t="s">
        <v>266</v>
      </c>
      <c r="G1932">
        <v>1</v>
      </c>
      <c r="H1932">
        <v>1</v>
      </c>
      <c r="I1932" s="678" t="s">
        <v>404</v>
      </c>
      <c r="J1932">
        <v>10</v>
      </c>
      <c r="K1932" s="312" t="s">
        <v>3250</v>
      </c>
      <c r="L1932" t="s">
        <v>5845</v>
      </c>
      <c r="M1932" s="460">
        <v>0</v>
      </c>
      <c r="N1932">
        <v>1</v>
      </c>
      <c r="O1932">
        <v>2</v>
      </c>
      <c r="P1932">
        <v>2</v>
      </c>
      <c r="Q1932">
        <v>0</v>
      </c>
      <c r="S1932" s="260"/>
      <c r="T1932" s="260"/>
      <c r="U1932" s="260"/>
      <c r="V1932" s="260"/>
      <c r="W1932" s="260"/>
    </row>
    <row r="1933" spans="2:23">
      <c r="B1933" s="465" t="s">
        <v>5849</v>
      </c>
      <c r="C1933" t="s">
        <v>5552</v>
      </c>
      <c r="D1933" t="s">
        <v>5553</v>
      </c>
      <c r="F1933" t="s">
        <v>266</v>
      </c>
      <c r="G1933">
        <v>7</v>
      </c>
      <c r="H1933">
        <v>5</v>
      </c>
      <c r="I1933" s="678" t="s">
        <v>404</v>
      </c>
      <c r="J1933">
        <v>10</v>
      </c>
      <c r="K1933" s="312" t="s">
        <v>3233</v>
      </c>
      <c r="L1933" t="s">
        <v>5845</v>
      </c>
      <c r="M1933" s="672">
        <v>0</v>
      </c>
      <c r="N1933">
        <v>1</v>
      </c>
      <c r="O1933" s="672">
        <v>0</v>
      </c>
      <c r="P1933">
        <v>1</v>
      </c>
      <c r="Q1933">
        <v>1</v>
      </c>
      <c r="S1933" s="260"/>
      <c r="T1933" s="260"/>
      <c r="U1933" s="260"/>
      <c r="V1933" s="260"/>
      <c r="W1933" s="260"/>
    </row>
    <row r="1934" spans="2:23">
      <c r="B1934" s="465" t="s">
        <v>6304</v>
      </c>
      <c r="C1934" t="s">
        <v>5548</v>
      </c>
      <c r="D1934" t="s">
        <v>5549</v>
      </c>
      <c r="F1934" t="s">
        <v>266</v>
      </c>
      <c r="G1934">
        <v>6</v>
      </c>
      <c r="H1934">
        <v>6</v>
      </c>
      <c r="I1934" s="678" t="s">
        <v>404</v>
      </c>
      <c r="J1934">
        <v>10</v>
      </c>
      <c r="K1934" s="312" t="s">
        <v>3233</v>
      </c>
      <c r="L1934" t="s">
        <v>5845</v>
      </c>
      <c r="M1934" s="672">
        <v>0</v>
      </c>
      <c r="N1934" s="672">
        <v>0</v>
      </c>
      <c r="O1934">
        <v>1</v>
      </c>
      <c r="P1934">
        <v>1</v>
      </c>
      <c r="Q1934" s="672">
        <v>0</v>
      </c>
      <c r="S1934" s="260"/>
      <c r="T1934" s="260"/>
      <c r="U1934" s="260"/>
      <c r="V1934" s="260"/>
      <c r="W1934" s="260"/>
    </row>
    <row r="1935" spans="2:23">
      <c r="B1935" s="465" t="s">
        <v>5853</v>
      </c>
      <c r="C1935" t="s">
        <v>5554</v>
      </c>
      <c r="D1935" t="s">
        <v>5555</v>
      </c>
      <c r="F1935" t="s">
        <v>266</v>
      </c>
      <c r="G1935">
        <v>5</v>
      </c>
      <c r="H1935">
        <v>7</v>
      </c>
      <c r="I1935" s="678" t="s">
        <v>404</v>
      </c>
      <c r="J1935">
        <v>10</v>
      </c>
      <c r="K1935" s="312" t="s">
        <v>3233</v>
      </c>
      <c r="L1935" t="s">
        <v>5845</v>
      </c>
      <c r="M1935" s="672">
        <v>0</v>
      </c>
      <c r="N1935">
        <v>1</v>
      </c>
      <c r="O1935" s="672">
        <v>0</v>
      </c>
      <c r="P1935">
        <v>1</v>
      </c>
      <c r="Q1935">
        <v>1</v>
      </c>
      <c r="S1935" s="260"/>
      <c r="T1935" s="260"/>
      <c r="U1935" s="260"/>
      <c r="V1935" s="260"/>
      <c r="W1935" s="260"/>
    </row>
    <row r="1936" spans="2:23">
      <c r="B1936" s="465" t="s">
        <v>7160</v>
      </c>
      <c r="C1936" t="s">
        <v>5550</v>
      </c>
      <c r="D1936" t="s">
        <v>5551</v>
      </c>
      <c r="F1936" t="s">
        <v>266</v>
      </c>
      <c r="G1936">
        <v>10</v>
      </c>
      <c r="H1936">
        <v>10</v>
      </c>
      <c r="I1936" s="678" t="s">
        <v>404</v>
      </c>
      <c r="J1936">
        <v>10</v>
      </c>
      <c r="K1936" s="312" t="s">
        <v>3233</v>
      </c>
      <c r="L1936" t="s">
        <v>5845</v>
      </c>
      <c r="M1936" s="471">
        <v>0</v>
      </c>
      <c r="N1936">
        <v>1</v>
      </c>
      <c r="O1936">
        <v>1</v>
      </c>
      <c r="P1936" s="672">
        <v>0</v>
      </c>
      <c r="Q1936">
        <v>1</v>
      </c>
      <c r="S1936" s="260"/>
      <c r="T1936" s="260"/>
      <c r="U1936" s="260"/>
      <c r="V1936" s="260"/>
      <c r="W1936" s="260"/>
    </row>
    <row r="1937" spans="2:24" ht="13.5" customHeight="1">
      <c r="B1937" s="651" t="s">
        <v>4778</v>
      </c>
      <c r="I1937" s="309" t="s">
        <v>3231</v>
      </c>
      <c r="J1937">
        <v>0</v>
      </c>
      <c r="K1937" s="312" t="s">
        <v>3250</v>
      </c>
      <c r="L1937" s="576" t="s">
        <v>4806</v>
      </c>
      <c r="M1937" s="556">
        <v>0</v>
      </c>
      <c r="N1937" s="556">
        <v>0</v>
      </c>
      <c r="O1937" s="556">
        <v>0</v>
      </c>
      <c r="P1937" s="556">
        <v>0</v>
      </c>
      <c r="Q1937" s="556">
        <v>0</v>
      </c>
      <c r="R1937">
        <f>SUBTOTAL(9,M1937:Q1937)</f>
        <v>0</v>
      </c>
      <c r="S1937" s="576"/>
      <c r="T1937" s="576"/>
      <c r="U1937" s="576"/>
      <c r="V1937" s="576"/>
      <c r="W1937" s="576"/>
      <c r="X1937" s="576"/>
    </row>
    <row r="1938" spans="2:24" ht="13.5" customHeight="1">
      <c r="B1938" t="s">
        <v>4630</v>
      </c>
      <c r="I1938" s="309" t="s">
        <v>3231</v>
      </c>
      <c r="J1938">
        <v>1</v>
      </c>
      <c r="K1938" s="312" t="s">
        <v>3238</v>
      </c>
      <c r="L1938" s="576" t="s">
        <v>4806</v>
      </c>
      <c r="M1938">
        <v>0</v>
      </c>
      <c r="N1938">
        <v>0</v>
      </c>
      <c r="O1938">
        <v>0</v>
      </c>
      <c r="P1938">
        <v>0</v>
      </c>
      <c r="Q1938">
        <v>0</v>
      </c>
      <c r="R1938">
        <f>SUBTOTAL(9,M1938:Q1938)</f>
        <v>0</v>
      </c>
      <c r="S1938" s="576"/>
      <c r="T1938" s="576"/>
      <c r="U1938" s="576"/>
      <c r="V1938" s="576"/>
      <c r="W1938" s="576"/>
      <c r="X1938" s="576"/>
    </row>
    <row r="1939" spans="2:24" ht="13.5" customHeight="1">
      <c r="B1939" t="s">
        <v>4671</v>
      </c>
      <c r="I1939" s="309" t="s">
        <v>3231</v>
      </c>
      <c r="J1939">
        <v>1</v>
      </c>
      <c r="K1939" s="312" t="s">
        <v>3250</v>
      </c>
      <c r="L1939" s="576" t="s">
        <v>4807</v>
      </c>
      <c r="M1939">
        <v>2</v>
      </c>
      <c r="N1939">
        <v>1</v>
      </c>
      <c r="O1939">
        <v>2</v>
      </c>
      <c r="P1939">
        <v>2</v>
      </c>
      <c r="Q1939">
        <v>2</v>
      </c>
      <c r="R1939">
        <f>SUBTOTAL(9,M1939:Q1939)</f>
        <v>9</v>
      </c>
      <c r="S1939" s="576"/>
      <c r="T1939" s="576"/>
      <c r="U1939" s="576"/>
      <c r="V1939" s="576"/>
      <c r="W1939" s="576"/>
      <c r="X1939" s="576"/>
    </row>
    <row r="1940" spans="2:24" ht="13.5" customHeight="1">
      <c r="B1940" t="s">
        <v>4707</v>
      </c>
      <c r="I1940" s="309" t="s">
        <v>3231</v>
      </c>
      <c r="J1940">
        <v>1</v>
      </c>
      <c r="K1940" s="312" t="s">
        <v>3243</v>
      </c>
      <c r="L1940" s="576" t="s">
        <v>4996</v>
      </c>
      <c r="M1940" s="476">
        <v>0</v>
      </c>
      <c r="N1940" s="476">
        <v>0</v>
      </c>
      <c r="O1940" s="476">
        <v>0</v>
      </c>
      <c r="P1940" s="476">
        <v>0</v>
      </c>
      <c r="Q1940" s="476">
        <v>0</v>
      </c>
      <c r="R1940">
        <f>SUBTOTAL(9,M1940:Q1940)</f>
        <v>0</v>
      </c>
      <c r="S1940" s="576"/>
      <c r="T1940" s="576"/>
      <c r="U1940" s="576"/>
      <c r="V1940" s="576"/>
      <c r="W1940" s="576"/>
      <c r="X1940" s="576"/>
    </row>
    <row r="1941" spans="2:24" ht="13.5" customHeight="1">
      <c r="B1941" s="465" t="s">
        <v>4773</v>
      </c>
      <c r="I1941" s="309" t="s">
        <v>3231</v>
      </c>
      <c r="J1941">
        <v>2</v>
      </c>
      <c r="K1941" s="312" t="s">
        <v>3243</v>
      </c>
      <c r="L1941" s="576" t="s">
        <v>4808</v>
      </c>
      <c r="M1941">
        <v>0</v>
      </c>
      <c r="N1941">
        <v>2</v>
      </c>
      <c r="O1941">
        <v>2</v>
      </c>
      <c r="P1941">
        <v>2</v>
      </c>
      <c r="Q1941">
        <v>2</v>
      </c>
      <c r="S1941" s="576"/>
      <c r="T1941" s="576"/>
      <c r="U1941" s="576"/>
      <c r="V1941" s="576"/>
      <c r="W1941" s="576"/>
      <c r="X1941" s="576"/>
    </row>
    <row r="1942" spans="2:24" ht="13.5" customHeight="1">
      <c r="B1942" s="465" t="s">
        <v>4774</v>
      </c>
      <c r="I1942" s="309" t="s">
        <v>3231</v>
      </c>
      <c r="J1942">
        <v>2</v>
      </c>
      <c r="K1942" s="312" t="s">
        <v>3243</v>
      </c>
      <c r="L1942" s="576" t="s">
        <v>4808</v>
      </c>
      <c r="M1942">
        <v>0</v>
      </c>
      <c r="N1942">
        <v>0</v>
      </c>
      <c r="O1942">
        <v>2</v>
      </c>
      <c r="P1942">
        <v>2</v>
      </c>
      <c r="Q1942">
        <v>2</v>
      </c>
      <c r="S1942" s="576"/>
      <c r="T1942" s="576"/>
      <c r="U1942" s="576"/>
      <c r="V1942" s="576"/>
      <c r="W1942" s="576"/>
      <c r="X1942" s="576"/>
    </row>
    <row r="1943" spans="2:24" ht="13.5" customHeight="1">
      <c r="B1943" s="651" t="s">
        <v>4779</v>
      </c>
      <c r="I1943" s="309" t="s">
        <v>3231</v>
      </c>
      <c r="J1943">
        <v>2</v>
      </c>
      <c r="K1943" s="312" t="s">
        <v>3243</v>
      </c>
      <c r="L1943" s="576" t="s">
        <v>4807</v>
      </c>
      <c r="M1943">
        <v>0</v>
      </c>
      <c r="N1943">
        <v>0</v>
      </c>
      <c r="O1943" s="556">
        <v>0</v>
      </c>
      <c r="P1943">
        <v>1</v>
      </c>
      <c r="Q1943">
        <v>0</v>
      </c>
      <c r="R1943">
        <f>SUBTOTAL(9,M1943:Q1943)</f>
        <v>1</v>
      </c>
      <c r="S1943" s="576"/>
      <c r="T1943" s="576"/>
      <c r="U1943" s="576"/>
      <c r="V1943" s="576"/>
      <c r="W1943" s="576"/>
      <c r="X1943" s="576"/>
    </row>
    <row r="1944" spans="2:24" ht="13.5" customHeight="1">
      <c r="B1944" t="s">
        <v>4646</v>
      </c>
      <c r="I1944" s="309" t="s">
        <v>3231</v>
      </c>
      <c r="J1944">
        <v>2</v>
      </c>
      <c r="K1944" s="312" t="s">
        <v>3238</v>
      </c>
      <c r="L1944" s="576" t="s">
        <v>4806</v>
      </c>
      <c r="M1944">
        <v>0</v>
      </c>
      <c r="N1944">
        <v>0</v>
      </c>
      <c r="O1944">
        <v>0</v>
      </c>
      <c r="P1944">
        <v>0</v>
      </c>
      <c r="Q1944">
        <v>0</v>
      </c>
      <c r="R1944">
        <f>SUBTOTAL(9,M1944:Q1944)</f>
        <v>0</v>
      </c>
      <c r="S1944" s="576"/>
      <c r="T1944" s="576"/>
      <c r="U1944" s="576"/>
      <c r="V1944" s="576"/>
      <c r="W1944" s="576"/>
      <c r="X1944" s="576"/>
    </row>
    <row r="1945" spans="2:24" ht="13.5" customHeight="1">
      <c r="B1945" t="s">
        <v>4647</v>
      </c>
      <c r="I1945" s="309" t="s">
        <v>3231</v>
      </c>
      <c r="J1945">
        <v>5</v>
      </c>
      <c r="K1945" s="312" t="s">
        <v>3243</v>
      </c>
      <c r="L1945" s="576" t="s">
        <v>4806</v>
      </c>
      <c r="M1945">
        <v>0</v>
      </c>
      <c r="N1945">
        <v>0</v>
      </c>
      <c r="O1945">
        <v>0</v>
      </c>
      <c r="P1945">
        <v>0</v>
      </c>
      <c r="Q1945">
        <v>0</v>
      </c>
      <c r="R1945">
        <f>SUBTOTAL(9,M1945:Q1945)</f>
        <v>0</v>
      </c>
      <c r="S1945" s="576"/>
      <c r="T1945" s="576"/>
      <c r="U1945" s="576"/>
      <c r="V1945" s="576"/>
      <c r="W1945" s="576"/>
      <c r="X1945" s="576"/>
    </row>
    <row r="1946" spans="2:24" ht="13.5" customHeight="1">
      <c r="B1946" t="s">
        <v>4708</v>
      </c>
      <c r="I1946" s="309" t="s">
        <v>3231</v>
      </c>
      <c r="J1946">
        <v>6</v>
      </c>
      <c r="K1946" s="312" t="s">
        <v>3238</v>
      </c>
      <c r="L1946" s="576" t="s">
        <v>4806</v>
      </c>
      <c r="M1946">
        <v>0</v>
      </c>
      <c r="N1946">
        <v>0</v>
      </c>
      <c r="O1946">
        <v>0</v>
      </c>
      <c r="P1946">
        <v>0</v>
      </c>
      <c r="Q1946">
        <v>0</v>
      </c>
      <c r="R1946">
        <f>SUBTOTAL(9,M1946:Q1946)</f>
        <v>0</v>
      </c>
      <c r="S1946" s="576"/>
      <c r="T1946" s="576"/>
      <c r="U1946" s="576"/>
      <c r="V1946" s="576"/>
      <c r="W1946" s="576"/>
      <c r="X1946" s="576"/>
    </row>
    <row r="1947" spans="2:24" ht="13.5" customHeight="1">
      <c r="B1947" s="465" t="s">
        <v>4769</v>
      </c>
      <c r="I1947" s="309" t="s">
        <v>3231</v>
      </c>
      <c r="J1947">
        <v>7</v>
      </c>
      <c r="K1947" s="312" t="s">
        <v>3243</v>
      </c>
      <c r="L1947" s="576" t="s">
        <v>4808</v>
      </c>
      <c r="M1947">
        <v>0</v>
      </c>
      <c r="N1947">
        <v>2</v>
      </c>
      <c r="O1947">
        <v>2</v>
      </c>
      <c r="P1947">
        <v>2</v>
      </c>
      <c r="Q1947">
        <v>2</v>
      </c>
      <c r="S1947" s="576"/>
      <c r="T1947" s="576"/>
      <c r="U1947" s="576"/>
      <c r="V1947" s="576"/>
      <c r="W1947" s="576"/>
      <c r="X1947" s="576"/>
    </row>
    <row r="1948" spans="2:24">
      <c r="B1948" t="s">
        <v>4672</v>
      </c>
      <c r="I1948" s="309" t="s">
        <v>3231</v>
      </c>
      <c r="J1948">
        <v>7</v>
      </c>
      <c r="K1948" s="312" t="s">
        <v>3233</v>
      </c>
      <c r="L1948" s="576" t="s">
        <v>4807</v>
      </c>
      <c r="M1948">
        <v>1</v>
      </c>
      <c r="N1948">
        <v>1</v>
      </c>
      <c r="O1948">
        <v>1</v>
      </c>
      <c r="P1948">
        <v>1</v>
      </c>
      <c r="Q1948">
        <v>1</v>
      </c>
      <c r="R1948">
        <f>SUBTOTAL(9,M1948:Q1948)</f>
        <v>5</v>
      </c>
      <c r="S1948" s="576"/>
      <c r="T1948" s="576"/>
      <c r="U1948" s="576"/>
      <c r="V1948" s="576"/>
      <c r="W1948" s="576"/>
      <c r="X1948" s="576"/>
    </row>
    <row r="1949" spans="2:24">
      <c r="B1949" s="465" t="s">
        <v>5461</v>
      </c>
      <c r="I1949" s="309" t="s">
        <v>3231</v>
      </c>
      <c r="J1949">
        <v>9</v>
      </c>
      <c r="K1949" s="312" t="s">
        <v>3233</v>
      </c>
      <c r="L1949" s="576" t="s">
        <v>4807</v>
      </c>
      <c r="M1949" s="556">
        <v>0</v>
      </c>
      <c r="N1949" s="556">
        <v>0</v>
      </c>
      <c r="O1949">
        <v>1</v>
      </c>
      <c r="P1949">
        <v>1</v>
      </c>
      <c r="Q1949">
        <v>1</v>
      </c>
      <c r="R1949">
        <f>SUBTOTAL(9,M1949:Q1949)</f>
        <v>3</v>
      </c>
      <c r="S1949" s="576"/>
      <c r="T1949" s="576"/>
      <c r="U1949" s="576"/>
      <c r="V1949" s="576"/>
      <c r="W1949" s="576"/>
      <c r="X1949" s="576"/>
    </row>
    <row r="1950" spans="2:24" ht="13.5" customHeight="1">
      <c r="B1950" t="s">
        <v>4666</v>
      </c>
      <c r="I1950" s="309" t="s">
        <v>3275</v>
      </c>
      <c r="J1950">
        <v>1</v>
      </c>
      <c r="K1950" s="312" t="s">
        <v>3243</v>
      </c>
      <c r="L1950" s="576" t="s">
        <v>5021</v>
      </c>
      <c r="M1950">
        <v>0</v>
      </c>
      <c r="N1950">
        <v>0</v>
      </c>
      <c r="O1950">
        <v>0</v>
      </c>
      <c r="P1950">
        <v>0</v>
      </c>
      <c r="Q1950">
        <v>0</v>
      </c>
      <c r="R1950">
        <f>SUBTOTAL(9,M1950:Q1950)</f>
        <v>0</v>
      </c>
      <c r="S1950" s="576"/>
      <c r="T1950" s="576"/>
      <c r="U1950" s="576"/>
      <c r="V1950" s="576"/>
      <c r="W1950" s="576"/>
      <c r="X1950" s="576"/>
    </row>
    <row r="1951" spans="2:24" ht="13.5" customHeight="1">
      <c r="B1951" s="651" t="s">
        <v>4710</v>
      </c>
      <c r="I1951" s="309" t="s">
        <v>3275</v>
      </c>
      <c r="J1951">
        <v>1</v>
      </c>
      <c r="K1951" s="312" t="s">
        <v>3250</v>
      </c>
      <c r="L1951" s="576" t="s">
        <v>4807</v>
      </c>
      <c r="M1951">
        <v>0</v>
      </c>
      <c r="N1951">
        <v>0</v>
      </c>
      <c r="O1951">
        <v>1</v>
      </c>
      <c r="P1951">
        <v>0</v>
      </c>
      <c r="Q1951">
        <v>0</v>
      </c>
      <c r="R1951">
        <f>SUBTOTAL(9,M1951:Q1951)</f>
        <v>1</v>
      </c>
      <c r="S1951" s="576"/>
      <c r="T1951" s="576"/>
      <c r="U1951" s="576"/>
      <c r="V1951" s="576"/>
      <c r="W1951" s="576"/>
      <c r="X1951" s="576"/>
    </row>
    <row r="1952" spans="2:24" ht="13.5" customHeight="1">
      <c r="B1952" t="s">
        <v>4667</v>
      </c>
      <c r="I1952" s="309" t="s">
        <v>3275</v>
      </c>
      <c r="J1952">
        <v>1</v>
      </c>
      <c r="K1952" s="312" t="s">
        <v>3238</v>
      </c>
      <c r="L1952" s="576" t="s">
        <v>4806</v>
      </c>
      <c r="M1952">
        <v>0</v>
      </c>
      <c r="N1952">
        <v>0</v>
      </c>
      <c r="O1952">
        <v>0</v>
      </c>
      <c r="P1952">
        <v>0</v>
      </c>
      <c r="Q1952">
        <v>0</v>
      </c>
      <c r="R1952">
        <f>SUBTOTAL(9,M1952:Q1952)</f>
        <v>0</v>
      </c>
      <c r="S1952" s="576"/>
      <c r="T1952" s="576"/>
      <c r="U1952" s="576"/>
      <c r="V1952" s="576"/>
      <c r="W1952" s="576"/>
      <c r="X1952" s="576"/>
    </row>
    <row r="1953" spans="2:30" ht="13.5" customHeight="1">
      <c r="B1953" s="465" t="s">
        <v>4762</v>
      </c>
      <c r="I1953" s="309" t="s">
        <v>3275</v>
      </c>
      <c r="J1953">
        <v>2</v>
      </c>
      <c r="K1953" s="312" t="s">
        <v>3243</v>
      </c>
      <c r="L1953" s="576" t="s">
        <v>4808</v>
      </c>
      <c r="M1953">
        <v>0</v>
      </c>
      <c r="N1953">
        <v>2</v>
      </c>
      <c r="O1953">
        <v>2</v>
      </c>
      <c r="P1953">
        <v>2</v>
      </c>
      <c r="Q1953">
        <v>2</v>
      </c>
      <c r="S1953" s="576"/>
      <c r="T1953" s="576"/>
      <c r="U1953" s="576"/>
      <c r="V1953" s="576"/>
      <c r="W1953" s="576"/>
      <c r="X1953" s="576"/>
    </row>
    <row r="1954" spans="2:30" ht="13.5" customHeight="1">
      <c r="B1954" t="s">
        <v>4703</v>
      </c>
      <c r="I1954" s="309" t="s">
        <v>3275</v>
      </c>
      <c r="J1954">
        <v>2</v>
      </c>
      <c r="K1954" s="312" t="s">
        <v>3243</v>
      </c>
      <c r="L1954" s="576" t="s">
        <v>4806</v>
      </c>
      <c r="M1954">
        <v>0</v>
      </c>
      <c r="N1954">
        <v>0</v>
      </c>
      <c r="O1954">
        <v>0</v>
      </c>
      <c r="P1954">
        <v>0</v>
      </c>
      <c r="Q1954">
        <v>0</v>
      </c>
      <c r="R1954">
        <f>SUBTOTAL(9,M1954:Q1954)</f>
        <v>0</v>
      </c>
      <c r="S1954" s="576"/>
      <c r="T1954" s="576"/>
      <c r="U1954" s="576"/>
      <c r="V1954" s="576"/>
      <c r="W1954" s="576"/>
      <c r="X1954" s="576"/>
    </row>
    <row r="1955" spans="2:30" ht="13.5" customHeight="1">
      <c r="B1955" t="s">
        <v>4649</v>
      </c>
      <c r="I1955" s="309" t="s">
        <v>3275</v>
      </c>
      <c r="J1955">
        <v>2</v>
      </c>
      <c r="K1955" s="312" t="s">
        <v>3238</v>
      </c>
      <c r="L1955" s="576" t="s">
        <v>4806</v>
      </c>
      <c r="M1955">
        <v>0</v>
      </c>
      <c r="N1955">
        <v>0</v>
      </c>
      <c r="O1955">
        <v>0</v>
      </c>
      <c r="P1955">
        <v>0</v>
      </c>
      <c r="Q1955">
        <v>0</v>
      </c>
      <c r="R1955">
        <f>SUBTOTAL(9,M1955:Q1955)</f>
        <v>0</v>
      </c>
      <c r="S1955" s="576"/>
      <c r="T1955" s="576"/>
      <c r="U1955" s="576"/>
      <c r="V1955" s="576"/>
      <c r="W1955" s="576"/>
      <c r="X1955" s="576"/>
    </row>
    <row r="1956" spans="2:30" ht="13.5" customHeight="1">
      <c r="B1956" s="465" t="s">
        <v>4775</v>
      </c>
      <c r="I1956" s="309" t="s">
        <v>3275</v>
      </c>
      <c r="J1956">
        <v>3</v>
      </c>
      <c r="K1956" s="312" t="s">
        <v>3243</v>
      </c>
      <c r="L1956" s="576" t="s">
        <v>4808</v>
      </c>
      <c r="M1956">
        <v>0</v>
      </c>
      <c r="N1956">
        <v>2</v>
      </c>
      <c r="O1956">
        <v>2</v>
      </c>
      <c r="P1956">
        <v>2</v>
      </c>
      <c r="Q1956">
        <v>2</v>
      </c>
      <c r="S1956" s="576"/>
      <c r="T1956" s="576"/>
      <c r="U1956" s="576"/>
      <c r="V1956" s="576"/>
      <c r="W1956" s="576"/>
      <c r="X1956" s="576"/>
    </row>
    <row r="1957" spans="2:30" ht="13.5" customHeight="1">
      <c r="B1957" s="465" t="s">
        <v>4777</v>
      </c>
      <c r="I1957" s="309" t="s">
        <v>3275</v>
      </c>
      <c r="J1957">
        <v>3</v>
      </c>
      <c r="K1957" s="312" t="s">
        <v>3243</v>
      </c>
      <c r="L1957" s="576" t="s">
        <v>4807</v>
      </c>
      <c r="M1957">
        <v>0</v>
      </c>
      <c r="N1957">
        <v>1</v>
      </c>
      <c r="O1957">
        <v>0</v>
      </c>
      <c r="P1957">
        <v>0</v>
      </c>
      <c r="Q1957">
        <v>0</v>
      </c>
      <c r="R1957">
        <f>SUBTOTAL(9,M1957:Q1957)</f>
        <v>1</v>
      </c>
      <c r="S1957" s="576"/>
      <c r="T1957" s="576"/>
      <c r="U1957" s="576"/>
      <c r="V1957" s="576"/>
      <c r="W1957" s="576"/>
      <c r="X1957" s="576"/>
    </row>
    <row r="1958" spans="2:30" ht="13.5" customHeight="1">
      <c r="B1958" t="s">
        <v>4704</v>
      </c>
      <c r="I1958" s="309" t="s">
        <v>3275</v>
      </c>
      <c r="J1958">
        <v>3</v>
      </c>
      <c r="K1958" s="312" t="s">
        <v>3238</v>
      </c>
      <c r="L1958" s="576" t="s">
        <v>4806</v>
      </c>
      <c r="M1958">
        <v>0</v>
      </c>
      <c r="N1958">
        <v>0</v>
      </c>
      <c r="O1958">
        <v>0</v>
      </c>
      <c r="P1958">
        <v>0</v>
      </c>
      <c r="Q1958">
        <v>0</v>
      </c>
      <c r="R1958">
        <f>SUBTOTAL(9,M1958:Q1958)</f>
        <v>0</v>
      </c>
      <c r="S1958" s="576"/>
      <c r="T1958" s="576"/>
      <c r="U1958" s="576"/>
      <c r="V1958" s="576"/>
      <c r="W1958" s="576"/>
      <c r="X1958" s="576"/>
    </row>
    <row r="1959" spans="2:30" s="662" customFormat="1" ht="14.25" customHeight="1">
      <c r="B1959" s="667" t="s">
        <v>4994</v>
      </c>
      <c r="I1959" s="309" t="s">
        <v>3275</v>
      </c>
      <c r="J1959" s="662">
        <v>3</v>
      </c>
      <c r="K1959" s="312" t="s">
        <v>3250</v>
      </c>
      <c r="L1959" s="576" t="s">
        <v>4807</v>
      </c>
      <c r="M1959" s="556">
        <v>0</v>
      </c>
      <c r="N1959">
        <v>1</v>
      </c>
      <c r="O1959">
        <v>1</v>
      </c>
      <c r="P1959">
        <v>0</v>
      </c>
      <c r="Q1959">
        <v>2</v>
      </c>
      <c r="R1959">
        <f>SUBTOTAL(9,M1959:Q1959)</f>
        <v>4</v>
      </c>
      <c r="S1959" s="576"/>
      <c r="T1959" s="576"/>
      <c r="U1959" s="576"/>
      <c r="V1959" s="576"/>
      <c r="W1959" s="576"/>
      <c r="X1959" s="576"/>
      <c r="Y1959"/>
      <c r="Z1959"/>
      <c r="AA1959"/>
      <c r="AB1959"/>
      <c r="AC1959"/>
      <c r="AD1959"/>
    </row>
    <row r="1960" spans="2:30">
      <c r="B1960" s="465" t="s">
        <v>4735</v>
      </c>
      <c r="I1960" s="309" t="s">
        <v>3275</v>
      </c>
      <c r="J1960">
        <v>4</v>
      </c>
      <c r="K1960" s="312" t="s">
        <v>3233</v>
      </c>
      <c r="L1960" s="576" t="s">
        <v>4807</v>
      </c>
      <c r="M1960" s="556">
        <v>0</v>
      </c>
      <c r="N1960" s="556">
        <v>0</v>
      </c>
      <c r="O1960">
        <v>1</v>
      </c>
      <c r="P1960">
        <v>1</v>
      </c>
      <c r="Q1960" s="556">
        <v>0</v>
      </c>
      <c r="R1960">
        <f>SUBTOTAL(9,M1960:Q1960)</f>
        <v>2</v>
      </c>
      <c r="S1960" s="576"/>
      <c r="T1960" s="576"/>
      <c r="U1960" s="576"/>
      <c r="V1960" s="576"/>
      <c r="W1960" s="576"/>
      <c r="X1960" s="576"/>
    </row>
    <row r="1961" spans="2:30" ht="13.5" customHeight="1">
      <c r="B1961" s="465" t="s">
        <v>4776</v>
      </c>
      <c r="I1961" s="309" t="s">
        <v>3275</v>
      </c>
      <c r="J1961">
        <v>5</v>
      </c>
      <c r="K1961" s="312" t="s">
        <v>3243</v>
      </c>
      <c r="L1961" s="576" t="s">
        <v>4808</v>
      </c>
      <c r="M1961">
        <v>0</v>
      </c>
      <c r="N1961">
        <v>2</v>
      </c>
      <c r="O1961">
        <v>2</v>
      </c>
      <c r="P1961">
        <v>2</v>
      </c>
      <c r="Q1961">
        <v>2</v>
      </c>
      <c r="S1961" s="576"/>
      <c r="T1961" s="576"/>
      <c r="U1961" s="576"/>
      <c r="V1961" s="576"/>
      <c r="W1961" s="576"/>
      <c r="X1961" s="576"/>
    </row>
    <row r="1962" spans="2:30">
      <c r="B1962" s="465" t="s">
        <v>4733</v>
      </c>
      <c r="I1962" s="309" t="s">
        <v>3275</v>
      </c>
      <c r="J1962">
        <v>6</v>
      </c>
      <c r="K1962" s="312" t="s">
        <v>3233</v>
      </c>
      <c r="L1962" s="576" t="s">
        <v>4807</v>
      </c>
      <c r="M1962">
        <v>1</v>
      </c>
      <c r="N1962" s="556">
        <v>0</v>
      </c>
      <c r="O1962">
        <v>1</v>
      </c>
      <c r="P1962">
        <v>1</v>
      </c>
      <c r="Q1962">
        <v>1</v>
      </c>
      <c r="R1962">
        <f t="shared" ref="R1962:R1971" si="30">SUBTOTAL(9,M1962:Q1962)</f>
        <v>4</v>
      </c>
      <c r="S1962" s="576"/>
      <c r="T1962" s="576"/>
      <c r="U1962" s="576"/>
      <c r="V1962" s="576"/>
      <c r="W1962" s="576"/>
      <c r="X1962" s="576"/>
    </row>
    <row r="1963" spans="2:30" ht="13.5" customHeight="1">
      <c r="B1963" t="s">
        <v>4648</v>
      </c>
      <c r="I1963" s="309" t="s">
        <v>3261</v>
      </c>
      <c r="J1963">
        <v>1</v>
      </c>
      <c r="K1963" s="312" t="s">
        <v>3243</v>
      </c>
      <c r="L1963" s="576" t="s">
        <v>4807</v>
      </c>
      <c r="M1963">
        <v>1</v>
      </c>
      <c r="N1963">
        <v>0</v>
      </c>
      <c r="O1963">
        <v>0</v>
      </c>
      <c r="P1963">
        <v>0</v>
      </c>
      <c r="Q1963">
        <v>0</v>
      </c>
      <c r="R1963">
        <f t="shared" si="30"/>
        <v>1</v>
      </c>
      <c r="S1963" s="576"/>
      <c r="T1963" s="576"/>
      <c r="U1963" s="576"/>
      <c r="V1963" s="576"/>
      <c r="W1963" s="576"/>
      <c r="X1963" s="576"/>
    </row>
    <row r="1964" spans="2:30" ht="13.5" customHeight="1">
      <c r="B1964" t="s">
        <v>4692</v>
      </c>
      <c r="I1964" s="309" t="s">
        <v>3261</v>
      </c>
      <c r="J1964">
        <v>1</v>
      </c>
      <c r="K1964" s="312" t="s">
        <v>3243</v>
      </c>
      <c r="L1964" s="576" t="s">
        <v>5004</v>
      </c>
      <c r="M1964">
        <v>0</v>
      </c>
      <c r="N1964">
        <v>0</v>
      </c>
      <c r="O1964">
        <v>0</v>
      </c>
      <c r="P1964">
        <v>0</v>
      </c>
      <c r="Q1964">
        <v>0</v>
      </c>
      <c r="R1964">
        <f t="shared" si="30"/>
        <v>0</v>
      </c>
      <c r="S1964" s="576"/>
      <c r="T1964" s="576"/>
      <c r="U1964" s="576"/>
      <c r="V1964" s="576"/>
      <c r="W1964" s="576"/>
      <c r="X1964" s="576"/>
    </row>
    <row r="1965" spans="2:30" ht="13.5" customHeight="1">
      <c r="B1965" t="s">
        <v>4675</v>
      </c>
      <c r="I1965" s="309" t="s">
        <v>3261</v>
      </c>
      <c r="J1965">
        <v>1</v>
      </c>
      <c r="K1965" s="312" t="s">
        <v>3238</v>
      </c>
      <c r="L1965" s="576" t="s">
        <v>4806</v>
      </c>
      <c r="M1965">
        <v>0</v>
      </c>
      <c r="N1965">
        <v>0</v>
      </c>
      <c r="O1965">
        <v>0</v>
      </c>
      <c r="P1965">
        <v>0</v>
      </c>
      <c r="Q1965">
        <v>0</v>
      </c>
      <c r="R1965">
        <f t="shared" si="30"/>
        <v>0</v>
      </c>
      <c r="S1965" s="576"/>
      <c r="T1965" s="576"/>
      <c r="U1965" s="576"/>
      <c r="V1965" s="576"/>
      <c r="W1965" s="576"/>
      <c r="X1965" s="576"/>
    </row>
    <row r="1966" spans="2:30" ht="13.5" customHeight="1">
      <c r="B1966" t="s">
        <v>4693</v>
      </c>
      <c r="I1966" s="309" t="s">
        <v>3261</v>
      </c>
      <c r="J1966">
        <v>1</v>
      </c>
      <c r="K1966" s="312" t="s">
        <v>3238</v>
      </c>
      <c r="L1966" s="576" t="s">
        <v>4976</v>
      </c>
      <c r="M1966">
        <v>0</v>
      </c>
      <c r="N1966">
        <v>0</v>
      </c>
      <c r="O1966">
        <v>0</v>
      </c>
      <c r="P1966">
        <v>0</v>
      </c>
      <c r="Q1966">
        <v>0</v>
      </c>
      <c r="R1966">
        <f t="shared" si="30"/>
        <v>0</v>
      </c>
      <c r="S1966" s="576"/>
      <c r="T1966" s="576"/>
      <c r="U1966" s="576"/>
      <c r="V1966" s="576"/>
      <c r="W1966" s="576"/>
      <c r="X1966" s="576"/>
    </row>
    <row r="1967" spans="2:30">
      <c r="B1967" s="465" t="s">
        <v>4742</v>
      </c>
      <c r="I1967" s="309" t="s">
        <v>3261</v>
      </c>
      <c r="J1967">
        <v>3</v>
      </c>
      <c r="K1967" s="312" t="s">
        <v>3233</v>
      </c>
      <c r="L1967" s="576" t="s">
        <v>4807</v>
      </c>
      <c r="M1967">
        <v>1</v>
      </c>
      <c r="N1967">
        <v>1</v>
      </c>
      <c r="O1967" s="556">
        <v>0</v>
      </c>
      <c r="P1967">
        <v>1</v>
      </c>
      <c r="Q1967">
        <v>1</v>
      </c>
      <c r="R1967">
        <f t="shared" si="30"/>
        <v>4</v>
      </c>
      <c r="S1967" s="576"/>
      <c r="T1967" s="576"/>
      <c r="U1967" s="576"/>
      <c r="V1967" s="576"/>
      <c r="W1967" s="576"/>
      <c r="X1967" s="576"/>
    </row>
    <row r="1968" spans="2:30" ht="13.5" customHeight="1">
      <c r="B1968" t="s">
        <v>4691</v>
      </c>
      <c r="I1968" s="309" t="s">
        <v>3261</v>
      </c>
      <c r="J1968">
        <v>4</v>
      </c>
      <c r="K1968" s="312" t="s">
        <v>3238</v>
      </c>
      <c r="L1968" s="576" t="s">
        <v>4806</v>
      </c>
      <c r="M1968">
        <v>0</v>
      </c>
      <c r="N1968">
        <v>0</v>
      </c>
      <c r="O1968">
        <v>0</v>
      </c>
      <c r="P1968">
        <v>0</v>
      </c>
      <c r="Q1968">
        <v>0</v>
      </c>
      <c r="R1968">
        <f t="shared" si="30"/>
        <v>0</v>
      </c>
      <c r="S1968" s="576"/>
      <c r="T1968" s="576"/>
      <c r="U1968" s="576"/>
      <c r="V1968" s="576"/>
      <c r="W1968" s="576"/>
      <c r="X1968" s="576"/>
    </row>
    <row r="1969" spans="2:24" ht="13.5" customHeight="1">
      <c r="B1969" t="s">
        <v>4673</v>
      </c>
      <c r="I1969" s="309" t="s">
        <v>3261</v>
      </c>
      <c r="J1969">
        <v>5</v>
      </c>
      <c r="K1969" s="312" t="s">
        <v>3250</v>
      </c>
      <c r="L1969" s="576" t="s">
        <v>4807</v>
      </c>
      <c r="M1969">
        <v>1</v>
      </c>
      <c r="N1969">
        <v>1</v>
      </c>
      <c r="O1969">
        <v>2</v>
      </c>
      <c r="P1969">
        <v>0</v>
      </c>
      <c r="Q1969">
        <v>0</v>
      </c>
      <c r="R1969">
        <f t="shared" si="30"/>
        <v>4</v>
      </c>
      <c r="S1969" s="576"/>
      <c r="T1969" s="576"/>
      <c r="U1969" s="576"/>
      <c r="V1969" s="576"/>
      <c r="W1969" s="576"/>
      <c r="X1969" s="576"/>
    </row>
    <row r="1970" spans="2:24">
      <c r="B1970" s="465" t="s">
        <v>4730</v>
      </c>
      <c r="I1970" s="309" t="s">
        <v>3261</v>
      </c>
      <c r="J1970">
        <v>5</v>
      </c>
      <c r="K1970" s="312" t="s">
        <v>3233</v>
      </c>
      <c r="L1970" s="576" t="s">
        <v>4807</v>
      </c>
      <c r="M1970" s="556">
        <v>0</v>
      </c>
      <c r="N1970">
        <v>1</v>
      </c>
      <c r="O1970" s="556">
        <v>0</v>
      </c>
      <c r="P1970">
        <v>1</v>
      </c>
      <c r="Q1970">
        <v>1</v>
      </c>
      <c r="R1970">
        <f t="shared" si="30"/>
        <v>3</v>
      </c>
      <c r="S1970" s="576"/>
      <c r="T1970" s="576"/>
      <c r="U1970" s="576"/>
      <c r="V1970" s="576"/>
      <c r="W1970" s="576"/>
      <c r="X1970" s="576"/>
    </row>
    <row r="1971" spans="2:24" ht="13.5" customHeight="1">
      <c r="B1971" t="s">
        <v>4674</v>
      </c>
      <c r="I1971" s="309" t="s">
        <v>3261</v>
      </c>
      <c r="J1971">
        <v>6</v>
      </c>
      <c r="K1971" s="312" t="s">
        <v>3243</v>
      </c>
      <c r="L1971" s="576" t="s">
        <v>4806</v>
      </c>
      <c r="M1971">
        <v>0</v>
      </c>
      <c r="N1971">
        <v>0</v>
      </c>
      <c r="O1971">
        <v>0</v>
      </c>
      <c r="P1971">
        <v>0</v>
      </c>
      <c r="Q1971">
        <v>0</v>
      </c>
      <c r="R1971">
        <f t="shared" si="30"/>
        <v>0</v>
      </c>
      <c r="S1971" s="576"/>
      <c r="T1971" s="576"/>
      <c r="U1971" s="576"/>
      <c r="V1971" s="576"/>
      <c r="W1971" s="576"/>
      <c r="X1971" s="576"/>
    </row>
    <row r="1972" spans="2:24" ht="13.5" customHeight="1">
      <c r="B1972" s="465" t="s">
        <v>4770</v>
      </c>
      <c r="I1972" s="309" t="s">
        <v>3261</v>
      </c>
      <c r="J1972">
        <v>7</v>
      </c>
      <c r="K1972" s="312" t="s">
        <v>3238</v>
      </c>
      <c r="L1972" s="576" t="s">
        <v>4808</v>
      </c>
      <c r="M1972">
        <v>0</v>
      </c>
      <c r="N1972">
        <v>2</v>
      </c>
      <c r="O1972">
        <v>2</v>
      </c>
      <c r="P1972">
        <v>2</v>
      </c>
      <c r="Q1972">
        <v>2</v>
      </c>
      <c r="S1972" s="576"/>
      <c r="T1972" s="576"/>
      <c r="U1972" s="576"/>
      <c r="V1972" s="576"/>
      <c r="W1972" s="576"/>
      <c r="X1972" s="576"/>
    </row>
    <row r="1973" spans="2:24" ht="13.5" customHeight="1">
      <c r="B1973" t="s">
        <v>4694</v>
      </c>
      <c r="I1973" s="309" t="s">
        <v>3261</v>
      </c>
      <c r="J1973">
        <v>8</v>
      </c>
      <c r="K1973" s="312" t="s">
        <v>3250</v>
      </c>
      <c r="L1973" s="576" t="s">
        <v>4807</v>
      </c>
      <c r="M1973">
        <v>1</v>
      </c>
      <c r="N1973">
        <v>1</v>
      </c>
      <c r="O1973">
        <v>2</v>
      </c>
      <c r="P1973">
        <v>2</v>
      </c>
      <c r="Q1973">
        <v>1</v>
      </c>
      <c r="R1973">
        <f>SUBTOTAL(9,M1973:Q1973)</f>
        <v>7</v>
      </c>
      <c r="S1973" s="576"/>
      <c r="T1973" s="576"/>
      <c r="U1973" s="576"/>
      <c r="V1973" s="576"/>
      <c r="W1973" s="576"/>
      <c r="X1973" s="576"/>
    </row>
    <row r="1974" spans="2:24" ht="13.5" customHeight="1">
      <c r="B1974" t="s">
        <v>4627</v>
      </c>
      <c r="I1974" s="514" t="s">
        <v>3333</v>
      </c>
      <c r="J1974">
        <v>1</v>
      </c>
      <c r="K1974" s="312" t="s">
        <v>3243</v>
      </c>
      <c r="L1974" s="576" t="s">
        <v>4806</v>
      </c>
      <c r="M1974">
        <v>0</v>
      </c>
      <c r="N1974">
        <v>0</v>
      </c>
      <c r="O1974">
        <v>0</v>
      </c>
      <c r="P1974">
        <v>0</v>
      </c>
      <c r="Q1974">
        <v>0</v>
      </c>
      <c r="R1974">
        <f>SUBTOTAL(9,M1974:Q1974)</f>
        <v>0</v>
      </c>
      <c r="S1974" s="576"/>
      <c r="T1974" s="576"/>
      <c r="U1974" s="576"/>
      <c r="V1974" s="576"/>
      <c r="W1974" s="576"/>
      <c r="X1974" s="576"/>
    </row>
    <row r="1975" spans="2:24" ht="13.5" customHeight="1">
      <c r="B1975" t="s">
        <v>4662</v>
      </c>
      <c r="I1975" s="514" t="s">
        <v>3333</v>
      </c>
      <c r="J1975">
        <v>1</v>
      </c>
      <c r="K1975" s="312" t="s">
        <v>3238</v>
      </c>
      <c r="L1975" s="576" t="s">
        <v>4806</v>
      </c>
      <c r="M1975">
        <v>0</v>
      </c>
      <c r="N1975">
        <v>0</v>
      </c>
      <c r="O1975">
        <v>0</v>
      </c>
      <c r="P1975">
        <v>0</v>
      </c>
      <c r="Q1975">
        <v>0</v>
      </c>
      <c r="R1975">
        <f>SUBTOTAL(9,M1975:Q1975)</f>
        <v>0</v>
      </c>
      <c r="S1975" s="576"/>
      <c r="T1975" s="576"/>
      <c r="U1975" s="576"/>
      <c r="V1975" s="576"/>
      <c r="W1975" s="576"/>
      <c r="X1975" s="576"/>
    </row>
    <row r="1976" spans="2:24" ht="13.5" customHeight="1">
      <c r="B1976" s="465" t="s">
        <v>4763</v>
      </c>
      <c r="I1976" s="514" t="s">
        <v>3333</v>
      </c>
      <c r="J1976">
        <v>2</v>
      </c>
      <c r="K1976" s="312" t="s">
        <v>3243</v>
      </c>
      <c r="L1976" s="576" t="s">
        <v>4808</v>
      </c>
      <c r="M1976">
        <v>0</v>
      </c>
      <c r="N1976">
        <v>2</v>
      </c>
      <c r="O1976">
        <v>2</v>
      </c>
      <c r="P1976">
        <v>2</v>
      </c>
      <c r="Q1976">
        <v>2</v>
      </c>
      <c r="S1976" s="576"/>
      <c r="T1976" s="576"/>
      <c r="U1976" s="576"/>
      <c r="V1976" s="576"/>
      <c r="W1976" s="576"/>
      <c r="X1976" s="576"/>
    </row>
    <row r="1977" spans="2:24" ht="13.5" customHeight="1">
      <c r="B1977" t="s">
        <v>4643</v>
      </c>
      <c r="I1977" s="514" t="s">
        <v>3333</v>
      </c>
      <c r="J1977">
        <v>2</v>
      </c>
      <c r="K1977" s="312" t="s">
        <v>3250</v>
      </c>
      <c r="L1977" s="576" t="s">
        <v>4807</v>
      </c>
      <c r="M1977">
        <v>1</v>
      </c>
      <c r="N1977">
        <v>2</v>
      </c>
      <c r="O1977">
        <v>0</v>
      </c>
      <c r="P1977">
        <v>2</v>
      </c>
      <c r="Q1977">
        <v>1</v>
      </c>
      <c r="R1977">
        <f t="shared" ref="R1977:R1987" si="31">SUBTOTAL(9,M1977:Q1977)</f>
        <v>6</v>
      </c>
      <c r="S1977" s="576"/>
      <c r="T1977" s="576"/>
      <c r="U1977" s="576"/>
      <c r="V1977" s="576"/>
      <c r="W1977" s="576"/>
      <c r="X1977" s="576"/>
    </row>
    <row r="1978" spans="2:24" ht="13.5" customHeight="1">
      <c r="B1978" s="465" t="s">
        <v>4758</v>
      </c>
      <c r="I1978" s="514" t="s">
        <v>3333</v>
      </c>
      <c r="J1978">
        <v>3</v>
      </c>
      <c r="K1978" s="312" t="s">
        <v>3243</v>
      </c>
      <c r="L1978" s="576" t="s">
        <v>4807</v>
      </c>
      <c r="M1978">
        <v>1</v>
      </c>
      <c r="N1978" s="556">
        <v>0</v>
      </c>
      <c r="O1978">
        <v>0</v>
      </c>
      <c r="P1978" s="556">
        <v>0</v>
      </c>
      <c r="Q1978">
        <v>0</v>
      </c>
      <c r="R1978">
        <f t="shared" si="31"/>
        <v>1</v>
      </c>
      <c r="S1978" s="576"/>
      <c r="T1978" s="576"/>
      <c r="U1978" s="576"/>
      <c r="V1978" s="576"/>
      <c r="W1978" s="576"/>
      <c r="X1978" s="576"/>
    </row>
    <row r="1979" spans="2:24" ht="13.5" customHeight="1">
      <c r="B1979" t="s">
        <v>4702</v>
      </c>
      <c r="I1979" s="514" t="s">
        <v>3333</v>
      </c>
      <c r="J1979">
        <v>3</v>
      </c>
      <c r="K1979" s="312" t="s">
        <v>3238</v>
      </c>
      <c r="L1979" s="576" t="s">
        <v>4806</v>
      </c>
      <c r="M1979">
        <v>0</v>
      </c>
      <c r="N1979">
        <v>0</v>
      </c>
      <c r="O1979">
        <v>0</v>
      </c>
      <c r="P1979">
        <v>0</v>
      </c>
      <c r="Q1979">
        <v>0</v>
      </c>
      <c r="R1979">
        <f t="shared" si="31"/>
        <v>0</v>
      </c>
      <c r="S1979" s="576"/>
      <c r="T1979" s="576"/>
      <c r="U1979" s="576"/>
      <c r="V1979" s="576"/>
      <c r="W1979" s="576"/>
      <c r="X1979" s="576"/>
    </row>
    <row r="1980" spans="2:24">
      <c r="B1980" s="465" t="s">
        <v>4738</v>
      </c>
      <c r="I1980" s="514" t="s">
        <v>3333</v>
      </c>
      <c r="J1980">
        <v>3</v>
      </c>
      <c r="K1980" s="312" t="s">
        <v>3233</v>
      </c>
      <c r="L1980" s="576" t="s">
        <v>4807</v>
      </c>
      <c r="M1980">
        <v>1</v>
      </c>
      <c r="N1980">
        <v>1</v>
      </c>
      <c r="O1980">
        <v>1</v>
      </c>
      <c r="P1980" s="556">
        <v>0</v>
      </c>
      <c r="Q1980" s="556">
        <v>0</v>
      </c>
      <c r="R1980">
        <f t="shared" si="31"/>
        <v>3</v>
      </c>
      <c r="S1980" s="576"/>
      <c r="T1980" s="576"/>
      <c r="U1980" s="576"/>
      <c r="V1980" s="576"/>
      <c r="W1980" s="576"/>
      <c r="X1980" s="576"/>
    </row>
    <row r="1981" spans="2:24" ht="13.5" customHeight="1">
      <c r="B1981" t="s">
        <v>4639</v>
      </c>
      <c r="I1981" s="514" t="s">
        <v>3333</v>
      </c>
      <c r="J1981">
        <v>4</v>
      </c>
      <c r="K1981" s="312" t="s">
        <v>3250</v>
      </c>
      <c r="L1981" s="576" t="s">
        <v>4807</v>
      </c>
      <c r="M1981">
        <v>1</v>
      </c>
      <c r="N1981">
        <v>0</v>
      </c>
      <c r="O1981">
        <v>0</v>
      </c>
      <c r="P1981">
        <v>0</v>
      </c>
      <c r="Q1981">
        <v>0</v>
      </c>
      <c r="R1981">
        <f t="shared" si="31"/>
        <v>1</v>
      </c>
      <c r="S1981" s="576"/>
      <c r="T1981" s="576"/>
      <c r="U1981" s="576"/>
      <c r="V1981" s="576"/>
      <c r="W1981" s="576"/>
      <c r="X1981" s="576"/>
    </row>
    <row r="1982" spans="2:24">
      <c r="B1982" s="465" t="s">
        <v>4734</v>
      </c>
      <c r="I1982" s="514" t="s">
        <v>3333</v>
      </c>
      <c r="J1982">
        <v>4</v>
      </c>
      <c r="K1982" s="312" t="s">
        <v>3233</v>
      </c>
      <c r="L1982" s="576" t="s">
        <v>4807</v>
      </c>
      <c r="M1982">
        <v>1</v>
      </c>
      <c r="N1982" s="556">
        <v>0</v>
      </c>
      <c r="O1982">
        <v>1</v>
      </c>
      <c r="P1982">
        <v>1</v>
      </c>
      <c r="Q1982">
        <v>0</v>
      </c>
      <c r="R1982">
        <f t="shared" si="31"/>
        <v>3</v>
      </c>
      <c r="S1982" s="576"/>
      <c r="T1982" s="576"/>
      <c r="U1982" s="576"/>
      <c r="V1982" s="576"/>
      <c r="W1982" s="576"/>
      <c r="X1982" s="576"/>
    </row>
    <row r="1983" spans="2:24" ht="13.5" customHeight="1">
      <c r="B1983" t="s">
        <v>4701</v>
      </c>
      <c r="I1983" s="514" t="s">
        <v>3333</v>
      </c>
      <c r="J1983">
        <v>5</v>
      </c>
      <c r="K1983" s="312" t="s">
        <v>3238</v>
      </c>
      <c r="L1983" s="576" t="s">
        <v>4806</v>
      </c>
      <c r="M1983">
        <v>0</v>
      </c>
      <c r="N1983">
        <v>0</v>
      </c>
      <c r="O1983">
        <v>0</v>
      </c>
      <c r="P1983">
        <v>0</v>
      </c>
      <c r="Q1983">
        <v>0</v>
      </c>
      <c r="R1983">
        <f t="shared" si="31"/>
        <v>0</v>
      </c>
      <c r="S1983" s="576"/>
      <c r="T1983" s="576"/>
      <c r="U1983" s="576"/>
      <c r="V1983" s="576"/>
      <c r="W1983" s="576"/>
      <c r="X1983" s="576"/>
    </row>
    <row r="1984" spans="2:24" ht="13.5" customHeight="1">
      <c r="B1984" s="465" t="s">
        <v>5453</v>
      </c>
      <c r="I1984" s="514" t="s">
        <v>3333</v>
      </c>
      <c r="J1984">
        <v>7</v>
      </c>
      <c r="K1984" s="312" t="s">
        <v>3250</v>
      </c>
      <c r="L1984" s="576" t="s">
        <v>4807</v>
      </c>
      <c r="M1984">
        <v>1</v>
      </c>
      <c r="N1984">
        <v>0</v>
      </c>
      <c r="O1984">
        <v>0</v>
      </c>
      <c r="P1984">
        <v>1</v>
      </c>
      <c r="Q1984">
        <v>2</v>
      </c>
      <c r="R1984">
        <f t="shared" si="31"/>
        <v>4</v>
      </c>
      <c r="S1984" s="576"/>
      <c r="T1984" s="576"/>
      <c r="U1984" s="576"/>
      <c r="V1984" s="576"/>
      <c r="W1984" s="576"/>
      <c r="X1984" s="576"/>
    </row>
    <row r="1985" spans="2:24" ht="13.5" customHeight="1">
      <c r="B1985" t="s">
        <v>4644</v>
      </c>
      <c r="I1985" s="309" t="s">
        <v>3288</v>
      </c>
      <c r="J1985">
        <v>0</v>
      </c>
      <c r="K1985" s="312" t="s">
        <v>3238</v>
      </c>
      <c r="L1985" s="576" t="s">
        <v>4806</v>
      </c>
      <c r="M1985">
        <v>0</v>
      </c>
      <c r="N1985">
        <v>0</v>
      </c>
      <c r="O1985">
        <v>0</v>
      </c>
      <c r="P1985">
        <v>0</v>
      </c>
      <c r="Q1985">
        <v>0</v>
      </c>
      <c r="R1985">
        <f t="shared" si="31"/>
        <v>0</v>
      </c>
      <c r="S1985" s="576"/>
      <c r="T1985" s="576"/>
      <c r="U1985" s="576"/>
      <c r="V1985" s="576"/>
      <c r="W1985" s="576"/>
      <c r="X1985" s="576"/>
    </row>
    <row r="1986" spans="2:24" ht="13.5" customHeight="1">
      <c r="B1986" t="s">
        <v>4645</v>
      </c>
      <c r="I1986" s="309" t="s">
        <v>3288</v>
      </c>
      <c r="J1986">
        <v>1</v>
      </c>
      <c r="K1986" s="312" t="s">
        <v>3238</v>
      </c>
      <c r="L1986" s="576" t="s">
        <v>4806</v>
      </c>
      <c r="M1986">
        <v>0</v>
      </c>
      <c r="N1986">
        <v>0</v>
      </c>
      <c r="O1986">
        <v>0</v>
      </c>
      <c r="P1986">
        <v>0</v>
      </c>
      <c r="Q1986">
        <v>0</v>
      </c>
      <c r="R1986">
        <f t="shared" si="31"/>
        <v>0</v>
      </c>
      <c r="S1986" s="576"/>
      <c r="T1986" s="576"/>
      <c r="U1986" s="576"/>
      <c r="V1986" s="576"/>
      <c r="W1986" s="576"/>
      <c r="X1986" s="576"/>
    </row>
    <row r="1987" spans="2:24" ht="13.5" customHeight="1">
      <c r="B1987" t="s">
        <v>4669</v>
      </c>
      <c r="I1987" s="309" t="s">
        <v>3288</v>
      </c>
      <c r="J1987">
        <v>2</v>
      </c>
      <c r="K1987" s="312" t="s">
        <v>3250</v>
      </c>
      <c r="L1987" s="576" t="s">
        <v>4807</v>
      </c>
      <c r="M1987">
        <v>2</v>
      </c>
      <c r="N1987">
        <v>2</v>
      </c>
      <c r="O1987">
        <v>1</v>
      </c>
      <c r="P1987">
        <v>1</v>
      </c>
      <c r="Q1987">
        <v>1</v>
      </c>
      <c r="R1987">
        <f t="shared" si="31"/>
        <v>7</v>
      </c>
      <c r="S1987" s="576"/>
      <c r="T1987" s="576"/>
      <c r="U1987" s="576"/>
      <c r="V1987" s="576"/>
      <c r="W1987" s="576"/>
      <c r="X1987" s="576"/>
    </row>
    <row r="1988" spans="2:24" ht="13.5" customHeight="1">
      <c r="B1988" s="465" t="s">
        <v>4771</v>
      </c>
      <c r="I1988" s="309" t="s">
        <v>3288</v>
      </c>
      <c r="J1988">
        <v>3</v>
      </c>
      <c r="K1988" s="312" t="s">
        <v>3243</v>
      </c>
      <c r="L1988" s="576" t="s">
        <v>4808</v>
      </c>
      <c r="M1988">
        <v>0</v>
      </c>
      <c r="N1988">
        <v>2</v>
      </c>
      <c r="O1988">
        <v>2</v>
      </c>
      <c r="P1988">
        <v>2</v>
      </c>
      <c r="Q1988">
        <v>2</v>
      </c>
      <c r="S1988" s="576"/>
      <c r="T1988" s="576"/>
      <c r="U1988" s="576"/>
      <c r="V1988" s="576"/>
      <c r="W1988" s="576"/>
      <c r="X1988" s="576"/>
    </row>
    <row r="1989" spans="2:24">
      <c r="B1989" s="465" t="s">
        <v>4741</v>
      </c>
      <c r="I1989" s="309" t="s">
        <v>3288</v>
      </c>
      <c r="J1989">
        <v>3</v>
      </c>
      <c r="K1989" s="312" t="s">
        <v>3233</v>
      </c>
      <c r="L1989" s="576" t="s">
        <v>4807</v>
      </c>
      <c r="M1989">
        <v>1</v>
      </c>
      <c r="N1989">
        <v>1</v>
      </c>
      <c r="O1989" s="556">
        <v>0</v>
      </c>
      <c r="P1989">
        <v>1</v>
      </c>
      <c r="Q1989">
        <v>1</v>
      </c>
      <c r="R1989">
        <f t="shared" ref="R1989:R1995" si="32">SUBTOTAL(9,M1989:Q1989)</f>
        <v>4</v>
      </c>
      <c r="S1989" s="576"/>
      <c r="T1989" s="576"/>
      <c r="U1989" s="576"/>
      <c r="V1989" s="576"/>
      <c r="W1989" s="576"/>
      <c r="X1989" s="576"/>
    </row>
    <row r="1990" spans="2:24" ht="13.5" customHeight="1">
      <c r="B1990" t="s">
        <v>4670</v>
      </c>
      <c r="I1990" s="309" t="s">
        <v>3288</v>
      </c>
      <c r="J1990">
        <v>3</v>
      </c>
      <c r="K1990" s="312" t="s">
        <v>3243</v>
      </c>
      <c r="L1990" s="576" t="s">
        <v>4807</v>
      </c>
      <c r="M1990">
        <v>1</v>
      </c>
      <c r="N1990">
        <v>0</v>
      </c>
      <c r="O1990">
        <v>0</v>
      </c>
      <c r="P1990">
        <v>0</v>
      </c>
      <c r="Q1990">
        <v>0</v>
      </c>
      <c r="R1990">
        <f t="shared" si="32"/>
        <v>1</v>
      </c>
      <c r="S1990" s="576"/>
      <c r="T1990" s="576"/>
      <c r="U1990" s="576"/>
      <c r="V1990" s="576"/>
      <c r="W1990" s="576"/>
      <c r="X1990" s="576"/>
    </row>
    <row r="1991" spans="2:24" ht="13.5" customHeight="1">
      <c r="B1991" s="465" t="s">
        <v>5013</v>
      </c>
      <c r="I1991" s="309" t="s">
        <v>3288</v>
      </c>
      <c r="J1991">
        <v>4</v>
      </c>
      <c r="K1991" s="312" t="s">
        <v>3250</v>
      </c>
      <c r="L1991" s="576" t="s">
        <v>4807</v>
      </c>
      <c r="M1991" s="413">
        <v>0</v>
      </c>
      <c r="N1991">
        <v>0</v>
      </c>
      <c r="O1991">
        <v>2</v>
      </c>
      <c r="P1991">
        <v>2</v>
      </c>
      <c r="Q1991" s="413">
        <v>0</v>
      </c>
      <c r="R1991">
        <f t="shared" si="32"/>
        <v>4</v>
      </c>
      <c r="S1991" s="576"/>
      <c r="T1991" s="576"/>
      <c r="U1991" s="576"/>
      <c r="V1991" s="576"/>
      <c r="W1991" s="576"/>
      <c r="X1991" s="576"/>
    </row>
    <row r="1992" spans="2:24" ht="13.5" customHeight="1">
      <c r="B1992" t="s">
        <v>4668</v>
      </c>
      <c r="I1992" s="309" t="s">
        <v>3288</v>
      </c>
      <c r="J1992">
        <v>4</v>
      </c>
      <c r="K1992" s="312" t="s">
        <v>3238</v>
      </c>
      <c r="L1992" s="576" t="s">
        <v>4806</v>
      </c>
      <c r="M1992" s="460">
        <v>0</v>
      </c>
      <c r="N1992" s="460">
        <v>0</v>
      </c>
      <c r="O1992" s="460">
        <v>0</v>
      </c>
      <c r="P1992" s="460">
        <v>0</v>
      </c>
      <c r="Q1992" s="460">
        <v>0</v>
      </c>
      <c r="R1992">
        <f t="shared" si="32"/>
        <v>0</v>
      </c>
      <c r="S1992" s="576"/>
      <c r="T1992" s="576"/>
      <c r="U1992" s="576"/>
      <c r="V1992" s="576"/>
      <c r="W1992" s="576"/>
      <c r="X1992" s="576"/>
    </row>
    <row r="1993" spans="2:24" ht="13.5" customHeight="1">
      <c r="B1993" t="s">
        <v>4705</v>
      </c>
      <c r="I1993" s="309" t="s">
        <v>3288</v>
      </c>
      <c r="J1993">
        <v>5</v>
      </c>
      <c r="K1993" s="312" t="s">
        <v>3243</v>
      </c>
      <c r="L1993" s="576" t="s">
        <v>4806</v>
      </c>
      <c r="M1993" s="460">
        <v>0</v>
      </c>
      <c r="N1993" s="460">
        <v>0</v>
      </c>
      <c r="O1993" s="460">
        <v>0</v>
      </c>
      <c r="P1993" s="460">
        <v>0</v>
      </c>
      <c r="Q1993" s="460">
        <v>0</v>
      </c>
      <c r="R1993">
        <f t="shared" si="32"/>
        <v>0</v>
      </c>
      <c r="S1993" s="576"/>
      <c r="T1993" s="576"/>
      <c r="U1993" s="576"/>
      <c r="V1993" s="576"/>
      <c r="W1993" s="576"/>
      <c r="X1993" s="576"/>
    </row>
    <row r="1994" spans="2:24" ht="13.5" customHeight="1">
      <c r="B1994" t="s">
        <v>4664</v>
      </c>
      <c r="I1994" s="309" t="s">
        <v>3288</v>
      </c>
      <c r="J1994">
        <v>5</v>
      </c>
      <c r="K1994" s="312" t="s">
        <v>3243</v>
      </c>
      <c r="L1994" s="576" t="s">
        <v>4806</v>
      </c>
      <c r="M1994">
        <v>0</v>
      </c>
      <c r="N1994">
        <v>0</v>
      </c>
      <c r="O1994">
        <v>0</v>
      </c>
      <c r="P1994">
        <v>0</v>
      </c>
      <c r="Q1994">
        <v>0</v>
      </c>
      <c r="R1994">
        <f t="shared" si="32"/>
        <v>0</v>
      </c>
      <c r="S1994" s="576"/>
      <c r="T1994" s="576"/>
      <c r="U1994" s="576"/>
      <c r="V1994" s="576"/>
      <c r="W1994" s="576"/>
      <c r="X1994" s="576"/>
    </row>
    <row r="1995" spans="2:24">
      <c r="B1995" s="465" t="s">
        <v>4739</v>
      </c>
      <c r="I1995" s="309" t="s">
        <v>3288</v>
      </c>
      <c r="J1995">
        <v>8</v>
      </c>
      <c r="K1995" s="312" t="s">
        <v>3233</v>
      </c>
      <c r="L1995" s="576" t="s">
        <v>4807</v>
      </c>
      <c r="M1995">
        <v>1</v>
      </c>
      <c r="N1995">
        <v>1</v>
      </c>
      <c r="O1995">
        <v>1</v>
      </c>
      <c r="P1995">
        <v>1</v>
      </c>
      <c r="Q1995" s="556">
        <v>0</v>
      </c>
      <c r="R1995">
        <f t="shared" si="32"/>
        <v>4</v>
      </c>
      <c r="S1995" s="576"/>
      <c r="T1995" s="576"/>
      <c r="U1995" s="576"/>
      <c r="V1995" s="576"/>
      <c r="W1995" s="576"/>
      <c r="X1995" s="576"/>
    </row>
    <row r="1996" spans="2:24" ht="13.5" customHeight="1">
      <c r="B1996" s="465" t="s">
        <v>4713</v>
      </c>
      <c r="I1996" s="309" t="s">
        <v>3288</v>
      </c>
      <c r="J1996">
        <v>7</v>
      </c>
      <c r="K1996" s="312" t="s">
        <v>3233</v>
      </c>
      <c r="L1996" s="576" t="s">
        <v>4806</v>
      </c>
      <c r="M1996" s="556">
        <v>0</v>
      </c>
      <c r="N1996" s="556">
        <v>0</v>
      </c>
      <c r="O1996" s="556">
        <v>0</v>
      </c>
      <c r="P1996" s="556">
        <v>0</v>
      </c>
      <c r="Q1996" s="556">
        <v>0</v>
      </c>
      <c r="S1996" s="576"/>
      <c r="T1996" s="576"/>
      <c r="U1996" s="576"/>
      <c r="V1996" s="576"/>
      <c r="W1996" s="576"/>
      <c r="X1996" s="576"/>
    </row>
    <row r="1997" spans="2:24" ht="13.5" customHeight="1">
      <c r="B1997" t="s">
        <v>4681</v>
      </c>
      <c r="I1997" s="309" t="s">
        <v>3300</v>
      </c>
      <c r="J1997">
        <v>1</v>
      </c>
      <c r="K1997" s="312" t="s">
        <v>3243</v>
      </c>
      <c r="L1997" s="576" t="s">
        <v>4806</v>
      </c>
      <c r="M1997">
        <v>0</v>
      </c>
      <c r="N1997">
        <v>0</v>
      </c>
      <c r="O1997">
        <v>0</v>
      </c>
      <c r="P1997">
        <v>0</v>
      </c>
      <c r="Q1997">
        <v>0</v>
      </c>
      <c r="R1997">
        <f t="shared" ref="R1997:R2003" si="33">SUBTOTAL(9,M1997:Q1997)</f>
        <v>0</v>
      </c>
      <c r="S1997" s="576"/>
      <c r="T1997" s="576"/>
      <c r="U1997" s="576"/>
      <c r="V1997" s="576"/>
      <c r="W1997" s="576"/>
      <c r="X1997" s="576"/>
    </row>
    <row r="1998" spans="2:24" ht="13.5" customHeight="1">
      <c r="B1998" t="s">
        <v>4682</v>
      </c>
      <c r="I1998" s="309" t="s">
        <v>3300</v>
      </c>
      <c r="J1998">
        <v>1</v>
      </c>
      <c r="K1998" s="312" t="s">
        <v>3238</v>
      </c>
      <c r="L1998" s="576" t="s">
        <v>4806</v>
      </c>
      <c r="M1998">
        <v>0</v>
      </c>
      <c r="N1998">
        <v>0</v>
      </c>
      <c r="O1998">
        <v>0</v>
      </c>
      <c r="P1998">
        <v>0</v>
      </c>
      <c r="Q1998">
        <v>0</v>
      </c>
      <c r="R1998">
        <f t="shared" si="33"/>
        <v>0</v>
      </c>
      <c r="S1998" s="576"/>
      <c r="T1998" s="576"/>
      <c r="U1998" s="576"/>
      <c r="V1998" s="576"/>
      <c r="W1998" s="576"/>
      <c r="X1998" s="576"/>
    </row>
    <row r="1999" spans="2:24" ht="13.5" customHeight="1">
      <c r="B1999" s="465" t="s">
        <v>4711</v>
      </c>
      <c r="I1999" s="309" t="s">
        <v>3300</v>
      </c>
      <c r="J1999">
        <v>1</v>
      </c>
      <c r="K1999" s="312" t="s">
        <v>3238</v>
      </c>
      <c r="L1999" s="576" t="s">
        <v>4806</v>
      </c>
      <c r="M1999">
        <v>0</v>
      </c>
      <c r="N1999">
        <v>0</v>
      </c>
      <c r="O1999">
        <v>0</v>
      </c>
      <c r="P1999">
        <v>0</v>
      </c>
      <c r="Q1999">
        <v>0</v>
      </c>
      <c r="R1999">
        <f t="shared" si="33"/>
        <v>0</v>
      </c>
      <c r="S1999" s="576"/>
      <c r="T1999" s="576"/>
      <c r="U1999" s="576"/>
      <c r="V1999" s="576"/>
      <c r="W1999" s="576"/>
      <c r="X1999" s="576"/>
    </row>
    <row r="2000" spans="2:24" ht="13.5" customHeight="1">
      <c r="B2000" t="s">
        <v>4640</v>
      </c>
      <c r="I2000" s="309" t="s">
        <v>3300</v>
      </c>
      <c r="J2000">
        <v>1</v>
      </c>
      <c r="K2000" s="312" t="s">
        <v>3243</v>
      </c>
      <c r="L2000" s="576" t="s">
        <v>4806</v>
      </c>
      <c r="M2000">
        <v>0</v>
      </c>
      <c r="N2000">
        <v>0</v>
      </c>
      <c r="O2000">
        <v>0</v>
      </c>
      <c r="P2000">
        <v>0</v>
      </c>
      <c r="Q2000">
        <v>0</v>
      </c>
      <c r="R2000">
        <f t="shared" si="33"/>
        <v>0</v>
      </c>
      <c r="S2000" s="576"/>
      <c r="T2000" s="576"/>
      <c r="U2000" s="576"/>
      <c r="V2000" s="576"/>
      <c r="W2000" s="576"/>
      <c r="X2000" s="576"/>
    </row>
    <row r="2001" spans="2:24" ht="13.5" customHeight="1">
      <c r="B2001" t="s">
        <v>4651</v>
      </c>
      <c r="I2001" s="309" t="s">
        <v>3300</v>
      </c>
      <c r="J2001">
        <v>3</v>
      </c>
      <c r="K2001" s="312" t="s">
        <v>3250</v>
      </c>
      <c r="L2001" s="576" t="s">
        <v>4807</v>
      </c>
      <c r="M2001">
        <v>2</v>
      </c>
      <c r="N2001">
        <v>2</v>
      </c>
      <c r="O2001">
        <v>2</v>
      </c>
      <c r="P2001">
        <v>2</v>
      </c>
      <c r="Q2001">
        <v>2</v>
      </c>
      <c r="R2001">
        <f t="shared" si="33"/>
        <v>10</v>
      </c>
      <c r="S2001" s="576"/>
      <c r="T2001" s="576"/>
      <c r="U2001" s="576"/>
      <c r="V2001" s="576"/>
      <c r="W2001" s="576"/>
      <c r="X2001" s="576"/>
    </row>
    <row r="2002" spans="2:24" ht="13.5" customHeight="1">
      <c r="B2002" s="651" t="s">
        <v>4755</v>
      </c>
      <c r="I2002" s="309" t="s">
        <v>3300</v>
      </c>
      <c r="J2002">
        <v>4</v>
      </c>
      <c r="K2002" s="312" t="s">
        <v>3250</v>
      </c>
      <c r="L2002" s="576" t="s">
        <v>4807</v>
      </c>
      <c r="M2002">
        <v>0</v>
      </c>
      <c r="N2002" s="413">
        <v>1</v>
      </c>
      <c r="O2002">
        <v>0</v>
      </c>
      <c r="P2002">
        <v>1</v>
      </c>
      <c r="Q2002" s="413">
        <v>1</v>
      </c>
      <c r="R2002">
        <f t="shared" si="33"/>
        <v>3</v>
      </c>
      <c r="S2002" s="576"/>
      <c r="T2002" s="576"/>
      <c r="U2002" s="576"/>
      <c r="V2002" s="576"/>
      <c r="W2002" s="576"/>
      <c r="X2002" s="576"/>
    </row>
    <row r="2003" spans="2:24" ht="13.5" customHeight="1">
      <c r="B2003" t="s">
        <v>4653</v>
      </c>
      <c r="I2003" s="309" t="s">
        <v>3300</v>
      </c>
      <c r="J2003">
        <v>4</v>
      </c>
      <c r="K2003" s="312" t="s">
        <v>3243</v>
      </c>
      <c r="L2003" s="576" t="s">
        <v>4807</v>
      </c>
      <c r="M2003">
        <v>0</v>
      </c>
      <c r="N2003">
        <v>0</v>
      </c>
      <c r="O2003">
        <v>1</v>
      </c>
      <c r="P2003">
        <v>0</v>
      </c>
      <c r="Q2003">
        <v>0</v>
      </c>
      <c r="R2003">
        <f t="shared" si="33"/>
        <v>1</v>
      </c>
      <c r="S2003" s="576"/>
      <c r="T2003" s="576"/>
      <c r="U2003" s="576"/>
      <c r="V2003" s="576"/>
      <c r="W2003" s="576"/>
      <c r="X2003" s="576"/>
    </row>
    <row r="2004" spans="2:24" ht="13.5" customHeight="1">
      <c r="B2004" s="465" t="s">
        <v>4764</v>
      </c>
      <c r="I2004" s="309" t="s">
        <v>3300</v>
      </c>
      <c r="J2004">
        <v>5</v>
      </c>
      <c r="K2004" s="312" t="s">
        <v>3250</v>
      </c>
      <c r="L2004" s="576" t="s">
        <v>4808</v>
      </c>
      <c r="M2004">
        <v>0</v>
      </c>
      <c r="N2004">
        <v>2</v>
      </c>
      <c r="O2004">
        <v>2</v>
      </c>
      <c r="P2004">
        <v>2</v>
      </c>
      <c r="Q2004">
        <v>2</v>
      </c>
      <c r="S2004" s="576"/>
      <c r="T2004" s="576"/>
      <c r="U2004" s="576"/>
      <c r="V2004" s="576"/>
      <c r="W2004" s="576"/>
      <c r="X2004" s="576"/>
    </row>
    <row r="2005" spans="2:24">
      <c r="B2005" t="s">
        <v>4683</v>
      </c>
      <c r="I2005" s="309" t="s">
        <v>3300</v>
      </c>
      <c r="J2005">
        <v>5</v>
      </c>
      <c r="K2005" s="312" t="s">
        <v>3233</v>
      </c>
      <c r="L2005" s="576" t="s">
        <v>4807</v>
      </c>
      <c r="M2005">
        <v>1</v>
      </c>
      <c r="N2005">
        <v>1</v>
      </c>
      <c r="O2005">
        <v>1</v>
      </c>
      <c r="P2005">
        <v>1</v>
      </c>
      <c r="Q2005">
        <v>1</v>
      </c>
      <c r="R2005">
        <f>SUBTOTAL(9,M2005:Q2005)</f>
        <v>5</v>
      </c>
      <c r="S2005" s="576"/>
      <c r="T2005" s="576"/>
      <c r="U2005" s="576"/>
      <c r="V2005" s="576"/>
      <c r="W2005" s="576"/>
      <c r="X2005" s="576"/>
    </row>
    <row r="2006" spans="2:24" ht="13.5" customHeight="1">
      <c r="B2006" t="s">
        <v>4652</v>
      </c>
      <c r="I2006" s="309" t="s">
        <v>3300</v>
      </c>
      <c r="J2006">
        <v>5</v>
      </c>
      <c r="K2006" s="312" t="s">
        <v>3238</v>
      </c>
      <c r="L2006" s="576" t="s">
        <v>4806</v>
      </c>
      <c r="M2006">
        <v>0</v>
      </c>
      <c r="N2006">
        <v>0</v>
      </c>
      <c r="O2006">
        <v>0</v>
      </c>
      <c r="P2006">
        <v>0</v>
      </c>
      <c r="Q2006">
        <v>0</v>
      </c>
      <c r="R2006">
        <f>SUBTOTAL(9,M2006:Q2006)</f>
        <v>0</v>
      </c>
      <c r="S2006" s="576"/>
      <c r="T2006" s="576"/>
      <c r="U2006" s="576"/>
      <c r="V2006" s="576"/>
      <c r="W2006" s="576"/>
      <c r="X2006" s="576"/>
    </row>
    <row r="2007" spans="2:24">
      <c r="B2007" s="465" t="s">
        <v>4740</v>
      </c>
      <c r="I2007" s="309" t="s">
        <v>3300</v>
      </c>
      <c r="J2007">
        <v>6</v>
      </c>
      <c r="K2007" s="312" t="s">
        <v>3233</v>
      </c>
      <c r="L2007" s="576" t="s">
        <v>4807</v>
      </c>
      <c r="M2007" s="556">
        <v>0</v>
      </c>
      <c r="N2007" s="556">
        <v>0</v>
      </c>
      <c r="O2007">
        <v>1</v>
      </c>
      <c r="P2007" s="556">
        <v>0</v>
      </c>
      <c r="Q2007" s="556">
        <v>0</v>
      </c>
      <c r="R2007">
        <f>SUBTOTAL(9,M2007:Q2007)</f>
        <v>1</v>
      </c>
      <c r="S2007" s="576"/>
      <c r="T2007" s="576"/>
      <c r="U2007" s="576"/>
      <c r="V2007" s="576"/>
      <c r="W2007" s="576"/>
      <c r="X2007" s="576"/>
    </row>
    <row r="2008" spans="2:24" ht="13.5" customHeight="1">
      <c r="B2008" s="465" t="s">
        <v>4714</v>
      </c>
      <c r="I2008" s="309" t="s">
        <v>3300</v>
      </c>
      <c r="J2008">
        <v>6</v>
      </c>
      <c r="K2008" s="312" t="s">
        <v>3233</v>
      </c>
      <c r="L2008" s="576" t="s">
        <v>4806</v>
      </c>
      <c r="M2008" s="556">
        <v>0</v>
      </c>
      <c r="N2008" s="556">
        <v>0</v>
      </c>
      <c r="O2008" s="556">
        <v>0</v>
      </c>
      <c r="P2008" s="556">
        <v>0</v>
      </c>
      <c r="Q2008" s="556">
        <v>0</v>
      </c>
      <c r="S2008" s="576"/>
      <c r="T2008" s="576"/>
      <c r="U2008" s="576"/>
      <c r="V2008" s="576"/>
      <c r="W2008" s="576"/>
      <c r="X2008" s="576"/>
    </row>
    <row r="2009" spans="2:24" ht="13.5" customHeight="1">
      <c r="B2009" t="s">
        <v>4699</v>
      </c>
      <c r="I2009" s="309" t="s">
        <v>3318</v>
      </c>
      <c r="J2009">
        <v>1</v>
      </c>
      <c r="K2009" s="312" t="s">
        <v>3238</v>
      </c>
      <c r="L2009" s="576" t="s">
        <v>4806</v>
      </c>
      <c r="M2009">
        <v>0</v>
      </c>
      <c r="N2009">
        <v>0</v>
      </c>
      <c r="O2009">
        <v>0</v>
      </c>
      <c r="P2009">
        <v>0</v>
      </c>
      <c r="Q2009">
        <v>0</v>
      </c>
      <c r="R2009">
        <f t="shared" ref="R2009:R2018" si="34">SUBTOTAL(9,M2009:Q2009)</f>
        <v>0</v>
      </c>
      <c r="S2009" s="576"/>
      <c r="T2009" s="576"/>
      <c r="U2009" s="576"/>
      <c r="V2009" s="576"/>
      <c r="W2009" s="576"/>
      <c r="X2009" s="576"/>
    </row>
    <row r="2010" spans="2:24" ht="13.5" customHeight="1">
      <c r="B2010" t="s">
        <v>4641</v>
      </c>
      <c r="I2010" s="309" t="s">
        <v>3318</v>
      </c>
      <c r="J2010">
        <v>1</v>
      </c>
      <c r="K2010" s="312" t="s">
        <v>3238</v>
      </c>
      <c r="L2010" s="576" t="s">
        <v>4806</v>
      </c>
      <c r="M2010">
        <v>0</v>
      </c>
      <c r="N2010">
        <v>0</v>
      </c>
      <c r="O2010">
        <v>0</v>
      </c>
      <c r="P2010">
        <v>0</v>
      </c>
      <c r="Q2010">
        <v>0</v>
      </c>
      <c r="R2010">
        <f t="shared" si="34"/>
        <v>0</v>
      </c>
      <c r="S2010" s="576"/>
      <c r="T2010" s="576"/>
      <c r="U2010" s="576"/>
      <c r="V2010" s="576"/>
      <c r="W2010" s="576"/>
      <c r="X2010" s="576"/>
    </row>
    <row r="2011" spans="2:24" ht="13.5" customHeight="1">
      <c r="B2011" t="s">
        <v>4698</v>
      </c>
      <c r="I2011" s="309" t="s">
        <v>3318</v>
      </c>
      <c r="J2011">
        <v>1</v>
      </c>
      <c r="K2011" s="312" t="s">
        <v>3243</v>
      </c>
      <c r="L2011" s="576" t="s">
        <v>4806</v>
      </c>
      <c r="M2011">
        <v>0</v>
      </c>
      <c r="N2011">
        <v>0</v>
      </c>
      <c r="O2011">
        <v>0</v>
      </c>
      <c r="P2011">
        <v>0</v>
      </c>
      <c r="Q2011">
        <v>0</v>
      </c>
      <c r="R2011">
        <f t="shared" si="34"/>
        <v>0</v>
      </c>
      <c r="S2011" s="576"/>
      <c r="T2011" s="576"/>
      <c r="U2011" s="576"/>
      <c r="V2011" s="576"/>
      <c r="W2011" s="576"/>
      <c r="X2011" s="576"/>
    </row>
    <row r="2012" spans="2:24" ht="13.5" customHeight="1">
      <c r="B2012" t="s">
        <v>4661</v>
      </c>
      <c r="I2012" s="309" t="s">
        <v>3318</v>
      </c>
      <c r="J2012">
        <v>3</v>
      </c>
      <c r="K2012" s="312" t="s">
        <v>3243</v>
      </c>
      <c r="L2012" s="576" t="s">
        <v>5027</v>
      </c>
      <c r="M2012">
        <v>0</v>
      </c>
      <c r="N2012">
        <v>0</v>
      </c>
      <c r="O2012">
        <v>0</v>
      </c>
      <c r="P2012">
        <v>0</v>
      </c>
      <c r="Q2012">
        <v>0</v>
      </c>
      <c r="R2012">
        <f t="shared" si="34"/>
        <v>0</v>
      </c>
      <c r="S2012" s="576"/>
      <c r="T2012" s="576"/>
      <c r="U2012" s="576"/>
      <c r="V2012" s="576"/>
      <c r="W2012" s="576"/>
      <c r="X2012" s="576"/>
    </row>
    <row r="2013" spans="2:24" ht="13.5" customHeight="1">
      <c r="B2013" t="s">
        <v>4696</v>
      </c>
      <c r="I2013" s="309" t="s">
        <v>3318</v>
      </c>
      <c r="J2013">
        <v>4</v>
      </c>
      <c r="K2013" s="312" t="s">
        <v>3238</v>
      </c>
      <c r="L2013" s="576" t="s">
        <v>4806</v>
      </c>
      <c r="M2013">
        <v>0</v>
      </c>
      <c r="N2013">
        <v>0</v>
      </c>
      <c r="O2013">
        <v>0</v>
      </c>
      <c r="P2013">
        <v>0</v>
      </c>
      <c r="Q2013">
        <v>0</v>
      </c>
      <c r="R2013">
        <f t="shared" si="34"/>
        <v>0</v>
      </c>
      <c r="S2013" s="576"/>
      <c r="T2013" s="576"/>
      <c r="U2013" s="576"/>
      <c r="V2013" s="576"/>
      <c r="W2013" s="576"/>
      <c r="X2013" s="576"/>
    </row>
    <row r="2014" spans="2:24" ht="13.5" customHeight="1">
      <c r="B2014" s="465" t="s">
        <v>4745</v>
      </c>
      <c r="I2014" s="309" t="s">
        <v>3318</v>
      </c>
      <c r="J2014">
        <v>5</v>
      </c>
      <c r="K2014" s="312" t="s">
        <v>3243</v>
      </c>
      <c r="L2014" s="576" t="s">
        <v>4986</v>
      </c>
      <c r="M2014">
        <v>0</v>
      </c>
      <c r="N2014">
        <v>0</v>
      </c>
      <c r="O2014">
        <v>0</v>
      </c>
      <c r="P2014">
        <v>0</v>
      </c>
      <c r="Q2014">
        <v>0</v>
      </c>
      <c r="R2014">
        <f t="shared" si="34"/>
        <v>0</v>
      </c>
      <c r="S2014" s="576"/>
      <c r="T2014" s="576"/>
      <c r="U2014" s="576"/>
      <c r="V2014" s="576"/>
      <c r="W2014" s="576"/>
      <c r="X2014" s="576"/>
    </row>
    <row r="2015" spans="2:24" ht="13.5" customHeight="1">
      <c r="B2015" s="651" t="s">
        <v>4746</v>
      </c>
      <c r="I2015" s="309" t="s">
        <v>3318</v>
      </c>
      <c r="J2015">
        <v>5</v>
      </c>
      <c r="K2015" s="312" t="s">
        <v>3250</v>
      </c>
      <c r="L2015" s="576" t="s">
        <v>4807</v>
      </c>
      <c r="M2015">
        <v>0</v>
      </c>
      <c r="N2015">
        <v>0</v>
      </c>
      <c r="O2015">
        <v>0</v>
      </c>
      <c r="P2015">
        <v>2</v>
      </c>
      <c r="Q2015">
        <v>0</v>
      </c>
      <c r="R2015">
        <f t="shared" si="34"/>
        <v>2</v>
      </c>
      <c r="S2015" s="576"/>
      <c r="T2015" s="576"/>
      <c r="U2015" s="576"/>
      <c r="V2015" s="576"/>
      <c r="W2015" s="576"/>
      <c r="X2015" s="576"/>
    </row>
    <row r="2016" spans="2:24">
      <c r="B2016" s="465" t="s">
        <v>4736</v>
      </c>
      <c r="I2016" s="309" t="s">
        <v>3318</v>
      </c>
      <c r="J2016">
        <v>5</v>
      </c>
      <c r="K2016" s="312" t="s">
        <v>3233</v>
      </c>
      <c r="L2016" s="576" t="s">
        <v>4807</v>
      </c>
      <c r="M2016">
        <v>1</v>
      </c>
      <c r="N2016">
        <v>1</v>
      </c>
      <c r="O2016" s="556">
        <v>0</v>
      </c>
      <c r="P2016">
        <v>1</v>
      </c>
      <c r="Q2016">
        <v>1</v>
      </c>
      <c r="R2016">
        <f t="shared" si="34"/>
        <v>4</v>
      </c>
      <c r="S2016" s="576"/>
      <c r="T2016" s="576"/>
      <c r="U2016" s="576"/>
      <c r="V2016" s="576"/>
      <c r="W2016" s="576"/>
      <c r="X2016" s="576"/>
    </row>
    <row r="2017" spans="2:24" ht="13.5" customHeight="1">
      <c r="B2017" t="s">
        <v>4700</v>
      </c>
      <c r="I2017" s="309" t="s">
        <v>3318</v>
      </c>
      <c r="J2017">
        <v>5</v>
      </c>
      <c r="K2017" s="312" t="s">
        <v>3250</v>
      </c>
      <c r="L2017" s="576" t="s">
        <v>4807</v>
      </c>
      <c r="M2017">
        <v>1</v>
      </c>
      <c r="N2017">
        <v>2</v>
      </c>
      <c r="O2017">
        <v>1</v>
      </c>
      <c r="P2017">
        <v>2</v>
      </c>
      <c r="Q2017">
        <v>2</v>
      </c>
      <c r="R2017">
        <f t="shared" si="34"/>
        <v>8</v>
      </c>
      <c r="S2017" s="576"/>
      <c r="T2017" s="576"/>
      <c r="U2017" s="576"/>
      <c r="V2017" s="576"/>
      <c r="W2017" s="576"/>
      <c r="X2017" s="576"/>
    </row>
    <row r="2018" spans="2:24">
      <c r="B2018" s="465" t="s">
        <v>4732</v>
      </c>
      <c r="I2018" s="309" t="s">
        <v>3318</v>
      </c>
      <c r="J2018">
        <v>6</v>
      </c>
      <c r="K2018" s="312" t="s">
        <v>3233</v>
      </c>
      <c r="L2018" s="576" t="s">
        <v>4807</v>
      </c>
      <c r="M2018" s="556">
        <v>0</v>
      </c>
      <c r="N2018">
        <v>1</v>
      </c>
      <c r="O2018">
        <v>1</v>
      </c>
      <c r="P2018">
        <v>1</v>
      </c>
      <c r="Q2018">
        <v>1</v>
      </c>
      <c r="R2018">
        <f t="shared" si="34"/>
        <v>4</v>
      </c>
      <c r="S2018" s="576"/>
      <c r="T2018" s="576"/>
      <c r="U2018" s="576"/>
      <c r="V2018" s="576"/>
      <c r="W2018" s="576"/>
      <c r="X2018" s="576"/>
    </row>
    <row r="2019" spans="2:24" ht="13.5" customHeight="1">
      <c r="B2019" s="465" t="s">
        <v>4715</v>
      </c>
      <c r="I2019" s="309" t="s">
        <v>3318</v>
      </c>
      <c r="J2019">
        <v>7</v>
      </c>
      <c r="K2019" s="312" t="s">
        <v>3233</v>
      </c>
      <c r="L2019" s="576" t="s">
        <v>4806</v>
      </c>
      <c r="M2019" s="556">
        <v>0</v>
      </c>
      <c r="N2019" s="556">
        <v>0</v>
      </c>
      <c r="O2019" s="556">
        <v>0</v>
      </c>
      <c r="P2019" s="556">
        <v>0</v>
      </c>
      <c r="Q2019" s="556">
        <v>0</v>
      </c>
      <c r="S2019" s="576"/>
      <c r="T2019" s="576"/>
      <c r="U2019" s="576"/>
      <c r="V2019" s="576"/>
      <c r="W2019" s="576"/>
      <c r="X2019" s="576"/>
    </row>
    <row r="2020" spans="2:24" ht="13.5" customHeight="1">
      <c r="B2020" s="465" t="s">
        <v>4765</v>
      </c>
      <c r="I2020" s="309" t="s">
        <v>3318</v>
      </c>
      <c r="J2020">
        <v>10</v>
      </c>
      <c r="K2020" s="312" t="s">
        <v>3238</v>
      </c>
      <c r="L2020" s="576" t="s">
        <v>4808</v>
      </c>
      <c r="M2020">
        <v>0</v>
      </c>
      <c r="N2020">
        <v>2</v>
      </c>
      <c r="O2020">
        <v>2</v>
      </c>
      <c r="P2020">
        <v>2</v>
      </c>
      <c r="Q2020">
        <v>2</v>
      </c>
      <c r="S2020" s="576"/>
      <c r="T2020" s="576"/>
      <c r="U2020" s="576"/>
      <c r="V2020" s="576"/>
      <c r="W2020" s="576"/>
      <c r="X2020" s="576"/>
    </row>
    <row r="2021" spans="2:24" ht="13.5" customHeight="1">
      <c r="B2021" t="s">
        <v>4637</v>
      </c>
      <c r="I2021" s="309" t="s">
        <v>3350</v>
      </c>
      <c r="J2021">
        <v>1</v>
      </c>
      <c r="K2021" s="312" t="s">
        <v>3238</v>
      </c>
      <c r="L2021" s="576" t="s">
        <v>4972</v>
      </c>
      <c r="M2021">
        <v>0</v>
      </c>
      <c r="N2021">
        <v>0</v>
      </c>
      <c r="O2021">
        <v>0</v>
      </c>
      <c r="P2021">
        <v>0</v>
      </c>
      <c r="Q2021">
        <v>0</v>
      </c>
      <c r="R2021">
        <f>SUBTOTAL(9,M2021:Q2021)</f>
        <v>0</v>
      </c>
      <c r="S2021" s="576"/>
      <c r="T2021" s="576"/>
      <c r="U2021" s="576"/>
      <c r="V2021" s="576"/>
      <c r="W2021" s="576"/>
      <c r="X2021" s="576"/>
    </row>
    <row r="2022" spans="2:24" ht="13.5" customHeight="1">
      <c r="B2022" t="s">
        <v>4660</v>
      </c>
      <c r="I2022" s="309" t="s">
        <v>3350</v>
      </c>
      <c r="J2022">
        <v>2</v>
      </c>
      <c r="K2022" s="312" t="s">
        <v>3243</v>
      </c>
      <c r="L2022" s="576" t="s">
        <v>4986</v>
      </c>
      <c r="M2022">
        <v>0</v>
      </c>
      <c r="N2022">
        <v>0</v>
      </c>
      <c r="O2022">
        <v>0</v>
      </c>
      <c r="P2022">
        <v>0</v>
      </c>
      <c r="Q2022">
        <v>0</v>
      </c>
      <c r="R2022">
        <f>SUBTOTAL(9,M2022:Q2022)</f>
        <v>0</v>
      </c>
      <c r="S2022" s="576"/>
      <c r="T2022" s="576"/>
      <c r="U2022" s="576"/>
      <c r="V2022" s="576"/>
      <c r="W2022" s="576"/>
      <c r="X2022" s="576"/>
    </row>
    <row r="2023" spans="2:24" ht="13.5" customHeight="1">
      <c r="B2023" s="465" t="s">
        <v>4766</v>
      </c>
      <c r="I2023" s="309" t="s">
        <v>3350</v>
      </c>
      <c r="J2023">
        <v>2</v>
      </c>
      <c r="K2023" s="312" t="s">
        <v>3238</v>
      </c>
      <c r="L2023" s="576" t="s">
        <v>4808</v>
      </c>
      <c r="M2023">
        <v>0</v>
      </c>
      <c r="N2023">
        <v>2</v>
      </c>
      <c r="O2023">
        <v>2</v>
      </c>
      <c r="P2023">
        <v>2</v>
      </c>
      <c r="Q2023">
        <v>2</v>
      </c>
      <c r="S2023" s="576"/>
      <c r="T2023" s="576"/>
      <c r="U2023" s="576"/>
      <c r="V2023" s="576"/>
      <c r="W2023" s="576"/>
      <c r="X2023" s="576"/>
    </row>
    <row r="2024" spans="2:24" ht="13.5" customHeight="1">
      <c r="B2024" t="s">
        <v>4642</v>
      </c>
      <c r="I2024" s="309" t="s">
        <v>3350</v>
      </c>
      <c r="J2024">
        <v>3</v>
      </c>
      <c r="K2024" s="312" t="s">
        <v>3238</v>
      </c>
      <c r="L2024" s="576" t="s">
        <v>4806</v>
      </c>
      <c r="M2024">
        <v>0</v>
      </c>
      <c r="N2024">
        <v>0</v>
      </c>
      <c r="O2024">
        <v>0</v>
      </c>
      <c r="P2024">
        <v>0</v>
      </c>
      <c r="Q2024">
        <v>0</v>
      </c>
      <c r="R2024">
        <f t="shared" ref="R2024:R2031" si="35">SUBTOTAL(9,M2024:Q2024)</f>
        <v>0</v>
      </c>
      <c r="S2024" s="576"/>
      <c r="T2024" s="576"/>
      <c r="U2024" s="576"/>
      <c r="V2024" s="576"/>
      <c r="W2024" s="576"/>
      <c r="X2024" s="576"/>
    </row>
    <row r="2025" spans="2:24" ht="13.5" customHeight="1">
      <c r="B2025" s="651" t="s">
        <v>4979</v>
      </c>
      <c r="I2025" s="309" t="s">
        <v>3350</v>
      </c>
      <c r="J2025">
        <v>3</v>
      </c>
      <c r="K2025" s="312" t="s">
        <v>3250</v>
      </c>
      <c r="L2025" s="576" t="s">
        <v>4807</v>
      </c>
      <c r="M2025" s="413">
        <v>0</v>
      </c>
      <c r="N2025" s="413">
        <v>0</v>
      </c>
      <c r="O2025">
        <v>0</v>
      </c>
      <c r="P2025">
        <v>2</v>
      </c>
      <c r="Q2025" s="413">
        <v>1</v>
      </c>
      <c r="R2025">
        <f t="shared" si="35"/>
        <v>3</v>
      </c>
      <c r="S2025" s="576"/>
      <c r="T2025" s="576"/>
      <c r="U2025" s="576"/>
      <c r="V2025" s="576"/>
      <c r="W2025" s="576"/>
      <c r="X2025" s="576"/>
    </row>
    <row r="2026" spans="2:24" ht="13.5" customHeight="1">
      <c r="B2026" s="465" t="s">
        <v>4756</v>
      </c>
      <c r="I2026" s="309" t="s">
        <v>3350</v>
      </c>
      <c r="J2026">
        <v>3</v>
      </c>
      <c r="K2026" s="312" t="s">
        <v>3243</v>
      </c>
      <c r="L2026" s="576" t="s">
        <v>4806</v>
      </c>
      <c r="M2026">
        <v>0</v>
      </c>
      <c r="N2026" s="556">
        <v>0</v>
      </c>
      <c r="O2026">
        <v>0</v>
      </c>
      <c r="P2026">
        <v>0</v>
      </c>
      <c r="Q2026">
        <v>0</v>
      </c>
      <c r="R2026">
        <f t="shared" si="35"/>
        <v>0</v>
      </c>
      <c r="S2026" s="576"/>
      <c r="T2026" s="576"/>
      <c r="U2026" s="576"/>
      <c r="V2026" s="576"/>
      <c r="W2026" s="576"/>
      <c r="X2026" s="576"/>
    </row>
    <row r="2027" spans="2:24" ht="13.5" customHeight="1">
      <c r="B2027" s="651" t="s">
        <v>4749</v>
      </c>
      <c r="I2027" s="309" t="s">
        <v>3350</v>
      </c>
      <c r="J2027">
        <v>4</v>
      </c>
      <c r="K2027" s="312" t="s">
        <v>3250</v>
      </c>
      <c r="L2027" s="576" t="s">
        <v>4807</v>
      </c>
      <c r="M2027" s="413">
        <v>0</v>
      </c>
      <c r="N2027" s="413">
        <v>0</v>
      </c>
      <c r="O2027" s="413">
        <v>0</v>
      </c>
      <c r="P2027">
        <v>2</v>
      </c>
      <c r="Q2027" s="413">
        <v>0</v>
      </c>
      <c r="R2027">
        <f t="shared" si="35"/>
        <v>2</v>
      </c>
      <c r="S2027" s="576"/>
      <c r="T2027" s="576"/>
      <c r="U2027" s="576"/>
      <c r="V2027" s="576"/>
      <c r="W2027" s="576"/>
      <c r="X2027" s="576"/>
    </row>
    <row r="2028" spans="2:24" ht="13.5" customHeight="1">
      <c r="B2028" t="s">
        <v>4695</v>
      </c>
      <c r="I2028" s="309" t="s">
        <v>3350</v>
      </c>
      <c r="J2028">
        <v>5</v>
      </c>
      <c r="K2028" s="312" t="s">
        <v>3243</v>
      </c>
      <c r="L2028" s="576" t="s">
        <v>5005</v>
      </c>
      <c r="M2028">
        <v>0</v>
      </c>
      <c r="N2028">
        <v>0</v>
      </c>
      <c r="O2028">
        <v>0</v>
      </c>
      <c r="P2028">
        <v>0</v>
      </c>
      <c r="Q2028">
        <v>0</v>
      </c>
      <c r="R2028">
        <f t="shared" si="35"/>
        <v>0</v>
      </c>
      <c r="S2028" s="576"/>
      <c r="T2028" s="576"/>
      <c r="U2028" s="576"/>
      <c r="V2028" s="576"/>
      <c r="W2028" s="576"/>
      <c r="X2028" s="576"/>
    </row>
    <row r="2029" spans="2:24" ht="13.5" customHeight="1">
      <c r="B2029" t="s">
        <v>4638</v>
      </c>
      <c r="I2029" s="309" t="s">
        <v>3350</v>
      </c>
      <c r="J2029">
        <v>6</v>
      </c>
      <c r="K2029" s="312" t="s">
        <v>3238</v>
      </c>
      <c r="L2029" s="576" t="s">
        <v>4806</v>
      </c>
      <c r="M2029">
        <v>0</v>
      </c>
      <c r="N2029">
        <v>0</v>
      </c>
      <c r="O2029">
        <v>0</v>
      </c>
      <c r="P2029">
        <v>0</v>
      </c>
      <c r="Q2029">
        <v>0</v>
      </c>
      <c r="R2029">
        <f t="shared" si="35"/>
        <v>0</v>
      </c>
      <c r="S2029" s="576"/>
      <c r="T2029" s="576"/>
      <c r="U2029" s="576"/>
      <c r="V2029" s="576"/>
      <c r="W2029" s="576"/>
      <c r="X2029" s="576"/>
    </row>
    <row r="2030" spans="2:24">
      <c r="B2030" s="465" t="s">
        <v>4731</v>
      </c>
      <c r="I2030" s="309" t="s">
        <v>3350</v>
      </c>
      <c r="J2030">
        <v>7</v>
      </c>
      <c r="K2030" s="312" t="s">
        <v>3233</v>
      </c>
      <c r="L2030" s="576" t="s">
        <v>4807</v>
      </c>
      <c r="M2030" s="556">
        <v>0</v>
      </c>
      <c r="N2030">
        <v>1</v>
      </c>
      <c r="O2030" s="556">
        <v>0</v>
      </c>
      <c r="P2030">
        <v>1</v>
      </c>
      <c r="Q2030">
        <v>1</v>
      </c>
      <c r="R2030">
        <f t="shared" si="35"/>
        <v>3</v>
      </c>
      <c r="S2030" s="576"/>
      <c r="T2030" s="576"/>
      <c r="U2030" s="576"/>
      <c r="V2030" s="576"/>
      <c r="W2030" s="576"/>
      <c r="X2030" s="576"/>
    </row>
    <row r="2031" spans="2:24">
      <c r="B2031" s="465" t="s">
        <v>4743</v>
      </c>
      <c r="I2031" s="309" t="s">
        <v>3350</v>
      </c>
      <c r="J2031">
        <v>8</v>
      </c>
      <c r="K2031" s="312" t="s">
        <v>3233</v>
      </c>
      <c r="L2031" s="576" t="s">
        <v>4807</v>
      </c>
      <c r="M2031">
        <v>1</v>
      </c>
      <c r="N2031">
        <v>1</v>
      </c>
      <c r="O2031">
        <v>1</v>
      </c>
      <c r="P2031" s="556">
        <v>0</v>
      </c>
      <c r="Q2031">
        <v>1</v>
      </c>
      <c r="R2031">
        <f t="shared" si="35"/>
        <v>4</v>
      </c>
      <c r="S2031" s="576"/>
      <c r="T2031" s="576"/>
      <c r="U2031" s="576"/>
      <c r="V2031" s="576"/>
      <c r="W2031" s="576"/>
      <c r="X2031" s="576"/>
    </row>
    <row r="2032" spans="2:24" ht="13.5" customHeight="1">
      <c r="B2032" s="465" t="s">
        <v>4716</v>
      </c>
      <c r="I2032" s="309" t="s">
        <v>3350</v>
      </c>
      <c r="J2032">
        <v>7</v>
      </c>
      <c r="K2032" s="312" t="s">
        <v>3233</v>
      </c>
      <c r="L2032" s="576" t="s">
        <v>4806</v>
      </c>
      <c r="M2032" s="556">
        <v>0</v>
      </c>
      <c r="N2032" s="556">
        <v>0</v>
      </c>
      <c r="O2032" s="556">
        <v>0</v>
      </c>
      <c r="P2032" s="556">
        <v>0</v>
      </c>
      <c r="Q2032" s="556">
        <v>0</v>
      </c>
      <c r="S2032" s="576"/>
      <c r="T2032" s="576"/>
      <c r="U2032" s="576"/>
      <c r="V2032" s="576"/>
      <c r="W2032" s="576"/>
      <c r="X2032" s="576"/>
    </row>
    <row r="2033" spans="2:24" ht="13.5" customHeight="1">
      <c r="B2033" t="s">
        <v>4679</v>
      </c>
      <c r="I2033" s="309" t="s">
        <v>3364</v>
      </c>
      <c r="J2033">
        <v>1</v>
      </c>
      <c r="K2033" s="312" t="s">
        <v>3238</v>
      </c>
      <c r="L2033" s="576" t="s">
        <v>4806</v>
      </c>
      <c r="M2033">
        <v>0</v>
      </c>
      <c r="N2033">
        <v>0</v>
      </c>
      <c r="O2033">
        <v>0</v>
      </c>
      <c r="P2033">
        <v>0</v>
      </c>
      <c r="Q2033">
        <v>0</v>
      </c>
      <c r="R2033">
        <f>SUBTOTAL(9,M2033:Q2033)</f>
        <v>0</v>
      </c>
      <c r="S2033" s="576"/>
      <c r="T2033" s="576"/>
      <c r="U2033" s="576"/>
      <c r="V2033" s="576"/>
      <c r="W2033" s="576"/>
      <c r="X2033" s="576"/>
    </row>
    <row r="2034" spans="2:24" ht="13.5" customHeight="1">
      <c r="B2034" t="s">
        <v>4628</v>
      </c>
      <c r="I2034" s="309" t="s">
        <v>3364</v>
      </c>
      <c r="J2034">
        <v>2</v>
      </c>
      <c r="K2034" s="312" t="s">
        <v>3243</v>
      </c>
      <c r="L2034" s="576" t="s">
        <v>4807</v>
      </c>
      <c r="M2034">
        <v>0</v>
      </c>
      <c r="N2034">
        <v>0</v>
      </c>
      <c r="O2034">
        <v>1</v>
      </c>
      <c r="P2034">
        <v>0</v>
      </c>
      <c r="Q2034">
        <v>0</v>
      </c>
      <c r="R2034">
        <f>SUBTOTAL(9,M2034:Q2034)</f>
        <v>1</v>
      </c>
      <c r="S2034" s="576"/>
      <c r="T2034" s="576"/>
      <c r="U2034" s="576"/>
      <c r="V2034" s="576"/>
      <c r="W2034" s="576"/>
      <c r="X2034" s="576"/>
    </row>
    <row r="2035" spans="2:24" ht="13.5" customHeight="1">
      <c r="B2035" t="s">
        <v>4678</v>
      </c>
      <c r="I2035" s="309" t="s">
        <v>3364</v>
      </c>
      <c r="J2035">
        <v>3</v>
      </c>
      <c r="K2035" s="312" t="s">
        <v>3250</v>
      </c>
      <c r="L2035" s="576" t="s">
        <v>4807</v>
      </c>
      <c r="M2035">
        <v>2</v>
      </c>
      <c r="N2035">
        <v>2</v>
      </c>
      <c r="O2035">
        <v>2</v>
      </c>
      <c r="P2035">
        <v>2</v>
      </c>
      <c r="Q2035">
        <v>2</v>
      </c>
      <c r="R2035">
        <f>SUBTOTAL(9,M2035:Q2035)</f>
        <v>10</v>
      </c>
      <c r="S2035" s="576"/>
      <c r="T2035" s="576"/>
      <c r="U2035" s="576"/>
      <c r="V2035" s="576"/>
      <c r="W2035" s="576"/>
      <c r="X2035" s="576"/>
    </row>
    <row r="2036" spans="2:24" ht="13.5" customHeight="1">
      <c r="B2036" s="465" t="s">
        <v>4767</v>
      </c>
      <c r="I2036" s="309" t="s">
        <v>3364</v>
      </c>
      <c r="J2036">
        <v>3</v>
      </c>
      <c r="K2036" s="312" t="s">
        <v>3243</v>
      </c>
      <c r="L2036" s="576" t="s">
        <v>4808</v>
      </c>
      <c r="M2036">
        <v>0</v>
      </c>
      <c r="N2036">
        <v>2</v>
      </c>
      <c r="O2036">
        <v>2</v>
      </c>
      <c r="P2036">
        <v>2</v>
      </c>
      <c r="Q2036">
        <v>2</v>
      </c>
      <c r="S2036" s="576"/>
      <c r="T2036" s="576"/>
      <c r="U2036" s="576"/>
      <c r="V2036" s="576"/>
      <c r="W2036" s="576"/>
      <c r="X2036" s="576"/>
    </row>
    <row r="2037" spans="2:24" ht="13.5" customHeight="1">
      <c r="B2037" t="s">
        <v>4650</v>
      </c>
      <c r="I2037" s="309" t="s">
        <v>3364</v>
      </c>
      <c r="J2037">
        <v>3</v>
      </c>
      <c r="K2037" s="312" t="s">
        <v>3238</v>
      </c>
      <c r="L2037" s="576" t="s">
        <v>4806</v>
      </c>
      <c r="M2037">
        <v>0</v>
      </c>
      <c r="N2037">
        <v>0</v>
      </c>
      <c r="O2037">
        <v>0</v>
      </c>
      <c r="P2037">
        <v>0</v>
      </c>
      <c r="Q2037">
        <v>0</v>
      </c>
      <c r="R2037">
        <f t="shared" ref="R2037:R2043" si="36">SUBTOTAL(9,M2037:Q2037)</f>
        <v>0</v>
      </c>
      <c r="S2037" s="576"/>
      <c r="T2037" s="576"/>
      <c r="U2037" s="576"/>
      <c r="V2037" s="576"/>
      <c r="W2037" s="576"/>
      <c r="X2037" s="576"/>
    </row>
    <row r="2038" spans="2:24" ht="13.5" customHeight="1">
      <c r="B2038" t="s">
        <v>4629</v>
      </c>
      <c r="I2038" s="309" t="s">
        <v>3364</v>
      </c>
      <c r="J2038">
        <v>3</v>
      </c>
      <c r="K2038" s="312" t="s">
        <v>3250</v>
      </c>
      <c r="L2038" s="576" t="s">
        <v>4807</v>
      </c>
      <c r="M2038">
        <v>2</v>
      </c>
      <c r="N2038">
        <v>1</v>
      </c>
      <c r="O2038">
        <v>1</v>
      </c>
      <c r="P2038">
        <v>2</v>
      </c>
      <c r="Q2038">
        <v>1</v>
      </c>
      <c r="R2038">
        <f t="shared" si="36"/>
        <v>7</v>
      </c>
      <c r="S2038" s="576"/>
      <c r="T2038" s="576"/>
      <c r="U2038" s="576"/>
      <c r="V2038" s="576"/>
      <c r="W2038" s="576"/>
      <c r="X2038" s="576"/>
    </row>
    <row r="2039" spans="2:24">
      <c r="B2039" s="651" t="s">
        <v>4750</v>
      </c>
      <c r="I2039" s="309" t="s">
        <v>3364</v>
      </c>
      <c r="J2039">
        <v>3</v>
      </c>
      <c r="K2039" s="312" t="s">
        <v>3233</v>
      </c>
      <c r="L2039" s="576" t="s">
        <v>4807</v>
      </c>
      <c r="M2039" s="556">
        <v>0</v>
      </c>
      <c r="N2039" s="556">
        <v>0</v>
      </c>
      <c r="O2039" s="556">
        <v>0</v>
      </c>
      <c r="P2039" s="556">
        <v>0</v>
      </c>
      <c r="Q2039">
        <v>1</v>
      </c>
      <c r="R2039">
        <f t="shared" si="36"/>
        <v>1</v>
      </c>
      <c r="S2039" s="576"/>
      <c r="T2039" s="576"/>
      <c r="U2039" s="576"/>
      <c r="V2039" s="576"/>
      <c r="W2039" s="576"/>
      <c r="X2039" s="576"/>
    </row>
    <row r="2040" spans="2:24" ht="13.5" customHeight="1">
      <c r="B2040" t="s">
        <v>4665</v>
      </c>
      <c r="I2040" s="309" t="s">
        <v>3364</v>
      </c>
      <c r="J2040">
        <v>3</v>
      </c>
      <c r="K2040" s="312" t="s">
        <v>3238</v>
      </c>
      <c r="L2040" s="576" t="s">
        <v>4806</v>
      </c>
      <c r="M2040">
        <v>0</v>
      </c>
      <c r="N2040">
        <v>0</v>
      </c>
      <c r="O2040">
        <v>0</v>
      </c>
      <c r="P2040">
        <v>0</v>
      </c>
      <c r="Q2040">
        <v>0</v>
      </c>
      <c r="R2040">
        <f t="shared" si="36"/>
        <v>0</v>
      </c>
      <c r="S2040" s="576"/>
      <c r="T2040" s="576"/>
      <c r="U2040" s="576"/>
      <c r="V2040" s="576"/>
      <c r="W2040" s="576"/>
      <c r="X2040" s="576"/>
    </row>
    <row r="2041" spans="2:24" ht="13.5" customHeight="1">
      <c r="B2041" s="465" t="s">
        <v>4760</v>
      </c>
      <c r="I2041" s="309" t="s">
        <v>3364</v>
      </c>
      <c r="J2041">
        <v>3</v>
      </c>
      <c r="K2041" s="312" t="s">
        <v>3243</v>
      </c>
      <c r="L2041" s="576" t="s">
        <v>4987</v>
      </c>
      <c r="M2041">
        <v>0</v>
      </c>
      <c r="N2041" s="556">
        <v>0</v>
      </c>
      <c r="O2041">
        <v>0</v>
      </c>
      <c r="P2041">
        <v>0</v>
      </c>
      <c r="Q2041" s="556">
        <v>0</v>
      </c>
      <c r="R2041">
        <f t="shared" si="36"/>
        <v>0</v>
      </c>
      <c r="S2041" s="576"/>
      <c r="T2041" s="576"/>
      <c r="U2041" s="576"/>
      <c r="V2041" s="576"/>
      <c r="W2041" s="576"/>
      <c r="X2041" s="576"/>
    </row>
    <row r="2042" spans="2:24" ht="13.5" customHeight="1">
      <c r="B2042" t="s">
        <v>4677</v>
      </c>
      <c r="I2042" s="309" t="s">
        <v>3364</v>
      </c>
      <c r="J2042">
        <v>4</v>
      </c>
      <c r="K2042" s="312" t="s">
        <v>3243</v>
      </c>
      <c r="L2042" s="576" t="s">
        <v>4806</v>
      </c>
      <c r="M2042">
        <v>0</v>
      </c>
      <c r="N2042">
        <v>0</v>
      </c>
      <c r="O2042">
        <v>0</v>
      </c>
      <c r="P2042">
        <v>0</v>
      </c>
      <c r="Q2042">
        <v>0</v>
      </c>
      <c r="R2042">
        <f t="shared" si="36"/>
        <v>0</v>
      </c>
      <c r="S2042" s="576"/>
      <c r="T2042" s="576"/>
      <c r="U2042" s="576"/>
      <c r="V2042" s="576"/>
      <c r="W2042" s="576"/>
      <c r="X2042" s="576"/>
    </row>
    <row r="2043" spans="2:24">
      <c r="B2043" t="s">
        <v>4680</v>
      </c>
      <c r="I2043" s="309" t="s">
        <v>3364</v>
      </c>
      <c r="J2043">
        <v>8</v>
      </c>
      <c r="K2043" s="312" t="s">
        <v>3233</v>
      </c>
      <c r="L2043" s="576" t="s">
        <v>4807</v>
      </c>
      <c r="M2043">
        <v>1</v>
      </c>
      <c r="N2043">
        <v>1</v>
      </c>
      <c r="O2043">
        <v>1</v>
      </c>
      <c r="P2043">
        <v>1</v>
      </c>
      <c r="Q2043">
        <v>1</v>
      </c>
      <c r="R2043">
        <f t="shared" si="36"/>
        <v>5</v>
      </c>
      <c r="S2043" s="576"/>
      <c r="T2043" s="576"/>
      <c r="U2043" s="576"/>
      <c r="V2043" s="576"/>
      <c r="W2043" s="576"/>
      <c r="X2043" s="576"/>
    </row>
    <row r="2044" spans="2:24" ht="14.25" customHeight="1" thickBot="1">
      <c r="B2044" s="465" t="s">
        <v>4717</v>
      </c>
      <c r="I2044" s="309" t="s">
        <v>3364</v>
      </c>
      <c r="J2044">
        <v>7</v>
      </c>
      <c r="K2044" s="312" t="s">
        <v>3233</v>
      </c>
      <c r="L2044" s="576" t="s">
        <v>4806</v>
      </c>
      <c r="M2044" s="556">
        <v>0</v>
      </c>
      <c r="N2044" s="556">
        <v>0</v>
      </c>
      <c r="O2044" s="556">
        <v>0</v>
      </c>
      <c r="P2044" s="556">
        <v>0</v>
      </c>
      <c r="Q2044" s="556">
        <v>0</v>
      </c>
      <c r="S2044" s="576"/>
      <c r="T2044" s="576"/>
      <c r="U2044" s="576"/>
      <c r="V2044" s="576"/>
      <c r="W2044" s="576"/>
      <c r="X2044" s="576"/>
    </row>
    <row r="2045" spans="2:24" ht="14.25" customHeight="1" thickBot="1">
      <c r="B2045" t="s">
        <v>4634</v>
      </c>
      <c r="I2045" s="627" t="s">
        <v>3381</v>
      </c>
      <c r="J2045">
        <v>1</v>
      </c>
      <c r="K2045" s="312" t="s">
        <v>3243</v>
      </c>
      <c r="L2045" s="576" t="s">
        <v>5025</v>
      </c>
      <c r="M2045">
        <v>0</v>
      </c>
      <c r="N2045">
        <v>0</v>
      </c>
      <c r="O2045">
        <v>0</v>
      </c>
      <c r="P2045">
        <v>0</v>
      </c>
      <c r="Q2045">
        <v>0</v>
      </c>
      <c r="R2045">
        <f>SUBTOTAL(9,M2045:Q2045)</f>
        <v>0</v>
      </c>
      <c r="S2045" s="576"/>
      <c r="T2045" s="576"/>
      <c r="U2045" s="576"/>
      <c r="V2045" s="576"/>
      <c r="W2045" s="576"/>
      <c r="X2045" s="576"/>
    </row>
    <row r="2046" spans="2:24" ht="14.25" customHeight="1" thickBot="1">
      <c r="B2046" s="465" t="s">
        <v>4718</v>
      </c>
      <c r="I2046" s="627" t="s">
        <v>3381</v>
      </c>
      <c r="J2046">
        <v>1</v>
      </c>
      <c r="K2046" s="312" t="s">
        <v>3238</v>
      </c>
      <c r="L2046" s="576" t="s">
        <v>4806</v>
      </c>
      <c r="M2046">
        <v>0</v>
      </c>
      <c r="N2046">
        <v>0</v>
      </c>
      <c r="O2046">
        <v>0</v>
      </c>
      <c r="P2046">
        <v>0</v>
      </c>
      <c r="Q2046">
        <v>0</v>
      </c>
      <c r="R2046">
        <f>SUBTOTAL(9,M2046:Q2046)</f>
        <v>0</v>
      </c>
      <c r="S2046" s="576"/>
      <c r="T2046" s="576"/>
      <c r="U2046" s="576"/>
      <c r="V2046" s="576"/>
      <c r="W2046" s="576"/>
      <c r="X2046" s="576"/>
    </row>
    <row r="2047" spans="2:24" ht="14.25" customHeight="1" thickBot="1">
      <c r="B2047" t="s">
        <v>4685</v>
      </c>
      <c r="I2047" s="627" t="s">
        <v>3381</v>
      </c>
      <c r="J2047">
        <v>1</v>
      </c>
      <c r="K2047" s="312" t="s">
        <v>3238</v>
      </c>
      <c r="L2047" s="576" t="s">
        <v>4806</v>
      </c>
      <c r="M2047">
        <v>0</v>
      </c>
      <c r="N2047">
        <v>0</v>
      </c>
      <c r="O2047">
        <v>0</v>
      </c>
      <c r="P2047">
        <v>0</v>
      </c>
      <c r="Q2047">
        <v>0</v>
      </c>
      <c r="R2047">
        <f>SUBTOTAL(9,M2047:Q2047)</f>
        <v>0</v>
      </c>
      <c r="S2047" s="576"/>
      <c r="T2047" s="576"/>
      <c r="U2047" s="576"/>
      <c r="V2047" s="576"/>
      <c r="W2047" s="576"/>
      <c r="X2047" s="576"/>
    </row>
    <row r="2048" spans="2:24" ht="13.5" customHeight="1" thickBot="1">
      <c r="B2048" s="465" t="s">
        <v>4768</v>
      </c>
      <c r="I2048" s="627" t="s">
        <v>3381</v>
      </c>
      <c r="J2048">
        <v>2</v>
      </c>
      <c r="K2048" s="312" t="s">
        <v>3243</v>
      </c>
      <c r="L2048" s="576" t="s">
        <v>4808</v>
      </c>
      <c r="M2048">
        <v>0</v>
      </c>
      <c r="N2048">
        <v>2</v>
      </c>
      <c r="O2048">
        <v>2</v>
      </c>
      <c r="P2048">
        <v>2</v>
      </c>
      <c r="Q2048">
        <v>2</v>
      </c>
      <c r="S2048" s="576"/>
      <c r="T2048" s="576"/>
      <c r="U2048" s="576"/>
      <c r="V2048" s="576"/>
      <c r="W2048" s="576"/>
      <c r="X2048" s="576"/>
    </row>
    <row r="2049" spans="2:24" ht="14.25" customHeight="1" thickBot="1">
      <c r="B2049" t="s">
        <v>4636</v>
      </c>
      <c r="I2049" s="627" t="s">
        <v>3381</v>
      </c>
      <c r="J2049">
        <v>2</v>
      </c>
      <c r="K2049" s="312" t="s">
        <v>3250</v>
      </c>
      <c r="L2049" s="576" t="s">
        <v>4807</v>
      </c>
      <c r="M2049">
        <v>2</v>
      </c>
      <c r="N2049">
        <v>0</v>
      </c>
      <c r="O2049">
        <v>0</v>
      </c>
      <c r="P2049">
        <v>2</v>
      </c>
      <c r="Q2049">
        <v>2</v>
      </c>
      <c r="R2049">
        <f t="shared" ref="R2049:R2055" si="37">SUBTOTAL(9,M2049:Q2049)</f>
        <v>6</v>
      </c>
      <c r="S2049" s="576"/>
      <c r="T2049" s="576"/>
      <c r="U2049" s="576"/>
      <c r="V2049" s="576"/>
      <c r="W2049" s="576"/>
      <c r="X2049" s="576"/>
    </row>
    <row r="2050" spans="2:24" ht="14.25" customHeight="1" thickBot="1">
      <c r="B2050" t="s">
        <v>4658</v>
      </c>
      <c r="I2050" s="627" t="s">
        <v>3381</v>
      </c>
      <c r="J2050">
        <v>2</v>
      </c>
      <c r="K2050" s="312" t="s">
        <v>3243</v>
      </c>
      <c r="L2050" s="576" t="s">
        <v>4806</v>
      </c>
      <c r="M2050">
        <v>0</v>
      </c>
      <c r="N2050">
        <v>0</v>
      </c>
      <c r="O2050">
        <v>0</v>
      </c>
      <c r="P2050">
        <v>0</v>
      </c>
      <c r="Q2050">
        <v>0</v>
      </c>
      <c r="R2050">
        <f t="shared" si="37"/>
        <v>0</v>
      </c>
      <c r="S2050" s="576"/>
      <c r="T2050" s="576"/>
      <c r="U2050" s="576"/>
      <c r="V2050" s="576"/>
      <c r="W2050" s="576"/>
      <c r="X2050" s="576"/>
    </row>
    <row r="2051" spans="2:24" ht="14.25" customHeight="1" thickBot="1">
      <c r="B2051" s="465" t="s">
        <v>4719</v>
      </c>
      <c r="I2051" s="627" t="s">
        <v>3381</v>
      </c>
      <c r="J2051">
        <v>2</v>
      </c>
      <c r="K2051" s="312" t="s">
        <v>3250</v>
      </c>
      <c r="L2051" s="576" t="s">
        <v>4807</v>
      </c>
      <c r="M2051">
        <v>1</v>
      </c>
      <c r="N2051">
        <v>2</v>
      </c>
      <c r="O2051">
        <v>1</v>
      </c>
      <c r="P2051">
        <v>2</v>
      </c>
      <c r="Q2051">
        <v>1</v>
      </c>
      <c r="R2051">
        <f t="shared" si="37"/>
        <v>7</v>
      </c>
      <c r="S2051" s="576"/>
      <c r="T2051" s="576"/>
      <c r="U2051" s="576"/>
      <c r="V2051" s="576"/>
      <c r="W2051" s="576"/>
      <c r="X2051" s="576"/>
    </row>
    <row r="2052" spans="2:24" ht="14.25" customHeight="1" thickBot="1">
      <c r="B2052" s="651" t="s">
        <v>4720</v>
      </c>
      <c r="I2052" s="627" t="s">
        <v>3381</v>
      </c>
      <c r="J2052">
        <v>2</v>
      </c>
      <c r="K2052" s="312" t="s">
        <v>3238</v>
      </c>
      <c r="L2052" s="576" t="s">
        <v>4987</v>
      </c>
      <c r="M2052">
        <v>0</v>
      </c>
      <c r="N2052">
        <v>0</v>
      </c>
      <c r="O2052">
        <v>0</v>
      </c>
      <c r="P2052">
        <v>0</v>
      </c>
      <c r="Q2052" s="556">
        <v>0</v>
      </c>
      <c r="R2052">
        <f t="shared" si="37"/>
        <v>0</v>
      </c>
      <c r="S2052" s="576"/>
      <c r="T2052" s="576"/>
      <c r="U2052" s="576"/>
      <c r="V2052" s="576"/>
      <c r="W2052" s="576"/>
      <c r="X2052" s="576"/>
    </row>
    <row r="2053" spans="2:24" ht="14.25" customHeight="1" thickBot="1">
      <c r="B2053" s="465" t="s">
        <v>4721</v>
      </c>
      <c r="I2053" s="627" t="s">
        <v>3381</v>
      </c>
      <c r="J2053">
        <v>2</v>
      </c>
      <c r="K2053" s="312" t="s">
        <v>3238</v>
      </c>
      <c r="L2053" s="576" t="s">
        <v>4806</v>
      </c>
      <c r="M2053">
        <v>0</v>
      </c>
      <c r="N2053">
        <v>0</v>
      </c>
      <c r="O2053">
        <v>0</v>
      </c>
      <c r="P2053">
        <v>0</v>
      </c>
      <c r="Q2053">
        <v>0</v>
      </c>
      <c r="R2053">
        <f t="shared" si="37"/>
        <v>0</v>
      </c>
      <c r="S2053" s="576"/>
      <c r="T2053" s="576"/>
      <c r="U2053" s="576"/>
      <c r="V2053" s="576"/>
      <c r="W2053" s="576"/>
      <c r="X2053" s="576"/>
    </row>
    <row r="2054" spans="2:24" ht="14.25" customHeight="1" thickBot="1">
      <c r="B2054" s="465" t="s">
        <v>4722</v>
      </c>
      <c r="I2054" s="627" t="s">
        <v>3381</v>
      </c>
      <c r="J2054">
        <v>2</v>
      </c>
      <c r="K2054" s="312" t="s">
        <v>3238</v>
      </c>
      <c r="L2054" s="576" t="s">
        <v>4806</v>
      </c>
      <c r="M2054">
        <v>0</v>
      </c>
      <c r="N2054">
        <v>0</v>
      </c>
      <c r="O2054">
        <v>0</v>
      </c>
      <c r="P2054">
        <v>0</v>
      </c>
      <c r="Q2054">
        <v>0</v>
      </c>
      <c r="R2054">
        <f t="shared" si="37"/>
        <v>0</v>
      </c>
      <c r="S2054" s="576"/>
      <c r="T2054" s="576"/>
      <c r="U2054" s="576"/>
      <c r="V2054" s="576"/>
      <c r="W2054" s="576"/>
      <c r="X2054" s="576"/>
    </row>
    <row r="2055" spans="2:24" ht="14.25" customHeight="1" thickBot="1">
      <c r="B2055" t="s">
        <v>4632</v>
      </c>
      <c r="I2055" s="627" t="s">
        <v>3381</v>
      </c>
      <c r="J2055">
        <v>2</v>
      </c>
      <c r="K2055" s="312" t="s">
        <v>3250</v>
      </c>
      <c r="L2055" s="576" t="s">
        <v>4807</v>
      </c>
      <c r="M2055">
        <v>1</v>
      </c>
      <c r="N2055">
        <v>1</v>
      </c>
      <c r="O2055">
        <v>1</v>
      </c>
      <c r="P2055">
        <v>1</v>
      </c>
      <c r="Q2055">
        <v>2</v>
      </c>
      <c r="R2055">
        <f t="shared" si="37"/>
        <v>6</v>
      </c>
      <c r="S2055" s="576"/>
      <c r="T2055" s="576"/>
      <c r="U2055" s="576"/>
      <c r="V2055" s="576"/>
      <c r="W2055" s="576"/>
      <c r="X2055" s="576"/>
    </row>
    <row r="2056" spans="2:24" ht="13.5" customHeight="1" thickBot="1">
      <c r="B2056" s="465" t="s">
        <v>4772</v>
      </c>
      <c r="I2056" s="627" t="s">
        <v>3381</v>
      </c>
      <c r="J2056">
        <v>3</v>
      </c>
      <c r="K2056" s="312" t="s">
        <v>3238</v>
      </c>
      <c r="L2056" s="576" t="s">
        <v>4808</v>
      </c>
      <c r="M2056">
        <v>0</v>
      </c>
      <c r="N2056">
        <v>2</v>
      </c>
      <c r="O2056">
        <v>2</v>
      </c>
      <c r="P2056">
        <v>2</v>
      </c>
      <c r="Q2056">
        <v>2</v>
      </c>
      <c r="S2056" s="576"/>
      <c r="T2056" s="576"/>
      <c r="U2056" s="576"/>
      <c r="V2056" s="576"/>
      <c r="W2056" s="576"/>
      <c r="X2056" s="576"/>
    </row>
    <row r="2057" spans="2:24" ht="14.25" customHeight="1" thickBot="1">
      <c r="B2057" s="651" t="s">
        <v>4984</v>
      </c>
      <c r="I2057" s="627" t="s">
        <v>3381</v>
      </c>
      <c r="J2057">
        <v>3</v>
      </c>
      <c r="K2057" s="312" t="s">
        <v>3243</v>
      </c>
      <c r="L2057" s="576" t="s">
        <v>4985</v>
      </c>
      <c r="M2057">
        <v>0</v>
      </c>
      <c r="N2057">
        <v>0</v>
      </c>
      <c r="O2057" s="556">
        <v>0</v>
      </c>
      <c r="P2057">
        <v>0</v>
      </c>
      <c r="Q2057">
        <v>0</v>
      </c>
      <c r="R2057">
        <f t="shared" ref="R2057:R2090" si="38">SUBTOTAL(9,M2057:Q2057)</f>
        <v>0</v>
      </c>
      <c r="S2057" s="576"/>
      <c r="T2057" s="576"/>
      <c r="U2057" s="576"/>
      <c r="V2057" s="576"/>
      <c r="W2057" s="576"/>
      <c r="X2057" s="576"/>
    </row>
    <row r="2058" spans="2:24" ht="14.25" customHeight="1" thickBot="1">
      <c r="B2058" t="s">
        <v>4676</v>
      </c>
      <c r="I2058" s="627" t="s">
        <v>3381</v>
      </c>
      <c r="J2058">
        <v>3</v>
      </c>
      <c r="K2058" s="312" t="s">
        <v>3250</v>
      </c>
      <c r="L2058" s="576" t="s">
        <v>4807</v>
      </c>
      <c r="M2058">
        <v>2</v>
      </c>
      <c r="N2058">
        <v>2</v>
      </c>
      <c r="O2058">
        <v>2</v>
      </c>
      <c r="P2058">
        <v>1</v>
      </c>
      <c r="Q2058">
        <v>2</v>
      </c>
      <c r="R2058">
        <f t="shared" si="38"/>
        <v>9</v>
      </c>
      <c r="S2058" s="576"/>
      <c r="T2058" s="576"/>
      <c r="U2058" s="576"/>
      <c r="V2058" s="576"/>
      <c r="W2058" s="576"/>
      <c r="X2058" s="576"/>
    </row>
    <row r="2059" spans="2:24" ht="14.25" customHeight="1" thickBot="1">
      <c r="B2059" s="465" t="s">
        <v>4723</v>
      </c>
      <c r="I2059" s="627" t="s">
        <v>3381</v>
      </c>
      <c r="J2059">
        <v>3</v>
      </c>
      <c r="K2059" s="312" t="s">
        <v>3238</v>
      </c>
      <c r="L2059" s="576" t="s">
        <v>4806</v>
      </c>
      <c r="M2059">
        <v>0</v>
      </c>
      <c r="N2059">
        <v>0</v>
      </c>
      <c r="O2059">
        <v>0</v>
      </c>
      <c r="P2059">
        <v>0</v>
      </c>
      <c r="Q2059">
        <v>0</v>
      </c>
      <c r="R2059">
        <f t="shared" si="38"/>
        <v>0</v>
      </c>
      <c r="S2059" s="576"/>
      <c r="T2059" s="576"/>
      <c r="U2059" s="576"/>
      <c r="V2059" s="576"/>
      <c r="W2059" s="576"/>
      <c r="X2059" s="576"/>
    </row>
    <row r="2060" spans="2:24" ht="14.25" customHeight="1" thickBot="1">
      <c r="B2060" t="s">
        <v>4690</v>
      </c>
      <c r="I2060" s="627" t="s">
        <v>3381</v>
      </c>
      <c r="J2060">
        <v>3</v>
      </c>
      <c r="K2060" s="312" t="s">
        <v>3250</v>
      </c>
      <c r="L2060" s="576" t="s">
        <v>4807</v>
      </c>
      <c r="M2060">
        <v>2</v>
      </c>
      <c r="N2060">
        <v>1</v>
      </c>
      <c r="O2060">
        <v>2</v>
      </c>
      <c r="P2060">
        <v>2</v>
      </c>
      <c r="Q2060">
        <v>2</v>
      </c>
      <c r="R2060">
        <f t="shared" si="38"/>
        <v>9</v>
      </c>
      <c r="S2060" s="576"/>
      <c r="T2060" s="576"/>
      <c r="U2060" s="576"/>
      <c r="V2060" s="576"/>
      <c r="W2060" s="576"/>
      <c r="X2060" s="576"/>
    </row>
    <row r="2061" spans="2:24" ht="14.25" customHeight="1" thickBot="1">
      <c r="B2061" s="465" t="s">
        <v>4724</v>
      </c>
      <c r="I2061" s="627" t="s">
        <v>3381</v>
      </c>
      <c r="J2061">
        <v>3</v>
      </c>
      <c r="K2061" s="312" t="s">
        <v>3238</v>
      </c>
      <c r="L2061" s="576" t="s">
        <v>4806</v>
      </c>
      <c r="M2061">
        <v>0</v>
      </c>
      <c r="N2061">
        <v>0</v>
      </c>
      <c r="O2061">
        <v>0</v>
      </c>
      <c r="P2061">
        <v>0</v>
      </c>
      <c r="Q2061">
        <v>0</v>
      </c>
      <c r="R2061">
        <f t="shared" si="38"/>
        <v>0</v>
      </c>
      <c r="S2061" s="576"/>
      <c r="T2061" s="576"/>
      <c r="U2061" s="576"/>
      <c r="V2061" s="576"/>
      <c r="W2061" s="576"/>
      <c r="X2061" s="576"/>
    </row>
    <row r="2062" spans="2:24" ht="14.25" customHeight="1" thickBot="1">
      <c r="B2062" s="465" t="s">
        <v>4725</v>
      </c>
      <c r="I2062" s="627" t="s">
        <v>3381</v>
      </c>
      <c r="J2062">
        <v>3</v>
      </c>
      <c r="K2062" s="312" t="s">
        <v>3238</v>
      </c>
      <c r="L2062" s="576" t="s">
        <v>4806</v>
      </c>
      <c r="M2062">
        <v>0</v>
      </c>
      <c r="N2062">
        <v>0</v>
      </c>
      <c r="O2062">
        <v>0</v>
      </c>
      <c r="P2062">
        <v>0</v>
      </c>
      <c r="Q2062">
        <v>0</v>
      </c>
      <c r="R2062">
        <f t="shared" si="38"/>
        <v>0</v>
      </c>
      <c r="S2062" s="576"/>
      <c r="T2062" s="576"/>
      <c r="U2062" s="576"/>
      <c r="V2062" s="576"/>
      <c r="W2062" s="576"/>
      <c r="X2062" s="576"/>
    </row>
    <row r="2063" spans="2:24" ht="14.25" customHeight="1" thickBot="1">
      <c r="B2063" s="465" t="s">
        <v>4784</v>
      </c>
      <c r="I2063" s="627" t="s">
        <v>3381</v>
      </c>
      <c r="J2063">
        <v>3</v>
      </c>
      <c r="K2063" s="312" t="s">
        <v>3238</v>
      </c>
      <c r="L2063" s="576" t="s">
        <v>4806</v>
      </c>
      <c r="M2063">
        <v>0</v>
      </c>
      <c r="N2063">
        <v>0</v>
      </c>
      <c r="O2063">
        <v>0</v>
      </c>
      <c r="P2063" s="556">
        <v>0</v>
      </c>
      <c r="Q2063">
        <v>0</v>
      </c>
      <c r="R2063">
        <f t="shared" si="38"/>
        <v>0</v>
      </c>
      <c r="S2063" s="576"/>
      <c r="T2063" s="576"/>
      <c r="U2063" s="576"/>
      <c r="V2063" s="576"/>
      <c r="W2063" s="576"/>
      <c r="X2063" s="576"/>
    </row>
    <row r="2064" spans="2:24" ht="14.25" customHeight="1" thickBot="1">
      <c r="B2064" t="s">
        <v>4656</v>
      </c>
      <c r="I2064" s="627" t="s">
        <v>3381</v>
      </c>
      <c r="J2064">
        <v>4</v>
      </c>
      <c r="K2064" s="312" t="s">
        <v>3238</v>
      </c>
      <c r="L2064" s="576" t="s">
        <v>4806</v>
      </c>
      <c r="M2064">
        <v>0</v>
      </c>
      <c r="N2064">
        <v>0</v>
      </c>
      <c r="O2064">
        <v>0</v>
      </c>
      <c r="P2064">
        <v>0</v>
      </c>
      <c r="Q2064">
        <v>0</v>
      </c>
      <c r="R2064">
        <f t="shared" si="38"/>
        <v>0</v>
      </c>
      <c r="S2064" s="576"/>
      <c r="T2064" s="576"/>
      <c r="U2064" s="576"/>
      <c r="V2064" s="576"/>
      <c r="W2064" s="576"/>
      <c r="X2064" s="576"/>
    </row>
    <row r="2065" spans="2:24" ht="14.5" thickBot="1">
      <c r="B2065" s="651" t="s">
        <v>4977</v>
      </c>
      <c r="I2065" s="627" t="s">
        <v>3381</v>
      </c>
      <c r="J2065">
        <v>4</v>
      </c>
      <c r="K2065" s="312" t="s">
        <v>3233</v>
      </c>
      <c r="L2065" s="576" t="s">
        <v>4807</v>
      </c>
      <c r="M2065" s="556">
        <v>0</v>
      </c>
      <c r="N2065" s="556">
        <v>0</v>
      </c>
      <c r="O2065" s="556">
        <v>0</v>
      </c>
      <c r="P2065">
        <v>1</v>
      </c>
      <c r="Q2065">
        <v>1</v>
      </c>
      <c r="R2065">
        <f t="shared" si="38"/>
        <v>2</v>
      </c>
      <c r="S2065" s="576"/>
      <c r="T2065" s="576"/>
      <c r="U2065" s="576"/>
      <c r="V2065" s="576"/>
      <c r="W2065" s="576"/>
      <c r="X2065" s="576"/>
    </row>
    <row r="2066" spans="2:24" ht="14.25" customHeight="1" thickBot="1">
      <c r="B2066" t="s">
        <v>4655</v>
      </c>
      <c r="I2066" s="627" t="s">
        <v>3381</v>
      </c>
      <c r="J2066">
        <v>4</v>
      </c>
      <c r="K2066" s="312" t="s">
        <v>3243</v>
      </c>
      <c r="L2066" s="576" t="s">
        <v>4806</v>
      </c>
      <c r="M2066">
        <v>0</v>
      </c>
      <c r="N2066">
        <v>0</v>
      </c>
      <c r="O2066">
        <v>0</v>
      </c>
      <c r="P2066">
        <v>0</v>
      </c>
      <c r="Q2066">
        <v>0</v>
      </c>
      <c r="R2066">
        <f t="shared" si="38"/>
        <v>0</v>
      </c>
      <c r="S2066" s="576"/>
      <c r="T2066" s="576"/>
      <c r="U2066" s="576"/>
      <c r="V2066" s="576"/>
      <c r="W2066" s="576"/>
      <c r="X2066" s="576"/>
    </row>
    <row r="2067" spans="2:24" ht="14.25" customHeight="1" thickBot="1">
      <c r="B2067" t="s">
        <v>4631</v>
      </c>
      <c r="I2067" s="627" t="s">
        <v>3381</v>
      </c>
      <c r="J2067">
        <v>4</v>
      </c>
      <c r="K2067" s="312" t="s">
        <v>3238</v>
      </c>
      <c r="L2067" s="576" t="s">
        <v>4806</v>
      </c>
      <c r="M2067">
        <v>0</v>
      </c>
      <c r="N2067">
        <v>0</v>
      </c>
      <c r="O2067">
        <v>0</v>
      </c>
      <c r="P2067">
        <v>0</v>
      </c>
      <c r="Q2067">
        <v>0</v>
      </c>
      <c r="R2067">
        <f t="shared" si="38"/>
        <v>0</v>
      </c>
      <c r="S2067" s="576"/>
      <c r="T2067" s="576"/>
      <c r="U2067" s="576"/>
      <c r="V2067" s="576"/>
      <c r="W2067" s="576"/>
      <c r="X2067" s="576"/>
    </row>
    <row r="2068" spans="2:24" ht="14.25" customHeight="1" thickBot="1">
      <c r="B2068" s="465" t="s">
        <v>4726</v>
      </c>
      <c r="I2068" s="627" t="s">
        <v>3381</v>
      </c>
      <c r="J2068">
        <v>4</v>
      </c>
      <c r="K2068" s="312" t="s">
        <v>3243</v>
      </c>
      <c r="L2068" s="576" t="s">
        <v>4988</v>
      </c>
      <c r="M2068" s="556">
        <v>0</v>
      </c>
      <c r="N2068" s="556">
        <v>0</v>
      </c>
      <c r="O2068">
        <v>0</v>
      </c>
      <c r="P2068">
        <v>0</v>
      </c>
      <c r="Q2068">
        <v>0</v>
      </c>
      <c r="R2068">
        <f t="shared" si="38"/>
        <v>0</v>
      </c>
      <c r="S2068" s="576"/>
      <c r="T2068" s="576"/>
      <c r="U2068" s="576"/>
      <c r="V2068" s="576"/>
      <c r="W2068" s="576"/>
      <c r="X2068" s="576"/>
    </row>
    <row r="2069" spans="2:24" ht="14.25" customHeight="1" thickBot="1">
      <c r="B2069" t="s">
        <v>4654</v>
      </c>
      <c r="I2069" s="627" t="s">
        <v>3381</v>
      </c>
      <c r="J2069">
        <v>4</v>
      </c>
      <c r="K2069" s="312" t="s">
        <v>3238</v>
      </c>
      <c r="L2069" s="576" t="s">
        <v>4806</v>
      </c>
      <c r="M2069">
        <v>0</v>
      </c>
      <c r="N2069">
        <v>0</v>
      </c>
      <c r="O2069">
        <v>0</v>
      </c>
      <c r="P2069">
        <v>0</v>
      </c>
      <c r="Q2069">
        <v>0</v>
      </c>
      <c r="R2069">
        <f t="shared" si="38"/>
        <v>0</v>
      </c>
      <c r="S2069" s="576"/>
      <c r="T2069" s="576"/>
      <c r="U2069" s="576"/>
      <c r="V2069" s="576"/>
      <c r="W2069" s="576"/>
      <c r="X2069" s="576"/>
    </row>
    <row r="2070" spans="2:24" ht="14.25" customHeight="1" thickBot="1">
      <c r="B2070" s="465" t="s">
        <v>4727</v>
      </c>
      <c r="I2070" s="627" t="s">
        <v>3381</v>
      </c>
      <c r="J2070">
        <v>4</v>
      </c>
      <c r="K2070" s="312" t="s">
        <v>3238</v>
      </c>
      <c r="L2070" s="576" t="s">
        <v>4806</v>
      </c>
      <c r="M2070">
        <v>0</v>
      </c>
      <c r="N2070">
        <v>0</v>
      </c>
      <c r="O2070">
        <v>0</v>
      </c>
      <c r="P2070">
        <v>0</v>
      </c>
      <c r="Q2070">
        <v>0</v>
      </c>
      <c r="R2070">
        <f t="shared" si="38"/>
        <v>0</v>
      </c>
      <c r="S2070" s="576"/>
      <c r="T2070" s="576"/>
      <c r="U2070" s="576"/>
      <c r="V2070" s="576"/>
      <c r="W2070" s="576"/>
      <c r="X2070" s="576"/>
    </row>
    <row r="2071" spans="2:24" ht="14.25" customHeight="1" thickBot="1">
      <c r="B2071" s="465" t="s">
        <v>4782</v>
      </c>
      <c r="I2071" s="627" t="s">
        <v>3381</v>
      </c>
      <c r="J2071">
        <v>4</v>
      </c>
      <c r="K2071" s="312" t="s">
        <v>3238</v>
      </c>
      <c r="L2071" s="576" t="s">
        <v>4806</v>
      </c>
      <c r="M2071">
        <v>0</v>
      </c>
      <c r="N2071">
        <v>0</v>
      </c>
      <c r="O2071">
        <v>0</v>
      </c>
      <c r="P2071">
        <v>0</v>
      </c>
      <c r="Q2071" s="556">
        <v>0</v>
      </c>
      <c r="R2071">
        <f t="shared" si="38"/>
        <v>0</v>
      </c>
      <c r="S2071" s="576"/>
      <c r="T2071" s="576"/>
      <c r="U2071" s="576"/>
      <c r="V2071" s="576"/>
      <c r="W2071" s="576"/>
      <c r="X2071" s="576"/>
    </row>
    <row r="2072" spans="2:24" ht="14.25" customHeight="1" thickBot="1">
      <c r="B2072" t="s">
        <v>4633</v>
      </c>
      <c r="I2072" s="627" t="s">
        <v>3381</v>
      </c>
      <c r="J2072">
        <v>4</v>
      </c>
      <c r="K2072" s="312" t="s">
        <v>3243</v>
      </c>
      <c r="L2072" s="576" t="s">
        <v>4806</v>
      </c>
      <c r="M2072">
        <v>0</v>
      </c>
      <c r="N2072">
        <v>0</v>
      </c>
      <c r="O2072">
        <v>0</v>
      </c>
      <c r="P2072">
        <v>0</v>
      </c>
      <c r="Q2072">
        <v>0</v>
      </c>
      <c r="R2072">
        <f t="shared" si="38"/>
        <v>0</v>
      </c>
      <c r="S2072" s="576"/>
      <c r="T2072" s="576"/>
      <c r="U2072" s="576"/>
      <c r="V2072" s="576"/>
      <c r="W2072" s="576"/>
      <c r="X2072" s="576"/>
    </row>
    <row r="2073" spans="2:24" ht="14.25" customHeight="1" thickBot="1">
      <c r="B2073" t="s">
        <v>4663</v>
      </c>
      <c r="I2073" s="627" t="s">
        <v>3381</v>
      </c>
      <c r="J2073">
        <v>5</v>
      </c>
      <c r="K2073" s="312" t="s">
        <v>3238</v>
      </c>
      <c r="L2073" s="576" t="s">
        <v>4806</v>
      </c>
      <c r="M2073">
        <v>0</v>
      </c>
      <c r="N2073">
        <v>0</v>
      </c>
      <c r="O2073">
        <v>0</v>
      </c>
      <c r="P2073">
        <v>0</v>
      </c>
      <c r="Q2073">
        <v>0</v>
      </c>
      <c r="R2073">
        <f t="shared" si="38"/>
        <v>0</v>
      </c>
      <c r="S2073" s="576"/>
      <c r="T2073" s="576"/>
      <c r="U2073" s="576"/>
      <c r="V2073" s="576"/>
      <c r="W2073" s="576"/>
      <c r="X2073" s="576"/>
    </row>
    <row r="2074" spans="2:24" ht="14.25" customHeight="1" thickBot="1">
      <c r="B2074" s="465" t="s">
        <v>4709</v>
      </c>
      <c r="I2074" s="627" t="s">
        <v>3381</v>
      </c>
      <c r="J2074">
        <v>5</v>
      </c>
      <c r="K2074" s="312" t="s">
        <v>3250</v>
      </c>
      <c r="L2074" s="576" t="s">
        <v>4807</v>
      </c>
      <c r="M2074">
        <v>0</v>
      </c>
      <c r="N2074">
        <v>1</v>
      </c>
      <c r="O2074">
        <v>0</v>
      </c>
      <c r="P2074">
        <v>2</v>
      </c>
      <c r="Q2074">
        <v>2</v>
      </c>
      <c r="R2074">
        <f t="shared" si="38"/>
        <v>5</v>
      </c>
      <c r="S2074" s="576"/>
      <c r="T2074" s="576"/>
      <c r="U2074" s="576"/>
      <c r="V2074" s="576"/>
      <c r="W2074" s="576"/>
      <c r="X2074" s="576"/>
    </row>
    <row r="2075" spans="2:24" ht="14.25" customHeight="1" thickBot="1">
      <c r="B2075" s="465" t="s">
        <v>4748</v>
      </c>
      <c r="I2075" s="627" t="s">
        <v>3381</v>
      </c>
      <c r="J2075">
        <v>5</v>
      </c>
      <c r="K2075" s="312" t="s">
        <v>3243</v>
      </c>
      <c r="L2075" s="576" t="s">
        <v>4987</v>
      </c>
      <c r="M2075">
        <v>0</v>
      </c>
      <c r="N2075">
        <v>0</v>
      </c>
      <c r="O2075">
        <v>0</v>
      </c>
      <c r="P2075">
        <v>0</v>
      </c>
      <c r="Q2075">
        <v>0</v>
      </c>
      <c r="R2075">
        <f t="shared" si="38"/>
        <v>0</v>
      </c>
      <c r="S2075" s="576"/>
      <c r="T2075" s="576"/>
      <c r="U2075" s="576"/>
      <c r="V2075" s="576"/>
      <c r="W2075" s="576"/>
      <c r="X2075" s="576"/>
    </row>
    <row r="2076" spans="2:24" ht="14.25" customHeight="1" thickBot="1">
      <c r="B2076" t="s">
        <v>4687</v>
      </c>
      <c r="I2076" s="627" t="s">
        <v>3381</v>
      </c>
      <c r="J2076">
        <v>5</v>
      </c>
      <c r="K2076" s="312" t="s">
        <v>3243</v>
      </c>
      <c r="L2076" s="576" t="s">
        <v>4807</v>
      </c>
      <c r="M2076">
        <v>0</v>
      </c>
      <c r="N2076">
        <v>1</v>
      </c>
      <c r="O2076">
        <v>0</v>
      </c>
      <c r="P2076">
        <v>0</v>
      </c>
      <c r="Q2076">
        <v>0</v>
      </c>
      <c r="R2076">
        <f t="shared" si="38"/>
        <v>1</v>
      </c>
      <c r="S2076" s="576"/>
      <c r="T2076" s="576"/>
      <c r="U2076" s="576"/>
      <c r="V2076" s="576"/>
      <c r="W2076" s="576"/>
      <c r="X2076" s="576"/>
    </row>
    <row r="2077" spans="2:24" ht="14.25" customHeight="1" thickBot="1">
      <c r="B2077" t="s">
        <v>4657</v>
      </c>
      <c r="I2077" s="627" t="s">
        <v>3381</v>
      </c>
      <c r="J2077">
        <v>5</v>
      </c>
      <c r="K2077" s="312" t="s">
        <v>3238</v>
      </c>
      <c r="L2077" s="576" t="s">
        <v>4806</v>
      </c>
      <c r="M2077">
        <v>0</v>
      </c>
      <c r="N2077">
        <v>0</v>
      </c>
      <c r="O2077">
        <v>0</v>
      </c>
      <c r="P2077">
        <v>0</v>
      </c>
      <c r="Q2077">
        <v>0</v>
      </c>
      <c r="R2077">
        <f t="shared" si="38"/>
        <v>0</v>
      </c>
      <c r="S2077" s="576"/>
      <c r="T2077" s="576"/>
      <c r="U2077" s="576"/>
      <c r="V2077" s="576"/>
      <c r="W2077" s="576"/>
      <c r="X2077" s="576"/>
    </row>
    <row r="2078" spans="2:24" ht="14.25" customHeight="1" thickBot="1">
      <c r="B2078" t="s">
        <v>4635</v>
      </c>
      <c r="I2078" s="627" t="s">
        <v>3381</v>
      </c>
      <c r="J2078">
        <v>5</v>
      </c>
      <c r="K2078" s="312" t="s">
        <v>3250</v>
      </c>
      <c r="L2078" s="576" t="s">
        <v>4807</v>
      </c>
      <c r="M2078">
        <v>2</v>
      </c>
      <c r="N2078">
        <v>2</v>
      </c>
      <c r="O2078">
        <v>2</v>
      </c>
      <c r="P2078">
        <v>2</v>
      </c>
      <c r="Q2078">
        <v>1</v>
      </c>
      <c r="R2078">
        <f t="shared" si="38"/>
        <v>9</v>
      </c>
      <c r="S2078" s="576"/>
      <c r="T2078" s="576"/>
      <c r="U2078" s="576"/>
      <c r="V2078" s="576"/>
      <c r="W2078" s="576"/>
      <c r="X2078" s="576"/>
    </row>
    <row r="2079" spans="2:24" ht="14.25" customHeight="1" thickBot="1">
      <c r="B2079" t="s">
        <v>4684</v>
      </c>
      <c r="I2079" s="627" t="s">
        <v>3381</v>
      </c>
      <c r="J2079">
        <v>5</v>
      </c>
      <c r="K2079" s="312" t="s">
        <v>3238</v>
      </c>
      <c r="L2079" s="576" t="s">
        <v>4806</v>
      </c>
      <c r="M2079">
        <v>0</v>
      </c>
      <c r="N2079">
        <v>0</v>
      </c>
      <c r="O2079">
        <v>0</v>
      </c>
      <c r="P2079">
        <v>0</v>
      </c>
      <c r="Q2079">
        <v>0</v>
      </c>
      <c r="R2079">
        <f t="shared" si="38"/>
        <v>0</v>
      </c>
      <c r="S2079" s="576"/>
      <c r="T2079" s="576"/>
      <c r="U2079" s="576"/>
      <c r="V2079" s="576"/>
      <c r="W2079" s="576"/>
      <c r="X2079" s="576"/>
    </row>
    <row r="2080" spans="2:24" ht="14.25" customHeight="1" thickBot="1">
      <c r="B2080" s="465" t="s">
        <v>4728</v>
      </c>
      <c r="I2080" s="627" t="s">
        <v>3381</v>
      </c>
      <c r="J2080">
        <v>5</v>
      </c>
      <c r="K2080" s="312" t="s">
        <v>3250</v>
      </c>
      <c r="L2080" s="576" t="s">
        <v>4807</v>
      </c>
      <c r="M2080">
        <v>2</v>
      </c>
      <c r="N2080">
        <v>2</v>
      </c>
      <c r="O2080">
        <v>2</v>
      </c>
      <c r="P2080">
        <v>1</v>
      </c>
      <c r="Q2080">
        <v>2</v>
      </c>
      <c r="R2080">
        <f t="shared" si="38"/>
        <v>9</v>
      </c>
      <c r="S2080" s="576"/>
      <c r="T2080" s="576"/>
      <c r="U2080" s="576"/>
      <c r="V2080" s="576"/>
      <c r="W2080" s="576"/>
      <c r="X2080" s="576"/>
    </row>
    <row r="2081" spans="1:54" ht="14.25" customHeight="1" thickBot="1">
      <c r="B2081" t="s">
        <v>4689</v>
      </c>
      <c r="I2081" s="627" t="s">
        <v>3381</v>
      </c>
      <c r="J2081">
        <v>5</v>
      </c>
      <c r="K2081" s="312" t="s">
        <v>3250</v>
      </c>
      <c r="L2081" s="576" t="s">
        <v>4807</v>
      </c>
      <c r="M2081">
        <v>1</v>
      </c>
      <c r="N2081">
        <v>2</v>
      </c>
      <c r="O2081">
        <v>2</v>
      </c>
      <c r="P2081">
        <v>2</v>
      </c>
      <c r="Q2081">
        <v>1</v>
      </c>
      <c r="R2081">
        <f t="shared" si="38"/>
        <v>8</v>
      </c>
      <c r="S2081" s="576"/>
      <c r="T2081" s="576"/>
      <c r="U2081" s="576"/>
      <c r="V2081" s="576"/>
      <c r="W2081" s="576"/>
      <c r="X2081" s="576"/>
    </row>
    <row r="2082" spans="1:54" ht="14.25" customHeight="1" thickBot="1">
      <c r="B2082" t="s">
        <v>4659</v>
      </c>
      <c r="I2082" s="627" t="s">
        <v>3381</v>
      </c>
      <c r="J2082">
        <v>6</v>
      </c>
      <c r="K2082" s="312" t="s">
        <v>3243</v>
      </c>
      <c r="L2082" s="576" t="s">
        <v>4807</v>
      </c>
      <c r="M2082">
        <v>0</v>
      </c>
      <c r="N2082">
        <v>0</v>
      </c>
      <c r="O2082">
        <v>0</v>
      </c>
      <c r="P2082">
        <v>0</v>
      </c>
      <c r="Q2082">
        <v>2</v>
      </c>
      <c r="R2082">
        <f t="shared" si="38"/>
        <v>2</v>
      </c>
      <c r="S2082" s="576"/>
      <c r="T2082" s="576"/>
      <c r="U2082" s="576"/>
      <c r="V2082" s="576"/>
      <c r="W2082" s="576"/>
      <c r="X2082" s="576"/>
    </row>
    <row r="2083" spans="1:54" ht="14.5" thickBot="1">
      <c r="B2083" s="651" t="s">
        <v>4747</v>
      </c>
      <c r="I2083" s="627" t="s">
        <v>3381</v>
      </c>
      <c r="J2083">
        <v>6</v>
      </c>
      <c r="K2083" s="312" t="s">
        <v>3233</v>
      </c>
      <c r="L2083" s="576" t="s">
        <v>4807</v>
      </c>
      <c r="M2083" s="556">
        <v>0</v>
      </c>
      <c r="N2083" s="556">
        <v>0</v>
      </c>
      <c r="O2083" s="556">
        <v>0</v>
      </c>
      <c r="P2083" s="556">
        <v>0</v>
      </c>
      <c r="Q2083" s="556">
        <v>0</v>
      </c>
      <c r="R2083">
        <f t="shared" si="38"/>
        <v>0</v>
      </c>
      <c r="S2083" s="576"/>
      <c r="T2083" s="576"/>
      <c r="U2083" s="576"/>
      <c r="V2083" s="576"/>
      <c r="W2083" s="576"/>
      <c r="X2083" s="576"/>
    </row>
    <row r="2084" spans="1:54" ht="14.25" customHeight="1" thickBot="1">
      <c r="B2084" s="465" t="s">
        <v>4729</v>
      </c>
      <c r="I2084" s="627" t="s">
        <v>3381</v>
      </c>
      <c r="J2084">
        <v>6</v>
      </c>
      <c r="K2084" s="312" t="s">
        <v>3238</v>
      </c>
      <c r="L2084" s="576" t="s">
        <v>4806</v>
      </c>
      <c r="M2084">
        <v>0</v>
      </c>
      <c r="N2084">
        <v>0</v>
      </c>
      <c r="O2084">
        <v>0</v>
      </c>
      <c r="P2084">
        <v>0</v>
      </c>
      <c r="Q2084">
        <v>0</v>
      </c>
      <c r="R2084">
        <f t="shared" si="38"/>
        <v>0</v>
      </c>
      <c r="S2084" s="576"/>
      <c r="T2084" s="576"/>
      <c r="U2084" s="576"/>
      <c r="V2084" s="576"/>
      <c r="W2084" s="576"/>
      <c r="X2084" s="576"/>
    </row>
    <row r="2085" spans="1:54" ht="14.25" customHeight="1" thickBot="1">
      <c r="B2085" t="s">
        <v>4688</v>
      </c>
      <c r="I2085" s="627" t="s">
        <v>3381</v>
      </c>
      <c r="J2085">
        <v>6</v>
      </c>
      <c r="K2085" s="312" t="s">
        <v>3238</v>
      </c>
      <c r="L2085" s="576" t="s">
        <v>4806</v>
      </c>
      <c r="M2085">
        <v>0</v>
      </c>
      <c r="N2085">
        <v>0</v>
      </c>
      <c r="O2085">
        <v>0</v>
      </c>
      <c r="P2085">
        <v>0</v>
      </c>
      <c r="Q2085">
        <v>0</v>
      </c>
      <c r="R2085">
        <f t="shared" si="38"/>
        <v>0</v>
      </c>
      <c r="S2085" s="576"/>
      <c r="T2085" s="576"/>
      <c r="U2085" s="576"/>
      <c r="V2085" s="576"/>
      <c r="W2085" s="576"/>
      <c r="X2085" s="576"/>
    </row>
    <row r="2086" spans="1:54" ht="14.25" customHeight="1" thickBot="1">
      <c r="B2086" t="s">
        <v>4686</v>
      </c>
      <c r="I2086" s="627" t="s">
        <v>3381</v>
      </c>
      <c r="J2086">
        <v>6</v>
      </c>
      <c r="K2086" s="312" t="s">
        <v>3238</v>
      </c>
      <c r="L2086" s="576" t="s">
        <v>4806</v>
      </c>
      <c r="M2086">
        <v>0</v>
      </c>
      <c r="N2086">
        <v>0</v>
      </c>
      <c r="O2086">
        <v>0</v>
      </c>
      <c r="P2086">
        <v>0</v>
      </c>
      <c r="Q2086">
        <v>0</v>
      </c>
      <c r="R2086">
        <f t="shared" si="38"/>
        <v>0</v>
      </c>
      <c r="S2086" s="576"/>
      <c r="T2086" s="576"/>
      <c r="U2086" s="576"/>
      <c r="V2086" s="576"/>
      <c r="W2086" s="576"/>
      <c r="X2086" s="576"/>
    </row>
    <row r="2087" spans="1:54" ht="14.5" thickBot="1">
      <c r="B2087" s="465" t="s">
        <v>4737</v>
      </c>
      <c r="I2087" s="627" t="s">
        <v>3381</v>
      </c>
      <c r="J2087">
        <v>7</v>
      </c>
      <c r="K2087" s="312" t="s">
        <v>3233</v>
      </c>
      <c r="L2087" s="576" t="s">
        <v>4807</v>
      </c>
      <c r="M2087">
        <v>1</v>
      </c>
      <c r="N2087">
        <v>1</v>
      </c>
      <c r="O2087" s="556">
        <v>0</v>
      </c>
      <c r="P2087">
        <v>1</v>
      </c>
      <c r="Q2087" s="556">
        <v>0</v>
      </c>
      <c r="R2087">
        <f t="shared" si="38"/>
        <v>3</v>
      </c>
      <c r="S2087" s="576"/>
      <c r="T2087" s="576"/>
      <c r="U2087" s="576"/>
      <c r="V2087" s="576"/>
      <c r="W2087" s="576"/>
      <c r="X2087" s="576"/>
    </row>
    <row r="2088" spans="1:54" ht="14.5" thickBot="1">
      <c r="B2088" s="651" t="s">
        <v>4980</v>
      </c>
      <c r="I2088" s="627" t="s">
        <v>3381</v>
      </c>
      <c r="J2088">
        <v>7</v>
      </c>
      <c r="K2088" s="312" t="s">
        <v>3233</v>
      </c>
      <c r="L2088" s="576" t="s">
        <v>4807</v>
      </c>
      <c r="M2088" s="556">
        <v>0</v>
      </c>
      <c r="N2088" s="556">
        <v>0</v>
      </c>
      <c r="O2088" s="556">
        <v>0</v>
      </c>
      <c r="P2088" s="556">
        <v>0</v>
      </c>
      <c r="Q2088" s="556">
        <v>0</v>
      </c>
      <c r="R2088">
        <f t="shared" si="38"/>
        <v>0</v>
      </c>
      <c r="S2088" s="576"/>
      <c r="T2088" s="576"/>
      <c r="U2088" s="576"/>
      <c r="V2088" s="576"/>
      <c r="W2088" s="576"/>
      <c r="X2088" s="576"/>
    </row>
    <row r="2089" spans="1:54" ht="14.25" customHeight="1" thickBot="1">
      <c r="B2089" t="s">
        <v>4706</v>
      </c>
      <c r="I2089" s="627" t="s">
        <v>3381</v>
      </c>
      <c r="J2089">
        <v>8</v>
      </c>
      <c r="K2089" s="312" t="s">
        <v>3238</v>
      </c>
      <c r="L2089" s="576" t="s">
        <v>4806</v>
      </c>
      <c r="M2089">
        <v>0</v>
      </c>
      <c r="N2089">
        <v>0</v>
      </c>
      <c r="O2089">
        <v>0</v>
      </c>
      <c r="P2089">
        <v>0</v>
      </c>
      <c r="Q2089">
        <v>0</v>
      </c>
      <c r="R2089">
        <f t="shared" si="38"/>
        <v>0</v>
      </c>
      <c r="S2089" s="576"/>
      <c r="T2089" s="576"/>
      <c r="U2089" s="576"/>
      <c r="V2089" s="576"/>
      <c r="W2089" s="576"/>
      <c r="X2089" s="576"/>
    </row>
    <row r="2090" spans="1:54" ht="14.25" customHeight="1" thickBot="1">
      <c r="B2090" t="s">
        <v>4697</v>
      </c>
      <c r="I2090" s="627" t="s">
        <v>3381</v>
      </c>
      <c r="J2090">
        <v>8</v>
      </c>
      <c r="K2090" s="312" t="s">
        <v>3238</v>
      </c>
      <c r="L2090" s="576" t="s">
        <v>4806</v>
      </c>
      <c r="M2090">
        <v>0</v>
      </c>
      <c r="N2090">
        <v>0</v>
      </c>
      <c r="O2090">
        <v>0</v>
      </c>
      <c r="P2090">
        <v>0</v>
      </c>
      <c r="Q2090">
        <v>0</v>
      </c>
      <c r="R2090">
        <f t="shared" si="38"/>
        <v>0</v>
      </c>
      <c r="S2090" s="576"/>
      <c r="T2090" s="576"/>
      <c r="U2090" s="576"/>
      <c r="V2090" s="576"/>
      <c r="W2090" s="576"/>
      <c r="X2090" s="576"/>
    </row>
    <row r="2091" spans="1:54" ht="14.25" customHeight="1" thickBot="1">
      <c r="B2091" s="465" t="s">
        <v>4712</v>
      </c>
      <c r="I2091" s="627" t="s">
        <v>3381</v>
      </c>
      <c r="J2091">
        <v>9</v>
      </c>
      <c r="K2091" s="312" t="s">
        <v>3233</v>
      </c>
      <c r="L2091" s="576" t="s">
        <v>4806</v>
      </c>
      <c r="M2091" s="556">
        <v>0</v>
      </c>
      <c r="N2091" s="556">
        <v>0</v>
      </c>
      <c r="O2091" s="556">
        <v>0</v>
      </c>
      <c r="P2091" s="556">
        <v>0</v>
      </c>
      <c r="Q2091" s="556">
        <v>0</v>
      </c>
      <c r="S2091" s="576"/>
      <c r="T2091" s="576"/>
      <c r="U2091" s="576"/>
      <c r="V2091" s="576"/>
      <c r="W2091" s="576"/>
      <c r="X2091" s="576"/>
    </row>
    <row r="2092" spans="1:54" ht="13.5" hidden="1" customHeight="1">
      <c r="I2092" s="678"/>
    </row>
    <row r="2093" spans="1:54" s="471" customFormat="1" ht="13.5" customHeight="1">
      <c r="A2093" s="260">
        <v>1904001</v>
      </c>
      <c r="B2093" s="580" t="s">
        <v>4118</v>
      </c>
      <c r="C2093" s="575"/>
      <c r="D2093" s="469" t="s">
        <v>4119</v>
      </c>
      <c r="E2093" s="309"/>
      <c r="F2093" s="309" t="s">
        <v>3242</v>
      </c>
      <c r="G2093" s="309">
        <v>2</v>
      </c>
      <c r="H2093" s="309">
        <v>1</v>
      </c>
      <c r="I2093" s="644" t="s">
        <v>3231</v>
      </c>
      <c r="J2093" s="309">
        <v>1</v>
      </c>
      <c r="K2093" s="312" t="s">
        <v>3238</v>
      </c>
      <c r="L2093" s="576" t="s">
        <v>4273</v>
      </c>
      <c r="M2093" s="556">
        <v>0</v>
      </c>
      <c r="N2093" s="556">
        <v>0</v>
      </c>
      <c r="O2093" s="556">
        <v>0</v>
      </c>
      <c r="P2093" s="556">
        <v>0</v>
      </c>
      <c r="Q2093" s="556">
        <v>0</v>
      </c>
      <c r="R2093" s="413">
        <f t="shared" ref="R2093:R2124" si="39">SUBTOTAL(9,M2093:Q2093)</f>
        <v>0</v>
      </c>
      <c r="S2093" s="576"/>
      <c r="T2093" s="576"/>
      <c r="U2093" s="576"/>
      <c r="V2093" s="576"/>
      <c r="W2093" s="576"/>
      <c r="X2093" s="576"/>
      <c r="Y2093" s="413"/>
      <c r="Z2093" s="413"/>
      <c r="AA2093" s="413"/>
      <c r="AB2093" s="413"/>
      <c r="AC2093" s="413"/>
      <c r="AD2093" s="413"/>
      <c r="AE2093" s="260"/>
      <c r="AF2093" s="260"/>
      <c r="AG2093" s="260"/>
      <c r="AH2093" s="260"/>
      <c r="AI2093" s="260"/>
      <c r="AJ2093" s="260"/>
      <c r="AK2093" s="260"/>
      <c r="AL2093" s="260"/>
      <c r="AM2093" s="260"/>
      <c r="AN2093" s="260"/>
      <c r="AO2093" s="260"/>
      <c r="AP2093" s="260"/>
      <c r="AQ2093" s="260"/>
      <c r="AR2093" s="260"/>
      <c r="AS2093" s="260"/>
      <c r="AT2093" s="260"/>
      <c r="AU2093" s="260"/>
      <c r="AV2093" s="260"/>
      <c r="AW2093" s="260"/>
      <c r="AX2093" s="260"/>
      <c r="AY2093" s="260"/>
      <c r="AZ2093" s="260"/>
      <c r="BA2093" s="260"/>
      <c r="BB2093" s="260"/>
    </row>
    <row r="2094" spans="1:54" s="471" customFormat="1" ht="13.5" customHeight="1">
      <c r="A2094" s="260">
        <v>1904002</v>
      </c>
      <c r="B2094" s="575" t="s">
        <v>4120</v>
      </c>
      <c r="C2094" s="575"/>
      <c r="D2094" s="469" t="s">
        <v>4309</v>
      </c>
      <c r="E2094" s="309"/>
      <c r="F2094" s="309" t="s">
        <v>3232</v>
      </c>
      <c r="G2094" s="309"/>
      <c r="H2094" s="309"/>
      <c r="I2094" s="309" t="s">
        <v>3231</v>
      </c>
      <c r="J2094" s="309">
        <v>1</v>
      </c>
      <c r="K2094" s="312" t="s">
        <v>3238</v>
      </c>
      <c r="L2094" s="576" t="s">
        <v>4318</v>
      </c>
      <c r="M2094" s="556">
        <v>0</v>
      </c>
      <c r="N2094" s="556">
        <v>0</v>
      </c>
      <c r="O2094" s="556">
        <v>0</v>
      </c>
      <c r="P2094" s="556">
        <v>0</v>
      </c>
      <c r="Q2094" s="556">
        <v>0</v>
      </c>
      <c r="R2094" s="413">
        <f t="shared" si="39"/>
        <v>0</v>
      </c>
      <c r="S2094" s="576"/>
      <c r="T2094" s="576"/>
      <c r="U2094" s="576"/>
      <c r="V2094" s="576"/>
      <c r="W2094" s="576"/>
      <c r="X2094" s="576"/>
      <c r="Y2094" s="413"/>
      <c r="Z2094" s="413"/>
      <c r="AA2094" s="413"/>
      <c r="AB2094" s="413"/>
      <c r="AC2094" s="413"/>
      <c r="AD2094" s="413"/>
      <c r="AE2094" s="260"/>
      <c r="AF2094" s="260"/>
      <c r="AG2094" s="260"/>
      <c r="AH2094" s="260"/>
      <c r="AI2094" s="260"/>
      <c r="AJ2094" s="260"/>
      <c r="AK2094" s="260"/>
      <c r="AL2094" s="260"/>
      <c r="AM2094" s="260"/>
      <c r="AN2094" s="260"/>
      <c r="AO2094" s="260"/>
      <c r="AP2094" s="260"/>
      <c r="AQ2094" s="260"/>
      <c r="AR2094" s="260"/>
      <c r="AS2094" s="260"/>
      <c r="AT2094" s="260"/>
      <c r="AU2094" s="260"/>
      <c r="AV2094" s="260"/>
      <c r="AW2094" s="260"/>
      <c r="AX2094" s="260"/>
      <c r="AY2094" s="260"/>
      <c r="AZ2094" s="260"/>
      <c r="BA2094" s="260"/>
      <c r="BB2094" s="260"/>
    </row>
    <row r="2095" spans="1:54" s="471" customFormat="1" ht="13.5" customHeight="1">
      <c r="A2095" s="260">
        <v>1904003</v>
      </c>
      <c r="B2095" s="580" t="s">
        <v>4121</v>
      </c>
      <c r="C2095" s="575"/>
      <c r="D2095" s="469" t="s">
        <v>4122</v>
      </c>
      <c r="E2095" s="309"/>
      <c r="F2095" s="309" t="s">
        <v>3242</v>
      </c>
      <c r="G2095" s="309">
        <v>2</v>
      </c>
      <c r="H2095" s="309">
        <v>3</v>
      </c>
      <c r="I2095" s="309" t="s">
        <v>3231</v>
      </c>
      <c r="J2095" s="309">
        <v>2</v>
      </c>
      <c r="K2095" s="312" t="s">
        <v>3233</v>
      </c>
      <c r="L2095" s="576" t="s">
        <v>4288</v>
      </c>
      <c r="M2095" s="556">
        <v>0</v>
      </c>
      <c r="N2095" s="556">
        <v>0</v>
      </c>
      <c r="O2095" s="556">
        <v>0</v>
      </c>
      <c r="P2095" s="556">
        <v>0</v>
      </c>
      <c r="Q2095" s="556">
        <v>0</v>
      </c>
      <c r="R2095" s="413">
        <f t="shared" si="39"/>
        <v>0</v>
      </c>
      <c r="S2095" s="576"/>
      <c r="T2095" s="576"/>
      <c r="U2095" s="576"/>
      <c r="V2095" s="576"/>
      <c r="W2095" s="576"/>
      <c r="X2095" s="576"/>
      <c r="Y2095" s="413"/>
      <c r="Z2095" s="413"/>
      <c r="AA2095" s="413"/>
      <c r="AB2095" s="413"/>
      <c r="AC2095" s="413"/>
      <c r="AD2095" s="413"/>
      <c r="AE2095" s="260"/>
      <c r="AF2095" s="260"/>
      <c r="AG2095" s="260"/>
      <c r="AH2095" s="260"/>
      <c r="AI2095" s="260"/>
      <c r="AJ2095" s="260"/>
      <c r="AK2095" s="260"/>
      <c r="AL2095" s="260"/>
      <c r="AM2095" s="260"/>
      <c r="AN2095" s="260"/>
      <c r="AO2095" s="260"/>
      <c r="AP2095" s="260"/>
      <c r="AQ2095" s="260"/>
      <c r="AR2095" s="260"/>
      <c r="AS2095" s="260"/>
      <c r="AT2095" s="260"/>
      <c r="AU2095" s="260"/>
      <c r="AV2095" s="260"/>
      <c r="AW2095" s="260"/>
      <c r="AX2095" s="260"/>
      <c r="AY2095" s="260"/>
      <c r="AZ2095" s="260"/>
      <c r="BA2095" s="260"/>
      <c r="BB2095" s="260"/>
    </row>
    <row r="2096" spans="1:54" s="471" customFormat="1" ht="13.5" customHeight="1">
      <c r="A2096" s="260">
        <v>1904004</v>
      </c>
      <c r="B2096" s="580" t="s">
        <v>4308</v>
      </c>
      <c r="C2096" s="575"/>
      <c r="D2096" s="469" t="s">
        <v>4123</v>
      </c>
      <c r="E2096" s="309"/>
      <c r="F2096" s="309" t="s">
        <v>3232</v>
      </c>
      <c r="G2096" s="309"/>
      <c r="H2096" s="309"/>
      <c r="I2096" s="309" t="s">
        <v>3231</v>
      </c>
      <c r="J2096" s="309">
        <v>2</v>
      </c>
      <c r="K2096" s="312" t="s">
        <v>3250</v>
      </c>
      <c r="L2096" s="576" t="s">
        <v>4284</v>
      </c>
      <c r="M2096" s="556">
        <v>0</v>
      </c>
      <c r="N2096" s="556">
        <v>0</v>
      </c>
      <c r="O2096" s="556">
        <v>0</v>
      </c>
      <c r="P2096" s="556">
        <v>0</v>
      </c>
      <c r="Q2096" s="556">
        <v>0</v>
      </c>
      <c r="R2096" s="413">
        <f t="shared" si="39"/>
        <v>0</v>
      </c>
      <c r="S2096" s="576"/>
      <c r="T2096" s="576"/>
      <c r="U2096" s="576"/>
      <c r="V2096" s="576"/>
      <c r="W2096" s="576"/>
      <c r="X2096" s="576"/>
      <c r="Y2096" s="413"/>
      <c r="Z2096" s="413"/>
      <c r="AA2096" s="413"/>
      <c r="AB2096" s="413"/>
      <c r="AC2096" s="413"/>
      <c r="AD2096" s="413"/>
      <c r="AE2096" s="260"/>
      <c r="AF2096" s="260"/>
      <c r="AG2096" s="260"/>
      <c r="AH2096" s="260"/>
      <c r="AI2096" s="260"/>
      <c r="AJ2096" s="260"/>
      <c r="AK2096" s="260"/>
      <c r="AL2096" s="260"/>
      <c r="AM2096" s="260"/>
      <c r="AN2096" s="260"/>
      <c r="AO2096" s="260"/>
      <c r="AP2096" s="260"/>
      <c r="AQ2096" s="260"/>
      <c r="AR2096" s="260"/>
      <c r="AS2096" s="260"/>
      <c r="AT2096" s="260"/>
      <c r="AU2096" s="260"/>
      <c r="AV2096" s="260"/>
      <c r="AW2096" s="260"/>
      <c r="AX2096" s="260"/>
      <c r="AY2096" s="260"/>
      <c r="AZ2096" s="260"/>
      <c r="BA2096" s="260"/>
      <c r="BB2096" s="260"/>
    </row>
    <row r="2097" spans="1:54" s="471" customFormat="1" ht="13.5" customHeight="1">
      <c r="A2097" s="260">
        <v>1904005</v>
      </c>
      <c r="B2097" s="580" t="s">
        <v>4124</v>
      </c>
      <c r="C2097" s="575"/>
      <c r="D2097" s="469" t="s">
        <v>4125</v>
      </c>
      <c r="E2097" s="309"/>
      <c r="F2097" s="309" t="s">
        <v>3232</v>
      </c>
      <c r="G2097" s="309"/>
      <c r="H2097" s="309"/>
      <c r="I2097" s="309" t="s">
        <v>3231</v>
      </c>
      <c r="J2097" s="309">
        <v>2</v>
      </c>
      <c r="K2097" s="312" t="s">
        <v>3243</v>
      </c>
      <c r="L2097" s="576" t="s">
        <v>4287</v>
      </c>
      <c r="M2097" s="556">
        <v>0</v>
      </c>
      <c r="N2097" s="556">
        <v>0</v>
      </c>
      <c r="O2097" s="556">
        <v>0</v>
      </c>
      <c r="P2097" s="556">
        <v>0</v>
      </c>
      <c r="Q2097" s="556">
        <v>0</v>
      </c>
      <c r="R2097" s="413">
        <f t="shared" si="39"/>
        <v>0</v>
      </c>
      <c r="S2097" s="576"/>
      <c r="T2097" s="576"/>
      <c r="U2097" s="576"/>
      <c r="V2097" s="576"/>
      <c r="W2097" s="576"/>
      <c r="X2097" s="576"/>
      <c r="Y2097" s="413"/>
      <c r="Z2097" s="413"/>
      <c r="AA2097" s="413"/>
      <c r="AB2097" s="413"/>
      <c r="AC2097" s="413"/>
      <c r="AD2097" s="413"/>
      <c r="AE2097" s="260"/>
      <c r="AF2097" s="260"/>
      <c r="AG2097" s="260"/>
      <c r="AH2097" s="260"/>
      <c r="AI2097" s="260"/>
      <c r="AJ2097" s="260"/>
      <c r="AK2097" s="260"/>
      <c r="AL2097" s="260"/>
      <c r="AM2097" s="260"/>
      <c r="AN2097" s="260"/>
      <c r="AO2097" s="260"/>
      <c r="AP2097" s="260"/>
      <c r="AQ2097" s="260"/>
      <c r="AR2097" s="260"/>
      <c r="AS2097" s="260"/>
      <c r="AT2097" s="260"/>
      <c r="AU2097" s="260"/>
      <c r="AV2097" s="260"/>
      <c r="AW2097" s="260"/>
      <c r="AX2097" s="260"/>
      <c r="AY2097" s="260"/>
      <c r="AZ2097" s="260"/>
      <c r="BA2097" s="260"/>
      <c r="BB2097" s="260"/>
    </row>
    <row r="2098" spans="1:54" s="471" customFormat="1" ht="13.5" customHeight="1">
      <c r="A2098" s="260">
        <v>1904006</v>
      </c>
      <c r="B2098" s="575" t="s">
        <v>4126</v>
      </c>
      <c r="C2098" s="575"/>
      <c r="D2098" s="260" t="s">
        <v>4127</v>
      </c>
      <c r="E2098" s="309"/>
      <c r="F2098" s="309" t="s">
        <v>3242</v>
      </c>
      <c r="G2098" s="309">
        <v>2</v>
      </c>
      <c r="H2098" s="309">
        <v>5</v>
      </c>
      <c r="I2098" s="309" t="s">
        <v>3231</v>
      </c>
      <c r="J2098" s="309">
        <v>3</v>
      </c>
      <c r="K2098" s="312" t="s">
        <v>3243</v>
      </c>
      <c r="L2098" s="576" t="s">
        <v>4272</v>
      </c>
      <c r="M2098" s="556">
        <v>0</v>
      </c>
      <c r="N2098" s="556">
        <v>0</v>
      </c>
      <c r="O2098" s="556">
        <v>0</v>
      </c>
      <c r="P2098" s="556">
        <v>0</v>
      </c>
      <c r="Q2098" s="556">
        <v>0</v>
      </c>
      <c r="R2098" s="413">
        <f t="shared" si="39"/>
        <v>0</v>
      </c>
      <c r="S2098" s="576"/>
      <c r="T2098" s="576"/>
      <c r="U2098" s="576"/>
      <c r="V2098" s="576"/>
      <c r="W2098" s="576"/>
      <c r="X2098" s="576"/>
      <c r="Y2098" s="413"/>
      <c r="Z2098" s="413"/>
      <c r="AA2098" s="413"/>
      <c r="AB2098" s="413"/>
      <c r="AC2098" s="413"/>
      <c r="AD2098" s="413"/>
      <c r="AE2098" s="260"/>
      <c r="AF2098" s="260"/>
      <c r="AG2098" s="260"/>
      <c r="AH2098" s="260"/>
      <c r="AI2098" s="260"/>
      <c r="AJ2098" s="260"/>
      <c r="AK2098" s="260"/>
      <c r="AL2098" s="260"/>
      <c r="AM2098" s="260"/>
      <c r="AN2098" s="260"/>
      <c r="AO2098" s="260"/>
      <c r="AP2098" s="260"/>
      <c r="AQ2098" s="260"/>
      <c r="AR2098" s="260"/>
      <c r="AS2098" s="260"/>
      <c r="AT2098" s="260"/>
      <c r="AU2098" s="260"/>
      <c r="AV2098" s="260"/>
      <c r="AW2098" s="260"/>
      <c r="AX2098" s="260"/>
      <c r="AY2098" s="260"/>
      <c r="AZ2098" s="260"/>
      <c r="BA2098" s="260"/>
      <c r="BB2098" s="260"/>
    </row>
    <row r="2099" spans="1:54" s="471" customFormat="1" ht="13.5" customHeight="1">
      <c r="A2099" s="260">
        <v>1904007</v>
      </c>
      <c r="B2099" s="580" t="s">
        <v>4128</v>
      </c>
      <c r="C2099" s="575"/>
      <c r="D2099" s="260" t="s">
        <v>4129</v>
      </c>
      <c r="E2099" s="309"/>
      <c r="F2099" s="309" t="s">
        <v>3232</v>
      </c>
      <c r="G2099" s="309"/>
      <c r="H2099" s="309"/>
      <c r="I2099" s="309" t="s">
        <v>3231</v>
      </c>
      <c r="J2099" s="309">
        <v>3</v>
      </c>
      <c r="K2099" s="312" t="s">
        <v>3238</v>
      </c>
      <c r="L2099" s="576" t="s">
        <v>4283</v>
      </c>
      <c r="M2099" s="556">
        <v>0</v>
      </c>
      <c r="N2099" s="556">
        <v>0</v>
      </c>
      <c r="O2099" s="556">
        <v>0</v>
      </c>
      <c r="P2099" s="556">
        <v>0</v>
      </c>
      <c r="Q2099" s="556">
        <v>0</v>
      </c>
      <c r="R2099" s="413">
        <f t="shared" si="39"/>
        <v>0</v>
      </c>
      <c r="S2099" s="576"/>
      <c r="T2099" s="576"/>
      <c r="U2099" s="576"/>
      <c r="V2099" s="576"/>
      <c r="W2099" s="576"/>
      <c r="X2099" s="576"/>
      <c r="Y2099" s="413"/>
      <c r="Z2099" s="413"/>
      <c r="AA2099" s="413"/>
      <c r="AB2099" s="413"/>
      <c r="AC2099" s="413"/>
      <c r="AD2099" s="413"/>
      <c r="AE2099" s="260"/>
      <c r="AF2099" s="260"/>
      <c r="AG2099" s="260"/>
      <c r="AH2099" s="260"/>
      <c r="AI2099" s="260"/>
      <c r="AJ2099" s="260"/>
      <c r="AK2099" s="260"/>
      <c r="AL2099" s="260"/>
      <c r="AM2099" s="260"/>
      <c r="AN2099" s="260"/>
      <c r="AO2099" s="260"/>
      <c r="AP2099" s="260"/>
      <c r="AQ2099" s="260"/>
      <c r="AR2099" s="260"/>
      <c r="AS2099" s="260"/>
      <c r="AT2099" s="260"/>
      <c r="AU2099" s="260"/>
      <c r="AV2099" s="260"/>
      <c r="AW2099" s="260"/>
      <c r="AX2099" s="260"/>
      <c r="AY2099" s="260"/>
      <c r="AZ2099" s="260"/>
      <c r="BA2099" s="260"/>
      <c r="BB2099" s="260"/>
    </row>
    <row r="2100" spans="1:54" s="471" customFormat="1" ht="14.25" customHeight="1" thickBot="1">
      <c r="A2100" s="260">
        <v>1904008</v>
      </c>
      <c r="B2100" s="609" t="s">
        <v>4130</v>
      </c>
      <c r="C2100" s="609"/>
      <c r="D2100" s="620" t="s">
        <v>4131</v>
      </c>
      <c r="E2100" s="309" t="s">
        <v>3404</v>
      </c>
      <c r="F2100" s="631" t="s">
        <v>3242</v>
      </c>
      <c r="G2100" s="631">
        <v>4</v>
      </c>
      <c r="H2100" s="631">
        <v>4</v>
      </c>
      <c r="I2100" s="309" t="s">
        <v>3231</v>
      </c>
      <c r="J2100" s="631">
        <v>5</v>
      </c>
      <c r="K2100" s="312" t="s">
        <v>3250</v>
      </c>
      <c r="L2100" s="313" t="s">
        <v>4263</v>
      </c>
      <c r="M2100" s="260">
        <v>1</v>
      </c>
      <c r="N2100" s="260">
        <v>1</v>
      </c>
      <c r="O2100" s="556">
        <v>0</v>
      </c>
      <c r="P2100" s="556">
        <v>0</v>
      </c>
      <c r="Q2100" s="260">
        <v>1</v>
      </c>
      <c r="R2100" s="413">
        <f t="shared" si="39"/>
        <v>3</v>
      </c>
      <c r="S2100" s="313"/>
      <c r="T2100" s="313"/>
      <c r="U2100" s="313"/>
      <c r="V2100" s="313"/>
      <c r="W2100" s="313"/>
      <c r="X2100" s="313"/>
      <c r="Y2100" s="413"/>
      <c r="Z2100" s="413"/>
      <c r="AA2100" s="413"/>
      <c r="AB2100" s="413"/>
      <c r="AC2100" s="413"/>
      <c r="AD2100" s="413"/>
      <c r="AE2100" s="260"/>
      <c r="AF2100" s="260"/>
      <c r="AG2100" s="260"/>
      <c r="AH2100" s="260"/>
      <c r="AI2100" s="469"/>
      <c r="AJ2100" s="260"/>
      <c r="AK2100" s="260"/>
      <c r="AL2100" s="260"/>
      <c r="AM2100" s="260"/>
      <c r="AN2100" s="260"/>
      <c r="AO2100" s="260"/>
      <c r="AP2100" s="260"/>
      <c r="AQ2100" s="260"/>
      <c r="AR2100" s="260"/>
      <c r="AS2100" s="260"/>
      <c r="AT2100" s="260"/>
      <c r="AU2100" s="260"/>
      <c r="AV2100" s="260"/>
      <c r="AW2100" s="260"/>
      <c r="AX2100" s="260"/>
      <c r="AY2100" s="260"/>
      <c r="AZ2100" s="260"/>
      <c r="BA2100" s="260"/>
      <c r="BB2100" s="260"/>
    </row>
    <row r="2101" spans="1:54" s="471" customFormat="1" ht="14.25" customHeight="1" thickBot="1">
      <c r="A2101" s="260">
        <v>1904009</v>
      </c>
      <c r="B2101" s="601" t="s">
        <v>4303</v>
      </c>
      <c r="C2101" s="601"/>
      <c r="D2101" s="294" t="s">
        <v>4132</v>
      </c>
      <c r="E2101" s="309"/>
      <c r="F2101" s="627" t="s">
        <v>3242</v>
      </c>
      <c r="G2101" s="627">
        <v>4</v>
      </c>
      <c r="H2101" s="627">
        <v>8</v>
      </c>
      <c r="I2101" s="309" t="s">
        <v>3231</v>
      </c>
      <c r="J2101" s="627">
        <v>8</v>
      </c>
      <c r="K2101" s="312" t="s">
        <v>3233</v>
      </c>
      <c r="L2101" s="313" t="s">
        <v>4263</v>
      </c>
      <c r="M2101" s="556">
        <v>0</v>
      </c>
      <c r="N2101" s="260">
        <v>1</v>
      </c>
      <c r="O2101" s="260">
        <v>1</v>
      </c>
      <c r="P2101" s="260">
        <v>1</v>
      </c>
      <c r="Q2101" s="260">
        <v>1</v>
      </c>
      <c r="R2101" s="413">
        <f t="shared" si="39"/>
        <v>4</v>
      </c>
      <c r="S2101" s="313"/>
      <c r="T2101" s="313"/>
      <c r="U2101" s="313"/>
      <c r="V2101" s="313"/>
      <c r="W2101" s="313"/>
      <c r="X2101" s="313"/>
      <c r="Y2101" s="413"/>
      <c r="Z2101" s="413"/>
      <c r="AA2101" s="413"/>
      <c r="AB2101" s="413"/>
      <c r="AC2101" s="413"/>
      <c r="AD2101" s="413"/>
      <c r="AE2101" s="260"/>
      <c r="AF2101" s="260"/>
      <c r="AG2101" s="260"/>
      <c r="AH2101" s="260"/>
      <c r="AI2101" s="260"/>
      <c r="AJ2101" s="260"/>
      <c r="AK2101" s="260"/>
      <c r="AL2101" s="260"/>
      <c r="AM2101" s="260"/>
      <c r="AN2101" s="260"/>
      <c r="AO2101" s="260"/>
      <c r="AP2101" s="260"/>
      <c r="AQ2101" s="260"/>
      <c r="AR2101" s="260"/>
      <c r="AS2101" s="260"/>
      <c r="AT2101" s="260"/>
      <c r="AU2101" s="260"/>
      <c r="AV2101" s="260"/>
      <c r="AW2101" s="260"/>
      <c r="AX2101" s="260"/>
      <c r="AY2101" s="260"/>
      <c r="AZ2101" s="260"/>
      <c r="BA2101" s="260"/>
      <c r="BB2101" s="260"/>
    </row>
    <row r="2102" spans="1:54" s="471" customFormat="1" ht="14.25" customHeight="1" thickBot="1">
      <c r="A2102" s="260">
        <v>1904010</v>
      </c>
      <c r="B2102" s="650" t="s">
        <v>4133</v>
      </c>
      <c r="C2102" s="601"/>
      <c r="D2102" s="294" t="s">
        <v>4134</v>
      </c>
      <c r="E2102" s="309"/>
      <c r="F2102" s="627" t="s">
        <v>3232</v>
      </c>
      <c r="G2102" s="627"/>
      <c r="H2102" s="627"/>
      <c r="I2102" s="309" t="s">
        <v>3231</v>
      </c>
      <c r="J2102" s="627">
        <v>8</v>
      </c>
      <c r="K2102" s="312" t="s">
        <v>3243</v>
      </c>
      <c r="L2102" s="576" t="s">
        <v>4289</v>
      </c>
      <c r="M2102" s="556">
        <v>0</v>
      </c>
      <c r="N2102" s="556">
        <v>0</v>
      </c>
      <c r="O2102" s="556">
        <v>0</v>
      </c>
      <c r="P2102" s="556">
        <v>0</v>
      </c>
      <c r="Q2102" s="556">
        <v>0</v>
      </c>
      <c r="R2102" s="413">
        <f t="shared" si="39"/>
        <v>0</v>
      </c>
      <c r="S2102" s="576"/>
      <c r="T2102" s="576"/>
      <c r="U2102" s="576"/>
      <c r="V2102" s="576"/>
      <c r="W2102" s="576"/>
      <c r="X2102" s="576"/>
      <c r="Y2102" s="413"/>
      <c r="Z2102" s="413"/>
      <c r="AA2102" s="413"/>
      <c r="AB2102" s="413"/>
      <c r="AC2102" s="413"/>
      <c r="AD2102" s="413"/>
      <c r="AE2102" s="260"/>
      <c r="AF2102" s="260"/>
      <c r="AG2102" s="260"/>
      <c r="AH2102" s="260"/>
      <c r="AI2102" s="260"/>
      <c r="AJ2102" s="260"/>
      <c r="AK2102" s="260"/>
      <c r="AL2102" s="260"/>
      <c r="AM2102" s="260"/>
      <c r="AN2102" s="260"/>
      <c r="AO2102" s="260"/>
      <c r="AP2102" s="260"/>
      <c r="AQ2102" s="260"/>
      <c r="AR2102" s="260"/>
      <c r="AS2102" s="260"/>
      <c r="AT2102" s="260"/>
      <c r="AU2102" s="260"/>
      <c r="AV2102" s="260"/>
      <c r="AW2102" s="260"/>
      <c r="AX2102" s="260"/>
      <c r="AY2102" s="260"/>
      <c r="AZ2102" s="260"/>
      <c r="BA2102" s="260"/>
      <c r="BB2102" s="260"/>
    </row>
    <row r="2103" spans="1:54" s="471" customFormat="1" ht="14.25" customHeight="1" thickBot="1">
      <c r="A2103" s="260">
        <v>1904011</v>
      </c>
      <c r="B2103" s="650" t="s">
        <v>4152</v>
      </c>
      <c r="C2103" s="601"/>
      <c r="D2103" s="294" t="s">
        <v>4153</v>
      </c>
      <c r="E2103" s="309" t="s">
        <v>3404</v>
      </c>
      <c r="F2103" s="627" t="s">
        <v>3242</v>
      </c>
      <c r="G2103" s="627">
        <v>1</v>
      </c>
      <c r="H2103" s="627">
        <v>1</v>
      </c>
      <c r="I2103" s="309" t="s">
        <v>3275</v>
      </c>
      <c r="J2103" s="627">
        <v>1</v>
      </c>
      <c r="K2103" s="312" t="s">
        <v>3243</v>
      </c>
      <c r="L2103" s="576" t="s">
        <v>5010</v>
      </c>
      <c r="M2103" s="556">
        <v>0</v>
      </c>
      <c r="N2103" s="260">
        <v>0</v>
      </c>
      <c r="O2103" s="556">
        <v>0</v>
      </c>
      <c r="P2103" s="556">
        <v>0</v>
      </c>
      <c r="Q2103" s="260">
        <v>0</v>
      </c>
      <c r="R2103" s="413">
        <f t="shared" si="39"/>
        <v>0</v>
      </c>
      <c r="S2103" s="576"/>
      <c r="T2103" s="576"/>
      <c r="U2103" s="576"/>
      <c r="V2103" s="576"/>
      <c r="W2103" s="576"/>
      <c r="X2103" s="576"/>
      <c r="Y2103" s="413"/>
      <c r="Z2103" s="413"/>
      <c r="AA2103" s="413"/>
      <c r="AB2103" s="413"/>
      <c r="AC2103" s="413"/>
      <c r="AD2103" s="413"/>
      <c r="AE2103" s="260"/>
      <c r="AF2103" s="260"/>
      <c r="AG2103" s="260"/>
      <c r="AH2103" s="260"/>
      <c r="AI2103" s="260"/>
      <c r="AJ2103" s="260"/>
      <c r="AK2103" s="260"/>
      <c r="AL2103" s="260"/>
      <c r="AM2103" s="260"/>
      <c r="AN2103" s="260"/>
      <c r="AO2103" s="260"/>
      <c r="AP2103" s="260"/>
      <c r="AQ2103" s="260"/>
      <c r="AR2103" s="260"/>
      <c r="AS2103" s="260"/>
      <c r="AT2103" s="260"/>
      <c r="AU2103" s="260"/>
      <c r="AV2103" s="260"/>
      <c r="AW2103" s="260"/>
      <c r="AX2103" s="260"/>
      <c r="AY2103" s="260"/>
      <c r="AZ2103" s="260"/>
      <c r="BA2103" s="260"/>
      <c r="BB2103" s="260"/>
    </row>
    <row r="2104" spans="1:54" s="471" customFormat="1" ht="14.25" customHeight="1" thickBot="1">
      <c r="A2104" s="260">
        <v>1904012</v>
      </c>
      <c r="B2104" s="601" t="s">
        <v>4154</v>
      </c>
      <c r="C2104" s="601"/>
      <c r="D2104" s="294" t="s">
        <v>4155</v>
      </c>
      <c r="E2104" s="309"/>
      <c r="F2104" s="627" t="s">
        <v>3232</v>
      </c>
      <c r="G2104" s="627"/>
      <c r="H2104" s="627"/>
      <c r="I2104" s="309" t="s">
        <v>3275</v>
      </c>
      <c r="J2104" s="627">
        <v>1</v>
      </c>
      <c r="K2104" s="312" t="s">
        <v>3238</v>
      </c>
      <c r="L2104" s="576" t="s">
        <v>4300</v>
      </c>
      <c r="M2104" s="556">
        <v>0</v>
      </c>
      <c r="N2104" s="556">
        <v>0</v>
      </c>
      <c r="O2104" s="556">
        <v>0</v>
      </c>
      <c r="P2104" s="556">
        <v>0</v>
      </c>
      <c r="Q2104" s="556">
        <v>0</v>
      </c>
      <c r="R2104" s="413">
        <f t="shared" si="39"/>
        <v>0</v>
      </c>
      <c r="S2104" s="576"/>
      <c r="T2104" s="576"/>
      <c r="U2104" s="576"/>
      <c r="V2104" s="576"/>
      <c r="W2104" s="576"/>
      <c r="X2104" s="576"/>
      <c r="Y2104" s="413"/>
      <c r="Z2104" s="413"/>
      <c r="AA2104" s="413"/>
      <c r="AB2104" s="413"/>
      <c r="AC2104" s="413"/>
      <c r="AD2104" s="413"/>
      <c r="AE2104" s="260"/>
      <c r="AF2104" s="260"/>
      <c r="AG2104" s="260"/>
      <c r="AH2104" s="260"/>
      <c r="AI2104" s="260"/>
      <c r="AJ2104" s="260"/>
      <c r="AK2104" s="260"/>
      <c r="AL2104" s="260"/>
      <c r="AM2104" s="260"/>
      <c r="AN2104" s="260"/>
      <c r="AO2104" s="260"/>
      <c r="AP2104" s="260"/>
      <c r="AQ2104" s="260"/>
      <c r="AR2104" s="260"/>
      <c r="AS2104" s="260"/>
      <c r="AT2104" s="260"/>
      <c r="AU2104" s="260"/>
      <c r="AV2104" s="260"/>
      <c r="AW2104" s="260"/>
      <c r="AX2104" s="260"/>
      <c r="AY2104" s="260"/>
      <c r="AZ2104" s="260"/>
      <c r="BA2104" s="260"/>
      <c r="BB2104" s="260"/>
    </row>
    <row r="2105" spans="1:54" s="471" customFormat="1" ht="14.25" customHeight="1" thickBot="1">
      <c r="A2105" s="260">
        <v>1904013</v>
      </c>
      <c r="B2105" s="650" t="s">
        <v>4156</v>
      </c>
      <c r="C2105" s="601"/>
      <c r="D2105" s="294" t="s">
        <v>4157</v>
      </c>
      <c r="E2105" s="309" t="s">
        <v>3257</v>
      </c>
      <c r="F2105" s="627" t="s">
        <v>3242</v>
      </c>
      <c r="G2105" s="627">
        <v>3</v>
      </c>
      <c r="H2105" s="627">
        <v>3</v>
      </c>
      <c r="I2105" s="309" t="s">
        <v>3275</v>
      </c>
      <c r="J2105" s="627">
        <v>3</v>
      </c>
      <c r="K2105" s="312" t="s">
        <v>3238</v>
      </c>
      <c r="L2105" s="576" t="s">
        <v>4275</v>
      </c>
      <c r="M2105" s="556">
        <v>0</v>
      </c>
      <c r="N2105" s="260">
        <v>0</v>
      </c>
      <c r="O2105" s="556">
        <v>0</v>
      </c>
      <c r="P2105" s="556">
        <v>0</v>
      </c>
      <c r="Q2105" s="556">
        <v>0</v>
      </c>
      <c r="R2105" s="413">
        <f t="shared" si="39"/>
        <v>0</v>
      </c>
      <c r="S2105" s="576"/>
      <c r="T2105" s="576"/>
      <c r="U2105" s="576"/>
      <c r="V2105" s="576"/>
      <c r="W2105" s="576"/>
      <c r="X2105" s="576"/>
      <c r="Y2105" s="413"/>
      <c r="Z2105" s="413"/>
      <c r="AA2105" s="413"/>
      <c r="AB2105" s="413"/>
      <c r="AC2105" s="413"/>
      <c r="AD2105" s="413"/>
      <c r="AE2105" s="260"/>
      <c r="AF2105" s="260"/>
      <c r="AG2105" s="260"/>
      <c r="AH2105" s="260"/>
      <c r="AI2105" s="260"/>
      <c r="AJ2105" s="260"/>
      <c r="AK2105" s="260"/>
      <c r="AL2105" s="260"/>
      <c r="AM2105" s="260"/>
      <c r="AN2105" s="260"/>
      <c r="AO2105" s="260"/>
      <c r="AP2105" s="260"/>
      <c r="AQ2105" s="260"/>
      <c r="AR2105" s="260"/>
      <c r="AS2105" s="260"/>
      <c r="AT2105" s="260"/>
      <c r="AU2105" s="260"/>
      <c r="AV2105" s="260"/>
      <c r="AW2105" s="260"/>
      <c r="AX2105" s="260"/>
      <c r="AY2105" s="260"/>
      <c r="AZ2105" s="260"/>
      <c r="BA2105" s="260"/>
      <c r="BB2105" s="260"/>
    </row>
    <row r="2106" spans="1:54" s="471" customFormat="1" ht="14.25" customHeight="1" thickBot="1">
      <c r="A2106" s="260">
        <v>1904014</v>
      </c>
      <c r="B2106" s="650" t="s">
        <v>4158</v>
      </c>
      <c r="C2106" s="601"/>
      <c r="D2106" s="294" t="s">
        <v>4159</v>
      </c>
      <c r="E2106" s="309"/>
      <c r="F2106" s="627" t="s">
        <v>3232</v>
      </c>
      <c r="G2106" s="627"/>
      <c r="H2106" s="627"/>
      <c r="I2106" s="309" t="s">
        <v>3275</v>
      </c>
      <c r="J2106" s="627">
        <v>3</v>
      </c>
      <c r="K2106" s="312" t="s">
        <v>3250</v>
      </c>
      <c r="L2106" s="313" t="s">
        <v>4263</v>
      </c>
      <c r="M2106" s="260">
        <v>1</v>
      </c>
      <c r="N2106" s="260">
        <v>1</v>
      </c>
      <c r="O2106" s="260">
        <v>0</v>
      </c>
      <c r="P2106" s="260">
        <v>2</v>
      </c>
      <c r="Q2106" s="260">
        <v>2</v>
      </c>
      <c r="R2106" s="413">
        <f t="shared" si="39"/>
        <v>6</v>
      </c>
      <c r="S2106" s="313"/>
      <c r="T2106" s="313"/>
      <c r="U2106" s="313"/>
      <c r="V2106" s="313"/>
      <c r="W2106" s="313"/>
      <c r="X2106" s="313"/>
      <c r="Y2106" s="413"/>
      <c r="Z2106" s="413"/>
      <c r="AA2106" s="413"/>
      <c r="AB2106" s="413"/>
      <c r="AC2106" s="413"/>
      <c r="AD2106" s="413"/>
      <c r="AE2106" s="260"/>
      <c r="AF2106" s="260"/>
      <c r="AG2106" s="260"/>
      <c r="AH2106" s="260"/>
      <c r="AI2106" s="260"/>
      <c r="AJ2106" s="260"/>
      <c r="AK2106" s="260"/>
      <c r="AL2106" s="260"/>
      <c r="AM2106" s="260"/>
      <c r="AN2106" s="260"/>
      <c r="AO2106" s="260"/>
      <c r="AP2106" s="260"/>
      <c r="AQ2106" s="260"/>
      <c r="AR2106" s="260"/>
      <c r="AS2106" s="260"/>
      <c r="AT2106" s="260"/>
      <c r="AU2106" s="260"/>
      <c r="AV2106" s="260"/>
      <c r="AW2106" s="260"/>
      <c r="AX2106" s="260"/>
      <c r="AY2106" s="260"/>
      <c r="AZ2106" s="260"/>
      <c r="BA2106" s="260"/>
      <c r="BB2106" s="260"/>
    </row>
    <row r="2107" spans="1:54" s="471" customFormat="1" ht="14.25" customHeight="1" thickBot="1">
      <c r="A2107" s="260">
        <v>1904015</v>
      </c>
      <c r="B2107" s="601" t="s">
        <v>4160</v>
      </c>
      <c r="C2107" s="601"/>
      <c r="D2107" s="294" t="s">
        <v>4161</v>
      </c>
      <c r="E2107" s="309"/>
      <c r="F2107" s="627" t="s">
        <v>3242</v>
      </c>
      <c r="G2107" s="627">
        <v>3</v>
      </c>
      <c r="H2107" s="627">
        <v>3</v>
      </c>
      <c r="I2107" s="309" t="s">
        <v>3275</v>
      </c>
      <c r="J2107" s="627">
        <v>4</v>
      </c>
      <c r="K2107" s="312" t="s">
        <v>3250</v>
      </c>
      <c r="L2107" s="313" t="s">
        <v>4263</v>
      </c>
      <c r="M2107" s="260">
        <v>1</v>
      </c>
      <c r="N2107" s="556">
        <v>0</v>
      </c>
      <c r="O2107" s="260">
        <v>2</v>
      </c>
      <c r="P2107" s="260">
        <v>2</v>
      </c>
      <c r="Q2107" s="260">
        <v>1</v>
      </c>
      <c r="R2107" s="413">
        <f t="shared" si="39"/>
        <v>6</v>
      </c>
      <c r="S2107" s="313"/>
      <c r="T2107" s="313"/>
      <c r="U2107" s="313"/>
      <c r="V2107" s="313"/>
      <c r="W2107" s="313"/>
      <c r="X2107" s="313"/>
      <c r="Y2107" s="413"/>
      <c r="Z2107" s="413"/>
      <c r="AA2107" s="413"/>
      <c r="AB2107" s="413"/>
      <c r="AC2107" s="413"/>
      <c r="AD2107" s="413"/>
      <c r="AE2107" s="260"/>
      <c r="AF2107" s="260"/>
      <c r="AG2107" s="260"/>
      <c r="AH2107" s="260"/>
      <c r="AI2107" s="260"/>
      <c r="AJ2107" s="260"/>
      <c r="AK2107" s="260"/>
      <c r="AL2107" s="260"/>
      <c r="AM2107" s="260"/>
      <c r="AN2107" s="260"/>
      <c r="AO2107" s="260"/>
      <c r="AP2107" s="260"/>
      <c r="AQ2107" s="260"/>
      <c r="AR2107" s="260"/>
      <c r="AS2107" s="260"/>
      <c r="AT2107" s="260"/>
      <c r="AU2107" s="260"/>
      <c r="AV2107" s="260"/>
      <c r="AW2107" s="260"/>
      <c r="AX2107" s="260"/>
      <c r="AY2107" s="260"/>
      <c r="AZ2107" s="260"/>
      <c r="BA2107" s="260"/>
      <c r="BB2107" s="260"/>
    </row>
    <row r="2108" spans="1:54" s="471" customFormat="1" ht="14.25" customHeight="1" thickBot="1">
      <c r="A2108" s="260">
        <v>1904016</v>
      </c>
      <c r="B2108" s="601" t="s">
        <v>4162</v>
      </c>
      <c r="C2108" s="601"/>
      <c r="D2108" s="294" t="s">
        <v>4163</v>
      </c>
      <c r="E2108" s="309"/>
      <c r="F2108" s="627" t="s">
        <v>3232</v>
      </c>
      <c r="G2108" s="627"/>
      <c r="H2108" s="627"/>
      <c r="I2108" s="309" t="s">
        <v>3275</v>
      </c>
      <c r="J2108" s="627">
        <v>4</v>
      </c>
      <c r="K2108" s="312" t="s">
        <v>3238</v>
      </c>
      <c r="L2108" s="576" t="s">
        <v>4270</v>
      </c>
      <c r="M2108" s="556">
        <v>0</v>
      </c>
      <c r="N2108" s="260">
        <v>0</v>
      </c>
      <c r="O2108" s="556">
        <v>0</v>
      </c>
      <c r="P2108" s="556">
        <v>0</v>
      </c>
      <c r="Q2108" s="260">
        <v>0</v>
      </c>
      <c r="R2108" s="413">
        <f t="shared" si="39"/>
        <v>0</v>
      </c>
      <c r="S2108" s="576"/>
      <c r="T2108" s="576"/>
      <c r="U2108" s="576"/>
      <c r="V2108" s="576"/>
      <c r="W2108" s="576"/>
      <c r="X2108" s="576"/>
      <c r="Y2108" s="413"/>
      <c r="Z2108" s="413"/>
      <c r="AA2108" s="413"/>
      <c r="AB2108" s="413"/>
      <c r="AC2108" s="413"/>
      <c r="AD2108" s="413"/>
      <c r="AE2108" s="260"/>
      <c r="AF2108" s="260"/>
      <c r="AG2108" s="260"/>
      <c r="AH2108" s="260"/>
      <c r="AI2108" s="260"/>
      <c r="AJ2108" s="260"/>
      <c r="AK2108" s="260"/>
      <c r="AL2108" s="260"/>
      <c r="AM2108" s="260"/>
      <c r="AN2108" s="260"/>
      <c r="AO2108" s="260"/>
      <c r="AP2108" s="260"/>
      <c r="AQ2108" s="260"/>
      <c r="AR2108" s="260"/>
      <c r="AS2108" s="260"/>
      <c r="AT2108" s="260"/>
      <c r="AU2108" s="260"/>
      <c r="AV2108" s="260"/>
      <c r="AW2108" s="260"/>
      <c r="AX2108" s="260"/>
      <c r="AY2108" s="260"/>
      <c r="AZ2108" s="260"/>
      <c r="BA2108" s="260"/>
      <c r="BB2108" s="260"/>
    </row>
    <row r="2109" spans="1:54" s="471" customFormat="1" ht="14.25" customHeight="1" thickBot="1">
      <c r="A2109" s="260">
        <v>1904017</v>
      </c>
      <c r="B2109" s="601" t="s">
        <v>4164</v>
      </c>
      <c r="C2109" s="601"/>
      <c r="D2109" s="586" t="s">
        <v>4313</v>
      </c>
      <c r="E2109" s="309"/>
      <c r="F2109" s="627" t="s">
        <v>3232</v>
      </c>
      <c r="G2109" s="627"/>
      <c r="H2109" s="627"/>
      <c r="I2109" s="309" t="s">
        <v>3275</v>
      </c>
      <c r="J2109" s="627">
        <v>5</v>
      </c>
      <c r="K2109" s="312" t="s">
        <v>3243</v>
      </c>
      <c r="L2109" s="576" t="s">
        <v>5016</v>
      </c>
      <c r="M2109" s="556">
        <v>0</v>
      </c>
      <c r="N2109" s="260">
        <v>0</v>
      </c>
      <c r="O2109" s="556">
        <v>0</v>
      </c>
      <c r="P2109" s="556">
        <v>0</v>
      </c>
      <c r="Q2109" s="556">
        <v>0</v>
      </c>
      <c r="R2109" s="413">
        <f t="shared" si="39"/>
        <v>0</v>
      </c>
      <c r="S2109" s="576"/>
      <c r="T2109" s="576"/>
      <c r="U2109" s="576"/>
      <c r="V2109" s="576"/>
      <c r="W2109" s="576"/>
      <c r="X2109" s="576"/>
      <c r="Y2109" s="413"/>
      <c r="Z2109" s="413"/>
      <c r="AA2109" s="413"/>
      <c r="AB2109" s="413"/>
      <c r="AC2109" s="413"/>
      <c r="AD2109" s="413"/>
      <c r="AE2109" s="260"/>
      <c r="AF2109" s="260"/>
      <c r="AG2109" s="260"/>
      <c r="AH2109" s="260"/>
      <c r="AI2109" s="260"/>
      <c r="AJ2109" s="260"/>
      <c r="AK2109" s="260"/>
      <c r="AL2109" s="260"/>
      <c r="AM2109" s="260"/>
      <c r="AN2109" s="260"/>
      <c r="AO2109" s="260"/>
      <c r="AP2109" s="260"/>
      <c r="AQ2109" s="260"/>
      <c r="AR2109" s="260"/>
      <c r="AS2109" s="260"/>
      <c r="AT2109" s="260"/>
      <c r="AU2109" s="260"/>
      <c r="AV2109" s="260"/>
      <c r="AW2109" s="260"/>
      <c r="AX2109" s="260"/>
      <c r="AY2109" s="260"/>
      <c r="AZ2109" s="260"/>
      <c r="BA2109" s="260"/>
      <c r="BB2109" s="260"/>
    </row>
    <row r="2110" spans="1:54" s="471" customFormat="1" ht="14.25" customHeight="1" thickBot="1">
      <c r="A2110" s="260">
        <v>1904018</v>
      </c>
      <c r="B2110" s="601" t="s">
        <v>4165</v>
      </c>
      <c r="C2110" s="601"/>
      <c r="D2110" s="294" t="s">
        <v>4166</v>
      </c>
      <c r="E2110" s="309" t="s">
        <v>3257</v>
      </c>
      <c r="F2110" s="627" t="s">
        <v>3242</v>
      </c>
      <c r="G2110" s="627">
        <v>3</v>
      </c>
      <c r="H2110" s="627">
        <v>4</v>
      </c>
      <c r="I2110" s="309" t="s">
        <v>3275</v>
      </c>
      <c r="J2110" s="627">
        <v>6</v>
      </c>
      <c r="K2110" s="312" t="s">
        <v>3233</v>
      </c>
      <c r="L2110" s="313" t="s">
        <v>4263</v>
      </c>
      <c r="M2110" s="260">
        <v>1</v>
      </c>
      <c r="N2110" s="556">
        <v>0</v>
      </c>
      <c r="O2110" s="556">
        <v>0</v>
      </c>
      <c r="P2110" s="260">
        <v>1</v>
      </c>
      <c r="Q2110" s="260">
        <v>1</v>
      </c>
      <c r="R2110" s="413">
        <f t="shared" si="39"/>
        <v>3</v>
      </c>
      <c r="S2110" s="313"/>
      <c r="T2110" s="313"/>
      <c r="U2110" s="313"/>
      <c r="V2110" s="313"/>
      <c r="W2110" s="313"/>
      <c r="X2110" s="313"/>
      <c r="Y2110" s="413"/>
      <c r="Z2110" s="413"/>
      <c r="AA2110" s="413"/>
      <c r="AB2110" s="413"/>
      <c r="AC2110" s="413"/>
      <c r="AD2110" s="413"/>
      <c r="AE2110" s="260"/>
      <c r="AF2110" s="260"/>
      <c r="AG2110" s="260"/>
      <c r="AH2110" s="260"/>
      <c r="AI2110" s="260"/>
      <c r="AJ2110" s="260"/>
      <c r="AK2110" s="260"/>
      <c r="AL2110" s="260"/>
      <c r="AM2110" s="260"/>
      <c r="AN2110" s="260"/>
      <c r="AO2110" s="260"/>
      <c r="AP2110" s="260"/>
      <c r="AQ2110" s="260"/>
      <c r="AR2110" s="260"/>
      <c r="AS2110" s="260"/>
      <c r="AT2110" s="260"/>
      <c r="AU2110" s="260"/>
      <c r="AV2110" s="260"/>
      <c r="AW2110" s="260"/>
      <c r="AX2110" s="260"/>
      <c r="AY2110" s="260"/>
      <c r="AZ2110" s="260"/>
      <c r="BA2110" s="260"/>
      <c r="BB2110" s="260"/>
    </row>
    <row r="2111" spans="1:54" s="471" customFormat="1" ht="14.25" customHeight="1" thickBot="1">
      <c r="A2111" s="260">
        <v>1904019</v>
      </c>
      <c r="B2111" s="650" t="s">
        <v>4167</v>
      </c>
      <c r="C2111" s="601"/>
      <c r="D2111" s="294" t="s">
        <v>4168</v>
      </c>
      <c r="E2111" s="309"/>
      <c r="F2111" s="627" t="s">
        <v>3232</v>
      </c>
      <c r="G2111" s="627"/>
      <c r="H2111" s="627"/>
      <c r="I2111" s="309" t="s">
        <v>3275</v>
      </c>
      <c r="J2111" s="627">
        <v>6</v>
      </c>
      <c r="K2111" s="312" t="s">
        <v>3243</v>
      </c>
      <c r="L2111" s="576" t="s">
        <v>5011</v>
      </c>
      <c r="M2111" s="556">
        <v>0</v>
      </c>
      <c r="N2111" s="556">
        <v>0</v>
      </c>
      <c r="O2111" s="556">
        <v>0</v>
      </c>
      <c r="P2111" s="556">
        <v>0</v>
      </c>
      <c r="Q2111" s="260">
        <v>0</v>
      </c>
      <c r="R2111" s="413">
        <f t="shared" si="39"/>
        <v>0</v>
      </c>
      <c r="S2111" s="576"/>
      <c r="T2111" s="576"/>
      <c r="U2111" s="576"/>
      <c r="V2111" s="576"/>
      <c r="W2111" s="576"/>
      <c r="X2111" s="576"/>
      <c r="Y2111" s="413"/>
      <c r="Z2111" s="413"/>
      <c r="AA2111" s="413"/>
      <c r="AB2111" s="413"/>
      <c r="AC2111" s="413"/>
      <c r="AD2111" s="413"/>
      <c r="AE2111" s="260"/>
      <c r="AF2111" s="260"/>
      <c r="AG2111" s="260"/>
      <c r="AH2111" s="260"/>
      <c r="AI2111" s="260"/>
      <c r="AJ2111" s="260"/>
      <c r="AK2111" s="260"/>
      <c r="AL2111" s="260"/>
      <c r="AM2111" s="260"/>
      <c r="AN2111" s="260"/>
      <c r="AO2111" s="260"/>
      <c r="AP2111" s="260"/>
      <c r="AQ2111" s="260"/>
      <c r="AR2111" s="260"/>
      <c r="AS2111" s="260"/>
      <c r="AT2111" s="260"/>
      <c r="AU2111" s="260"/>
      <c r="AV2111" s="260"/>
      <c r="AW2111" s="260"/>
      <c r="AX2111" s="260"/>
      <c r="AY2111" s="260"/>
      <c r="AZ2111" s="260"/>
      <c r="BA2111" s="260"/>
      <c r="BB2111" s="260"/>
    </row>
    <row r="2112" spans="1:54" s="471" customFormat="1" ht="14.25" customHeight="1" thickBot="1">
      <c r="A2112" s="260">
        <v>1904020</v>
      </c>
      <c r="B2112" s="601" t="s">
        <v>4278</v>
      </c>
      <c r="C2112" s="601"/>
      <c r="D2112" s="294" t="s">
        <v>4169</v>
      </c>
      <c r="E2112" s="309"/>
      <c r="F2112" s="627" t="s">
        <v>3242</v>
      </c>
      <c r="G2112" s="627">
        <v>5</v>
      </c>
      <c r="H2112" s="627">
        <v>6</v>
      </c>
      <c r="I2112" s="309" t="s">
        <v>3275</v>
      </c>
      <c r="J2112" s="627">
        <v>7</v>
      </c>
      <c r="K2112" s="312" t="s">
        <v>3233</v>
      </c>
      <c r="L2112" s="313" t="s">
        <v>4263</v>
      </c>
      <c r="M2112" s="260">
        <v>1</v>
      </c>
      <c r="N2112" s="556">
        <v>0</v>
      </c>
      <c r="O2112" s="260">
        <v>1</v>
      </c>
      <c r="P2112" s="260">
        <v>1</v>
      </c>
      <c r="Q2112" s="556">
        <v>0</v>
      </c>
      <c r="R2112" s="413">
        <f t="shared" si="39"/>
        <v>3</v>
      </c>
      <c r="S2112" s="313"/>
      <c r="T2112" s="313"/>
      <c r="U2112" s="313"/>
      <c r="V2112" s="313"/>
      <c r="W2112" s="313"/>
      <c r="X2112" s="313"/>
      <c r="Y2112" s="413"/>
      <c r="Z2112" s="413"/>
      <c r="AA2112" s="413"/>
      <c r="AB2112" s="413"/>
      <c r="AC2112" s="413"/>
      <c r="AD2112" s="413"/>
      <c r="AE2112" s="260"/>
      <c r="AF2112" s="260"/>
      <c r="AG2112" s="260"/>
      <c r="AH2112" s="260"/>
      <c r="AI2112" s="260"/>
      <c r="AJ2112" s="260"/>
      <c r="AK2112" s="260"/>
      <c r="AL2112" s="260"/>
      <c r="AM2112" s="260"/>
      <c r="AN2112" s="260"/>
      <c r="AO2112" s="260"/>
      <c r="AP2112" s="260"/>
      <c r="AQ2112" s="260"/>
      <c r="AR2112" s="260"/>
      <c r="AS2112" s="260"/>
      <c r="AT2112" s="260"/>
      <c r="AU2112" s="260"/>
      <c r="AV2112" s="260"/>
      <c r="AW2112" s="260"/>
      <c r="AX2112" s="260"/>
      <c r="AY2112" s="260"/>
      <c r="AZ2112" s="260"/>
      <c r="BA2112" s="260"/>
      <c r="BB2112" s="260"/>
    </row>
    <row r="2113" spans="1:54" s="471" customFormat="1" ht="14.25" customHeight="1" thickBot="1">
      <c r="A2113" s="260">
        <v>1904021</v>
      </c>
      <c r="B2113" s="601" t="s">
        <v>4137</v>
      </c>
      <c r="C2113" s="601"/>
      <c r="D2113" s="294" t="s">
        <v>4138</v>
      </c>
      <c r="E2113" s="309"/>
      <c r="F2113" s="627" t="s">
        <v>3232</v>
      </c>
      <c r="G2113" s="627"/>
      <c r="H2113" s="627"/>
      <c r="I2113" s="309" t="s">
        <v>3261</v>
      </c>
      <c r="J2113" s="627">
        <v>1</v>
      </c>
      <c r="K2113" s="312" t="s">
        <v>3238</v>
      </c>
      <c r="L2113" s="576" t="s">
        <v>4270</v>
      </c>
      <c r="M2113" s="556">
        <v>0</v>
      </c>
      <c r="N2113" s="260">
        <v>0</v>
      </c>
      <c r="O2113" s="556">
        <v>0</v>
      </c>
      <c r="P2113" s="556">
        <v>0</v>
      </c>
      <c r="Q2113" s="260">
        <v>0</v>
      </c>
      <c r="R2113" s="413">
        <f t="shared" si="39"/>
        <v>0</v>
      </c>
      <c r="S2113" s="576"/>
      <c r="T2113" s="576"/>
      <c r="U2113" s="576"/>
      <c r="V2113" s="576"/>
      <c r="W2113" s="576"/>
      <c r="X2113" s="576"/>
      <c r="Y2113" s="413"/>
      <c r="Z2113" s="413"/>
      <c r="AA2113" s="413"/>
      <c r="AB2113" s="413"/>
      <c r="AC2113" s="413"/>
      <c r="AD2113" s="413"/>
      <c r="AE2113" s="260"/>
      <c r="AF2113" s="260"/>
      <c r="AG2113" s="260"/>
      <c r="AH2113" s="260"/>
      <c r="AI2113" s="260"/>
      <c r="AJ2113" s="260"/>
      <c r="AK2113" s="260"/>
      <c r="AL2113" s="260"/>
      <c r="AM2113" s="260"/>
      <c r="AN2113" s="260"/>
      <c r="AO2113" s="260"/>
      <c r="AP2113" s="260"/>
      <c r="AQ2113" s="260"/>
      <c r="AR2113" s="260"/>
      <c r="AS2113" s="260"/>
      <c r="AT2113" s="260"/>
      <c r="AU2113" s="260"/>
      <c r="AV2113" s="260"/>
      <c r="AW2113" s="260"/>
      <c r="AX2113" s="260"/>
      <c r="AY2113" s="260"/>
      <c r="AZ2113" s="260"/>
      <c r="BA2113" s="260"/>
      <c r="BB2113" s="260"/>
    </row>
    <row r="2114" spans="1:54" s="471" customFormat="1" ht="14.25" customHeight="1" thickBot="1">
      <c r="A2114" s="260">
        <v>1904022</v>
      </c>
      <c r="B2114" s="601" t="s">
        <v>4135</v>
      </c>
      <c r="C2114" s="601"/>
      <c r="D2114" s="294" t="s">
        <v>4136</v>
      </c>
      <c r="E2114" s="309"/>
      <c r="F2114" s="627" t="s">
        <v>3232</v>
      </c>
      <c r="G2114" s="627"/>
      <c r="H2114" s="627"/>
      <c r="I2114" s="309" t="s">
        <v>3261</v>
      </c>
      <c r="J2114" s="627">
        <v>1</v>
      </c>
      <c r="K2114" s="312" t="s">
        <v>3243</v>
      </c>
      <c r="L2114" s="576" t="s">
        <v>5431</v>
      </c>
      <c r="M2114" s="556">
        <v>0</v>
      </c>
      <c r="N2114" s="556">
        <v>0</v>
      </c>
      <c r="O2114" s="556">
        <v>0</v>
      </c>
      <c r="P2114" s="556">
        <v>0</v>
      </c>
      <c r="Q2114" s="556">
        <v>0</v>
      </c>
      <c r="R2114" s="413">
        <f t="shared" si="39"/>
        <v>0</v>
      </c>
      <c r="S2114" s="576"/>
      <c r="T2114" s="576"/>
      <c r="U2114" s="576"/>
      <c r="V2114" s="576"/>
      <c r="W2114" s="576"/>
      <c r="X2114" s="576"/>
      <c r="Y2114" s="413"/>
      <c r="Z2114" s="413"/>
      <c r="AA2114" s="413"/>
      <c r="AB2114" s="413"/>
      <c r="AC2114" s="413"/>
      <c r="AD2114" s="413"/>
      <c r="AE2114" s="260"/>
      <c r="AF2114" s="260"/>
      <c r="AG2114" s="260"/>
      <c r="AH2114" s="260"/>
      <c r="AI2114" s="260"/>
      <c r="AJ2114" s="260"/>
      <c r="AK2114" s="260"/>
      <c r="AL2114" s="260"/>
      <c r="AM2114" s="260"/>
      <c r="AN2114" s="260"/>
      <c r="AO2114" s="260"/>
      <c r="AP2114" s="260"/>
      <c r="AQ2114" s="260"/>
      <c r="AR2114" s="260"/>
      <c r="AS2114" s="260"/>
      <c r="AT2114" s="260"/>
      <c r="AU2114" s="260"/>
      <c r="AV2114" s="260"/>
      <c r="AW2114" s="260"/>
      <c r="AX2114" s="260"/>
      <c r="AY2114" s="260"/>
      <c r="AZ2114" s="260"/>
      <c r="BA2114" s="260"/>
      <c r="BB2114" s="260"/>
    </row>
    <row r="2115" spans="1:54" s="471" customFormat="1" ht="14.25" customHeight="1" thickBot="1">
      <c r="A2115" s="260">
        <v>1904023</v>
      </c>
      <c r="B2115" s="650" t="s">
        <v>4321</v>
      </c>
      <c r="C2115" s="601"/>
      <c r="D2115" s="294" t="s">
        <v>4143</v>
      </c>
      <c r="E2115" s="309"/>
      <c r="F2115" s="627" t="s">
        <v>3242</v>
      </c>
      <c r="G2115" s="627">
        <v>2</v>
      </c>
      <c r="H2115" s="627">
        <v>2</v>
      </c>
      <c r="I2115" s="309" t="s">
        <v>3261</v>
      </c>
      <c r="J2115" s="627">
        <v>2</v>
      </c>
      <c r="K2115" s="312" t="s">
        <v>3233</v>
      </c>
      <c r="L2115" s="313" t="s">
        <v>4263</v>
      </c>
      <c r="M2115" s="260">
        <v>1</v>
      </c>
      <c r="N2115" s="556">
        <v>0</v>
      </c>
      <c r="O2115" s="260">
        <v>1</v>
      </c>
      <c r="P2115" s="260">
        <v>1</v>
      </c>
      <c r="Q2115" s="260">
        <v>1</v>
      </c>
      <c r="R2115" s="413">
        <f t="shared" si="39"/>
        <v>4</v>
      </c>
      <c r="S2115" s="313"/>
      <c r="T2115" s="313"/>
      <c r="U2115" s="313"/>
      <c r="V2115" s="313"/>
      <c r="W2115" s="313"/>
      <c r="X2115" s="313"/>
      <c r="Y2115" s="413"/>
      <c r="Z2115" s="413"/>
      <c r="AA2115" s="413"/>
      <c r="AB2115" s="413"/>
      <c r="AC2115" s="413"/>
      <c r="AD2115" s="413"/>
      <c r="AE2115" s="260"/>
      <c r="AF2115" s="260"/>
      <c r="AG2115" s="260"/>
      <c r="AH2115" s="260"/>
      <c r="AI2115" s="260"/>
      <c r="AJ2115" s="260"/>
      <c r="AK2115" s="260"/>
      <c r="AL2115" s="260"/>
      <c r="AM2115" s="260"/>
      <c r="AN2115" s="260"/>
      <c r="AO2115" s="260"/>
      <c r="AP2115" s="260"/>
      <c r="AQ2115" s="260"/>
      <c r="AR2115" s="260"/>
      <c r="AS2115" s="260"/>
      <c r="AT2115" s="260"/>
      <c r="AU2115" s="260"/>
      <c r="AV2115" s="260"/>
      <c r="AW2115" s="260"/>
      <c r="AX2115" s="260"/>
      <c r="AY2115" s="260"/>
      <c r="AZ2115" s="260"/>
      <c r="BA2115" s="260"/>
      <c r="BB2115" s="260"/>
    </row>
    <row r="2116" spans="1:54" s="471" customFormat="1" ht="14.25" customHeight="1" thickBot="1">
      <c r="A2116" s="260">
        <v>1904024</v>
      </c>
      <c r="B2116" s="650" t="s">
        <v>4141</v>
      </c>
      <c r="C2116" s="601"/>
      <c r="D2116" s="294" t="s">
        <v>4142</v>
      </c>
      <c r="E2116" s="309" t="s">
        <v>3263</v>
      </c>
      <c r="F2116" s="627" t="s">
        <v>3242</v>
      </c>
      <c r="G2116" s="627">
        <v>2</v>
      </c>
      <c r="H2116" s="627">
        <v>2</v>
      </c>
      <c r="I2116" s="309" t="s">
        <v>3261</v>
      </c>
      <c r="J2116" s="627">
        <v>2</v>
      </c>
      <c r="K2116" s="312" t="s">
        <v>3250</v>
      </c>
      <c r="L2116" s="313" t="s">
        <v>4263</v>
      </c>
      <c r="M2116" s="556">
        <v>0</v>
      </c>
      <c r="N2116" s="556">
        <v>0</v>
      </c>
      <c r="O2116" s="556">
        <v>0</v>
      </c>
      <c r="P2116" s="260">
        <v>2</v>
      </c>
      <c r="Q2116" s="260">
        <v>1</v>
      </c>
      <c r="R2116" s="413">
        <f t="shared" si="39"/>
        <v>3</v>
      </c>
      <c r="S2116" s="313"/>
      <c r="T2116" s="313"/>
      <c r="U2116" s="313"/>
      <c r="V2116" s="313"/>
      <c r="W2116" s="313"/>
      <c r="X2116" s="313"/>
      <c r="Y2116" s="413"/>
      <c r="Z2116" s="413"/>
      <c r="AA2116" s="413"/>
      <c r="AB2116" s="413"/>
      <c r="AC2116" s="413"/>
      <c r="AD2116" s="413"/>
      <c r="AE2116" s="260"/>
      <c r="AF2116" s="260"/>
      <c r="AG2116" s="260"/>
      <c r="AH2116" s="260"/>
      <c r="AI2116" s="260"/>
      <c r="AJ2116" s="260"/>
      <c r="AK2116" s="260"/>
      <c r="AL2116" s="260"/>
      <c r="AM2116" s="260"/>
      <c r="AN2116" s="260"/>
      <c r="AO2116" s="260"/>
      <c r="AP2116" s="260"/>
      <c r="AQ2116" s="260"/>
      <c r="AR2116" s="260"/>
      <c r="AS2116" s="260"/>
      <c r="AT2116" s="260"/>
      <c r="AU2116" s="260"/>
      <c r="AV2116" s="260"/>
      <c r="AW2116" s="260"/>
      <c r="AX2116" s="260"/>
      <c r="AY2116" s="260"/>
      <c r="AZ2116" s="260"/>
      <c r="BA2116" s="260"/>
      <c r="BB2116" s="260"/>
    </row>
    <row r="2117" spans="1:54" s="471" customFormat="1" ht="14.25" customHeight="1" thickBot="1">
      <c r="A2117" s="260">
        <v>1904025</v>
      </c>
      <c r="B2117" s="601" t="s">
        <v>4139</v>
      </c>
      <c r="C2117" s="601"/>
      <c r="D2117" s="294" t="s">
        <v>4140</v>
      </c>
      <c r="E2117" s="309" t="s">
        <v>3404</v>
      </c>
      <c r="F2117" s="627" t="s">
        <v>3242</v>
      </c>
      <c r="G2117" s="627">
        <v>1</v>
      </c>
      <c r="H2117" s="627">
        <v>3</v>
      </c>
      <c r="I2117" s="309" t="s">
        <v>3261</v>
      </c>
      <c r="J2117" s="627">
        <v>2</v>
      </c>
      <c r="K2117" s="312" t="s">
        <v>3238</v>
      </c>
      <c r="L2117" s="576" t="s">
        <v>4270</v>
      </c>
      <c r="M2117" s="556">
        <v>0</v>
      </c>
      <c r="N2117" s="260">
        <v>0</v>
      </c>
      <c r="O2117" s="556">
        <v>0</v>
      </c>
      <c r="P2117" s="556">
        <v>0</v>
      </c>
      <c r="Q2117" s="260">
        <v>0</v>
      </c>
      <c r="R2117" s="413">
        <f t="shared" si="39"/>
        <v>0</v>
      </c>
      <c r="S2117" s="576"/>
      <c r="T2117" s="576"/>
      <c r="U2117" s="576"/>
      <c r="V2117" s="576"/>
      <c r="W2117" s="576"/>
      <c r="X2117" s="576"/>
      <c r="Y2117" s="413"/>
      <c r="Z2117" s="413"/>
      <c r="AA2117" s="413"/>
      <c r="AB2117" s="413"/>
      <c r="AC2117" s="413"/>
      <c r="AD2117" s="413"/>
      <c r="AE2117" s="260"/>
      <c r="AF2117" s="260"/>
      <c r="AG2117" s="260"/>
      <c r="AH2117" s="260"/>
      <c r="AI2117" s="260"/>
      <c r="AJ2117" s="260"/>
      <c r="AK2117" s="260"/>
      <c r="AL2117" s="260"/>
      <c r="AM2117" s="260"/>
      <c r="AN2117" s="260"/>
      <c r="AO2117" s="260"/>
      <c r="AP2117" s="260"/>
      <c r="AQ2117" s="260"/>
      <c r="AR2117" s="260"/>
      <c r="AS2117" s="260"/>
      <c r="AT2117" s="260"/>
      <c r="AU2117" s="260"/>
      <c r="AV2117" s="260"/>
      <c r="AW2117" s="260"/>
      <c r="AX2117" s="260"/>
      <c r="AY2117" s="260"/>
      <c r="AZ2117" s="260"/>
      <c r="BA2117" s="260"/>
      <c r="BB2117" s="260"/>
    </row>
    <row r="2118" spans="1:54" s="471" customFormat="1" ht="14.25" customHeight="1" thickBot="1">
      <c r="A2118" s="260">
        <v>1904026</v>
      </c>
      <c r="B2118" s="601" t="s">
        <v>4144</v>
      </c>
      <c r="C2118" s="601"/>
      <c r="D2118" s="294" t="s">
        <v>4145</v>
      </c>
      <c r="E2118" s="309" t="s">
        <v>3404</v>
      </c>
      <c r="F2118" s="627" t="s">
        <v>3242</v>
      </c>
      <c r="G2118" s="627">
        <v>3</v>
      </c>
      <c r="H2118" s="627">
        <v>2</v>
      </c>
      <c r="I2118" s="309" t="s">
        <v>3261</v>
      </c>
      <c r="J2118" s="627">
        <v>3</v>
      </c>
      <c r="K2118" s="312" t="s">
        <v>3238</v>
      </c>
      <c r="L2118" s="576" t="s">
        <v>4270</v>
      </c>
      <c r="M2118" s="556">
        <v>0</v>
      </c>
      <c r="N2118" s="260">
        <v>0</v>
      </c>
      <c r="O2118" s="556">
        <v>0</v>
      </c>
      <c r="P2118" s="556">
        <v>0</v>
      </c>
      <c r="Q2118" s="260">
        <v>0</v>
      </c>
      <c r="R2118" s="413">
        <f t="shared" si="39"/>
        <v>0</v>
      </c>
      <c r="S2118" s="576"/>
      <c r="T2118" s="576"/>
      <c r="U2118" s="576"/>
      <c r="V2118" s="576"/>
      <c r="W2118" s="576"/>
      <c r="X2118" s="576"/>
      <c r="Y2118" s="413"/>
      <c r="Z2118" s="413"/>
      <c r="AA2118" s="413"/>
      <c r="AB2118" s="413"/>
      <c r="AC2118" s="413"/>
      <c r="AD2118" s="413"/>
      <c r="AE2118" s="260"/>
      <c r="AF2118" s="260"/>
      <c r="AG2118" s="260"/>
      <c r="AH2118" s="260"/>
      <c r="AI2118" s="260"/>
      <c r="AJ2118" s="260"/>
      <c r="AK2118" s="260"/>
      <c r="AL2118" s="260"/>
      <c r="AM2118" s="260"/>
      <c r="AN2118" s="260"/>
      <c r="AO2118" s="260"/>
      <c r="AP2118" s="260"/>
      <c r="AQ2118" s="260"/>
      <c r="AR2118" s="260"/>
      <c r="AS2118" s="260"/>
      <c r="AT2118" s="260"/>
      <c r="AU2118" s="260"/>
      <c r="AV2118" s="260"/>
      <c r="AW2118" s="260"/>
      <c r="AX2118" s="260"/>
      <c r="AY2118" s="260"/>
      <c r="AZ2118" s="260"/>
      <c r="BA2118" s="260"/>
      <c r="BB2118" s="260"/>
    </row>
    <row r="2119" spans="1:54" s="471" customFormat="1" ht="14.25" customHeight="1" thickBot="1">
      <c r="A2119" s="260">
        <v>1904027</v>
      </c>
      <c r="B2119" s="650" t="s">
        <v>4146</v>
      </c>
      <c r="C2119" s="601"/>
      <c r="D2119" s="294" t="s">
        <v>4147</v>
      </c>
      <c r="E2119" s="309"/>
      <c r="F2119" s="627" t="s">
        <v>3232</v>
      </c>
      <c r="G2119" s="627"/>
      <c r="H2119" s="627"/>
      <c r="I2119" s="309" t="s">
        <v>3261</v>
      </c>
      <c r="J2119" s="627">
        <v>3</v>
      </c>
      <c r="K2119" s="312" t="s">
        <v>3243</v>
      </c>
      <c r="L2119" s="576" t="s">
        <v>4270</v>
      </c>
      <c r="M2119" s="260">
        <v>0</v>
      </c>
      <c r="N2119" s="260">
        <v>0</v>
      </c>
      <c r="O2119" s="260">
        <v>0</v>
      </c>
      <c r="P2119" s="260">
        <v>0</v>
      </c>
      <c r="Q2119" s="260">
        <v>0</v>
      </c>
      <c r="R2119" s="413">
        <f t="shared" si="39"/>
        <v>0</v>
      </c>
      <c r="S2119" s="576"/>
      <c r="T2119" s="576"/>
      <c r="U2119" s="576"/>
      <c r="V2119" s="576"/>
      <c r="W2119" s="576"/>
      <c r="X2119" s="576"/>
      <c r="Y2119" s="413"/>
      <c r="Z2119" s="413"/>
      <c r="AA2119" s="413"/>
      <c r="AB2119" s="413"/>
      <c r="AC2119" s="413"/>
      <c r="AD2119" s="413"/>
      <c r="AE2119" s="260"/>
      <c r="AF2119" s="260"/>
      <c r="AG2119" s="260"/>
      <c r="AH2119" s="260"/>
      <c r="AI2119" s="260"/>
      <c r="AJ2119" s="260"/>
      <c r="AK2119" s="260"/>
      <c r="AL2119" s="260"/>
      <c r="AM2119" s="260"/>
      <c r="AN2119" s="260"/>
      <c r="AO2119" s="260"/>
      <c r="AP2119" s="260"/>
      <c r="AQ2119" s="260"/>
      <c r="AR2119" s="260"/>
      <c r="AS2119" s="260"/>
      <c r="AT2119" s="260"/>
      <c r="AU2119" s="260"/>
      <c r="AV2119" s="260"/>
      <c r="AW2119" s="260"/>
      <c r="AX2119" s="260"/>
      <c r="AY2119" s="260"/>
      <c r="AZ2119" s="260"/>
      <c r="BA2119" s="260"/>
      <c r="BB2119" s="260"/>
    </row>
    <row r="2120" spans="1:54" s="471" customFormat="1" ht="14.25" customHeight="1" thickBot="1">
      <c r="A2120" s="260">
        <v>1904028</v>
      </c>
      <c r="B2120" s="601" t="s">
        <v>4148</v>
      </c>
      <c r="C2120" s="601"/>
      <c r="D2120" s="294" t="s">
        <v>4149</v>
      </c>
      <c r="E2120" s="309"/>
      <c r="F2120" s="627" t="s">
        <v>3242</v>
      </c>
      <c r="G2120" s="627">
        <v>3</v>
      </c>
      <c r="H2120" s="627">
        <v>3</v>
      </c>
      <c r="I2120" s="309" t="s">
        <v>3261</v>
      </c>
      <c r="J2120" s="627">
        <v>4</v>
      </c>
      <c r="K2120" s="312" t="s">
        <v>3243</v>
      </c>
      <c r="L2120" s="313" t="s">
        <v>4263</v>
      </c>
      <c r="M2120" s="556">
        <v>0</v>
      </c>
      <c r="N2120" s="556">
        <v>0</v>
      </c>
      <c r="O2120" s="556">
        <v>0</v>
      </c>
      <c r="P2120" s="413">
        <v>2</v>
      </c>
      <c r="Q2120" s="556">
        <v>0</v>
      </c>
      <c r="R2120" s="413">
        <f t="shared" si="39"/>
        <v>2</v>
      </c>
      <c r="S2120" s="313"/>
      <c r="T2120" s="313"/>
      <c r="U2120" s="313"/>
      <c r="V2120" s="313"/>
      <c r="W2120" s="313"/>
      <c r="X2120" s="313"/>
      <c r="Y2120" s="413"/>
      <c r="Z2120" s="413"/>
      <c r="AA2120" s="413"/>
      <c r="AB2120" s="413"/>
      <c r="AC2120" s="413"/>
      <c r="AD2120" s="413"/>
      <c r="AE2120" s="260"/>
      <c r="AF2120" s="260"/>
      <c r="AG2120" s="260"/>
      <c r="AH2120" s="260"/>
      <c r="AI2120" s="260"/>
      <c r="AJ2120" s="260"/>
      <c r="AK2120" s="260"/>
      <c r="AL2120" s="260"/>
      <c r="AM2120" s="260"/>
      <c r="AN2120" s="260"/>
      <c r="AO2120" s="260"/>
      <c r="AP2120" s="260"/>
      <c r="AQ2120" s="260"/>
      <c r="AR2120" s="260"/>
      <c r="AS2120" s="260"/>
      <c r="AT2120" s="260"/>
      <c r="AU2120" s="260"/>
      <c r="AV2120" s="260"/>
      <c r="AW2120" s="260"/>
      <c r="AX2120" s="260"/>
      <c r="AY2120" s="260"/>
      <c r="AZ2120" s="260"/>
      <c r="BA2120" s="260"/>
      <c r="BB2120" s="260"/>
    </row>
    <row r="2121" spans="1:54" s="471" customFormat="1" ht="14.25" customHeight="1" thickBot="1">
      <c r="A2121" s="260">
        <v>1904029</v>
      </c>
      <c r="B2121" s="601" t="s">
        <v>4150</v>
      </c>
      <c r="C2121" s="601"/>
      <c r="D2121" s="586" t="s">
        <v>4274</v>
      </c>
      <c r="E2121" s="309"/>
      <c r="F2121" s="627" t="s">
        <v>3232</v>
      </c>
      <c r="G2121" s="627"/>
      <c r="H2121" s="627"/>
      <c r="I2121" s="309" t="s">
        <v>3261</v>
      </c>
      <c r="J2121" s="627">
        <v>8</v>
      </c>
      <c r="K2121" s="312" t="s">
        <v>3250</v>
      </c>
      <c r="L2121" s="313" t="s">
        <v>4263</v>
      </c>
      <c r="M2121" s="260">
        <v>2</v>
      </c>
      <c r="N2121" s="260">
        <v>2</v>
      </c>
      <c r="O2121" s="260">
        <v>2</v>
      </c>
      <c r="P2121" s="260">
        <v>0</v>
      </c>
      <c r="Q2121" s="260">
        <v>1</v>
      </c>
      <c r="R2121" s="413">
        <f t="shared" si="39"/>
        <v>7</v>
      </c>
      <c r="S2121" s="313"/>
      <c r="T2121" s="313"/>
      <c r="U2121" s="313"/>
      <c r="V2121" s="313"/>
      <c r="W2121" s="313"/>
      <c r="X2121" s="313"/>
      <c r="Y2121" s="413"/>
      <c r="Z2121" s="413"/>
      <c r="AA2121" s="413"/>
      <c r="AB2121" s="413"/>
      <c r="AC2121" s="413"/>
      <c r="AD2121" s="413"/>
      <c r="AE2121" s="260"/>
      <c r="AF2121" s="260"/>
      <c r="AG2121" s="260"/>
      <c r="AH2121" s="260"/>
      <c r="AI2121" s="260"/>
      <c r="AJ2121" s="260"/>
      <c r="AK2121" s="260"/>
      <c r="AL2121" s="260"/>
      <c r="AM2121" s="260"/>
      <c r="AN2121" s="260"/>
      <c r="AO2121" s="260"/>
      <c r="AP2121" s="260"/>
      <c r="AQ2121" s="260"/>
      <c r="AR2121" s="260"/>
      <c r="AS2121" s="260"/>
      <c r="AT2121" s="260"/>
      <c r="AU2121" s="260"/>
      <c r="AV2121" s="260"/>
      <c r="AW2121" s="260"/>
      <c r="AX2121" s="260"/>
      <c r="AY2121" s="260"/>
      <c r="AZ2121" s="260"/>
      <c r="BA2121" s="260"/>
      <c r="BB2121" s="260"/>
    </row>
    <row r="2122" spans="1:54" s="471" customFormat="1" ht="14.25" customHeight="1" thickBot="1">
      <c r="A2122" s="260">
        <v>1904030</v>
      </c>
      <c r="B2122" s="650" t="s">
        <v>4298</v>
      </c>
      <c r="C2122" s="601"/>
      <c r="D2122" s="294" t="s">
        <v>4151</v>
      </c>
      <c r="E2122" s="309" t="s">
        <v>3897</v>
      </c>
      <c r="F2122" s="627" t="s">
        <v>3242</v>
      </c>
      <c r="G2122" s="627">
        <v>4</v>
      </c>
      <c r="H2122" s="627">
        <v>12</v>
      </c>
      <c r="I2122" s="309" t="s">
        <v>3261</v>
      </c>
      <c r="J2122" s="627">
        <v>10</v>
      </c>
      <c r="K2122" s="312" t="s">
        <v>3233</v>
      </c>
      <c r="L2122" s="313" t="s">
        <v>4263</v>
      </c>
      <c r="M2122" s="260">
        <v>1</v>
      </c>
      <c r="N2122" s="556">
        <v>0</v>
      </c>
      <c r="O2122" s="260">
        <v>1</v>
      </c>
      <c r="P2122" s="260">
        <v>1</v>
      </c>
      <c r="Q2122" s="556">
        <v>0</v>
      </c>
      <c r="R2122" s="413">
        <f t="shared" si="39"/>
        <v>3</v>
      </c>
      <c r="S2122" s="313"/>
      <c r="T2122" s="313"/>
      <c r="U2122" s="313"/>
      <c r="V2122" s="313"/>
      <c r="W2122" s="313"/>
      <c r="X2122" s="313"/>
      <c r="Y2122" s="413"/>
      <c r="Z2122" s="413"/>
      <c r="AA2122" s="413"/>
      <c r="AB2122" s="413"/>
      <c r="AC2122" s="413"/>
      <c r="AD2122" s="413"/>
      <c r="AE2122" s="260"/>
      <c r="AF2122" s="260"/>
      <c r="AG2122" s="260"/>
      <c r="AH2122" s="260"/>
      <c r="AI2122" s="260"/>
      <c r="AJ2122" s="260"/>
      <c r="AK2122" s="260"/>
      <c r="AL2122" s="260"/>
      <c r="AM2122" s="260"/>
      <c r="AN2122" s="260"/>
      <c r="AO2122" s="260"/>
      <c r="AP2122" s="260"/>
      <c r="AQ2122" s="260"/>
      <c r="AR2122" s="260"/>
      <c r="AS2122" s="260"/>
      <c r="AT2122" s="260"/>
      <c r="AU2122" s="260"/>
      <c r="AV2122" s="260"/>
      <c r="AW2122" s="260"/>
      <c r="AX2122" s="260"/>
      <c r="AY2122" s="260"/>
      <c r="AZ2122" s="260"/>
      <c r="BA2122" s="260"/>
      <c r="BB2122" s="260"/>
    </row>
    <row r="2123" spans="1:54" s="471" customFormat="1" ht="13.5" customHeight="1" thickBot="1">
      <c r="A2123" s="260">
        <v>1904031</v>
      </c>
      <c r="B2123" s="575" t="s">
        <v>4223</v>
      </c>
      <c r="C2123" s="575"/>
      <c r="D2123" s="260" t="s">
        <v>4224</v>
      </c>
      <c r="E2123" s="309"/>
      <c r="F2123" s="309" t="s">
        <v>3232</v>
      </c>
      <c r="G2123" s="309"/>
      <c r="H2123" s="309"/>
      <c r="I2123" s="514" t="s">
        <v>3333</v>
      </c>
      <c r="J2123" s="309">
        <v>1</v>
      </c>
      <c r="K2123" s="312" t="s">
        <v>3243</v>
      </c>
      <c r="L2123" s="576" t="s">
        <v>5020</v>
      </c>
      <c r="M2123" s="556">
        <v>0</v>
      </c>
      <c r="N2123" s="260">
        <v>0</v>
      </c>
      <c r="O2123" s="556">
        <v>0</v>
      </c>
      <c r="P2123" s="556">
        <v>0</v>
      </c>
      <c r="Q2123" s="260">
        <v>0</v>
      </c>
      <c r="R2123" s="413">
        <f t="shared" si="39"/>
        <v>0</v>
      </c>
      <c r="S2123" s="576"/>
      <c r="T2123" s="576"/>
      <c r="U2123" s="576"/>
      <c r="V2123" s="576"/>
      <c r="W2123" s="576"/>
      <c r="X2123" s="576"/>
      <c r="Y2123" s="413"/>
      <c r="Z2123" s="413"/>
      <c r="AA2123" s="413"/>
      <c r="AB2123" s="413"/>
      <c r="AC2123" s="413"/>
      <c r="AD2123" s="413"/>
      <c r="AE2123" s="260"/>
      <c r="AF2123" s="260"/>
      <c r="AG2123" s="260"/>
      <c r="AH2123" s="260"/>
      <c r="AI2123" s="260"/>
      <c r="AJ2123" s="260"/>
      <c r="AK2123" s="260"/>
      <c r="AL2123" s="260"/>
      <c r="AM2123" s="260"/>
      <c r="AN2123" s="260"/>
      <c r="AO2123" s="260"/>
      <c r="AP2123" s="260"/>
      <c r="AQ2123" s="260"/>
      <c r="AR2123" s="260"/>
      <c r="AS2123" s="260"/>
      <c r="AT2123" s="260"/>
      <c r="AU2123" s="260"/>
      <c r="AV2123" s="260"/>
      <c r="AW2123" s="260"/>
      <c r="AX2123" s="260"/>
      <c r="AY2123" s="260"/>
      <c r="AZ2123" s="260"/>
      <c r="BA2123" s="260"/>
      <c r="BB2123" s="260"/>
    </row>
    <row r="2124" spans="1:54" s="471" customFormat="1" ht="14.25" customHeight="1" thickBot="1">
      <c r="A2124" s="260">
        <v>1904032</v>
      </c>
      <c r="B2124" s="575" t="s">
        <v>4225</v>
      </c>
      <c r="C2124" s="575"/>
      <c r="D2124" s="260" t="s">
        <v>4226</v>
      </c>
      <c r="E2124" s="309"/>
      <c r="F2124" s="627" t="s">
        <v>3232</v>
      </c>
      <c r="G2124" s="309"/>
      <c r="H2124" s="309"/>
      <c r="I2124" s="514" t="s">
        <v>3333</v>
      </c>
      <c r="J2124" s="309">
        <v>1</v>
      </c>
      <c r="K2124" s="312" t="s">
        <v>3238</v>
      </c>
      <c r="L2124" s="576" t="s">
        <v>4280</v>
      </c>
      <c r="M2124" s="260">
        <v>0</v>
      </c>
      <c r="N2124" s="260">
        <v>0</v>
      </c>
      <c r="O2124" s="556">
        <v>0</v>
      </c>
      <c r="P2124" s="556">
        <v>0</v>
      </c>
      <c r="Q2124" s="260">
        <v>0</v>
      </c>
      <c r="R2124" s="413">
        <f t="shared" si="39"/>
        <v>0</v>
      </c>
      <c r="S2124" s="576"/>
      <c r="T2124" s="576"/>
      <c r="U2124" s="576"/>
      <c r="V2124" s="576"/>
      <c r="W2124" s="576"/>
      <c r="X2124" s="576"/>
      <c r="Y2124" s="413"/>
      <c r="Z2124" s="413"/>
      <c r="AA2124" s="413"/>
      <c r="AB2124" s="413"/>
      <c r="AC2124" s="413"/>
      <c r="AD2124" s="413"/>
      <c r="AE2124" s="260"/>
      <c r="AF2124" s="260"/>
      <c r="AG2124" s="260"/>
      <c r="AH2124" s="260"/>
      <c r="AI2124" s="260"/>
      <c r="AJ2124" s="260"/>
      <c r="AK2124" s="260"/>
      <c r="AL2124" s="260"/>
      <c r="AM2124" s="260"/>
      <c r="AN2124" s="260"/>
      <c r="AO2124" s="260"/>
      <c r="AP2124" s="260"/>
      <c r="AQ2124" s="260"/>
      <c r="AR2124" s="260"/>
      <c r="AS2124" s="260"/>
      <c r="AT2124" s="260"/>
      <c r="AU2124" s="260"/>
      <c r="AV2124" s="260"/>
      <c r="AW2124" s="260"/>
      <c r="AX2124" s="260"/>
      <c r="AY2124" s="260"/>
      <c r="AZ2124" s="260"/>
      <c r="BA2124" s="260"/>
      <c r="BB2124" s="260"/>
    </row>
    <row r="2125" spans="1:54" s="471" customFormat="1" ht="13.5" customHeight="1">
      <c r="A2125" s="260">
        <v>1904033</v>
      </c>
      <c r="B2125" s="575" t="s">
        <v>4229</v>
      </c>
      <c r="C2125" s="575"/>
      <c r="D2125" s="260" t="s">
        <v>4230</v>
      </c>
      <c r="E2125" s="309"/>
      <c r="F2125" s="309" t="s">
        <v>3232</v>
      </c>
      <c r="G2125" s="309"/>
      <c r="H2125" s="309"/>
      <c r="I2125" s="514" t="s">
        <v>3333</v>
      </c>
      <c r="J2125" s="309">
        <v>2</v>
      </c>
      <c r="K2125" s="312" t="s">
        <v>3238</v>
      </c>
      <c r="L2125" s="576" t="s">
        <v>4270</v>
      </c>
      <c r="M2125" s="556">
        <v>0</v>
      </c>
      <c r="N2125" s="260">
        <v>0</v>
      </c>
      <c r="O2125" s="556">
        <v>0</v>
      </c>
      <c r="P2125" s="556">
        <v>0</v>
      </c>
      <c r="Q2125" s="260">
        <v>0</v>
      </c>
      <c r="R2125" s="413">
        <f t="shared" ref="R2125:R2156" si="40">SUBTOTAL(9,M2125:Q2125)</f>
        <v>0</v>
      </c>
      <c r="S2125" s="576"/>
      <c r="T2125" s="576"/>
      <c r="U2125" s="576"/>
      <c r="V2125" s="576"/>
      <c r="W2125" s="576"/>
      <c r="X2125" s="576"/>
      <c r="Y2125" s="413"/>
      <c r="Z2125" s="413"/>
      <c r="AA2125" s="413"/>
      <c r="AB2125" s="413"/>
      <c r="AC2125" s="413"/>
      <c r="AD2125" s="413"/>
      <c r="AE2125" s="260"/>
      <c r="AF2125" s="260"/>
      <c r="AG2125" s="260"/>
      <c r="AH2125" s="260"/>
      <c r="AI2125" s="260"/>
      <c r="AJ2125" s="260"/>
      <c r="AK2125" s="260"/>
      <c r="AL2125" s="260"/>
      <c r="AM2125" s="260"/>
      <c r="AN2125" s="260"/>
      <c r="AO2125" s="260"/>
      <c r="AP2125" s="260"/>
      <c r="AQ2125" s="260"/>
      <c r="AR2125" s="260"/>
      <c r="AS2125" s="260"/>
      <c r="AT2125" s="260"/>
      <c r="AU2125" s="260"/>
      <c r="AV2125" s="260"/>
      <c r="AW2125" s="260"/>
      <c r="AX2125" s="260"/>
      <c r="AY2125" s="260"/>
      <c r="AZ2125" s="260"/>
      <c r="BA2125" s="260"/>
      <c r="BB2125" s="260"/>
    </row>
    <row r="2126" spans="1:54" s="471" customFormat="1" ht="13.5" customHeight="1">
      <c r="A2126" s="260">
        <v>1904034</v>
      </c>
      <c r="B2126" s="580" t="s">
        <v>4227</v>
      </c>
      <c r="C2126" s="575"/>
      <c r="D2126" s="260" t="s">
        <v>4228</v>
      </c>
      <c r="E2126" s="309"/>
      <c r="F2126" s="309" t="s">
        <v>3304</v>
      </c>
      <c r="G2126" s="309">
        <v>2</v>
      </c>
      <c r="H2126" s="309">
        <v>2</v>
      </c>
      <c r="I2126" s="514" t="s">
        <v>3333</v>
      </c>
      <c r="J2126" s="309">
        <v>2</v>
      </c>
      <c r="K2126" s="312" t="s">
        <v>3243</v>
      </c>
      <c r="L2126" s="576" t="s">
        <v>4617</v>
      </c>
      <c r="M2126" s="556">
        <v>0</v>
      </c>
      <c r="N2126" s="556">
        <v>0</v>
      </c>
      <c r="O2126" s="556">
        <v>0</v>
      </c>
      <c r="P2126" s="556">
        <v>0</v>
      </c>
      <c r="Q2126" s="556">
        <v>0</v>
      </c>
      <c r="R2126" s="413">
        <f t="shared" si="40"/>
        <v>0</v>
      </c>
      <c r="S2126" s="576"/>
      <c r="T2126" s="576"/>
      <c r="U2126" s="576"/>
      <c r="V2126" s="576"/>
      <c r="W2126" s="576"/>
      <c r="X2126" s="576"/>
      <c r="Y2126" s="413"/>
      <c r="Z2126" s="413"/>
      <c r="AA2126" s="413"/>
      <c r="AB2126" s="413"/>
      <c r="AC2126" s="413"/>
      <c r="AD2126" s="413"/>
      <c r="AE2126" s="260"/>
      <c r="AF2126" s="260"/>
      <c r="AG2126" s="260"/>
      <c r="AH2126" s="260"/>
      <c r="AI2126" s="260"/>
      <c r="AJ2126" s="260"/>
      <c r="AK2126" s="260"/>
      <c r="AL2126" s="260"/>
      <c r="AM2126" s="260"/>
      <c r="AN2126" s="260"/>
      <c r="AO2126" s="260"/>
      <c r="AP2126" s="260"/>
      <c r="AQ2126" s="260"/>
      <c r="AR2126" s="260"/>
      <c r="AS2126" s="260"/>
      <c r="AT2126" s="260"/>
      <c r="AU2126" s="260"/>
      <c r="AV2126" s="260"/>
      <c r="AW2126" s="260"/>
      <c r="AX2126" s="260"/>
      <c r="AY2126" s="260"/>
      <c r="AZ2126" s="260"/>
      <c r="BA2126" s="260"/>
      <c r="BB2126" s="260"/>
    </row>
    <row r="2127" spans="1:54" s="471" customFormat="1" ht="13.5" customHeight="1">
      <c r="A2127" s="260">
        <v>1904035</v>
      </c>
      <c r="B2127" s="580" t="s">
        <v>4322</v>
      </c>
      <c r="C2127" s="575"/>
      <c r="D2127" s="260" t="s">
        <v>4235</v>
      </c>
      <c r="E2127" s="309"/>
      <c r="F2127" s="309" t="s">
        <v>3232</v>
      </c>
      <c r="G2127" s="309"/>
      <c r="H2127" s="309"/>
      <c r="I2127" s="514" t="s">
        <v>3333</v>
      </c>
      <c r="J2127" s="309">
        <v>3</v>
      </c>
      <c r="K2127" s="312" t="s">
        <v>3243</v>
      </c>
      <c r="L2127" s="576" t="s">
        <v>5024</v>
      </c>
      <c r="M2127" s="556">
        <v>0</v>
      </c>
      <c r="N2127" s="556">
        <v>0</v>
      </c>
      <c r="O2127" s="260">
        <v>0</v>
      </c>
      <c r="P2127" s="556">
        <v>0</v>
      </c>
      <c r="Q2127" s="413">
        <v>0</v>
      </c>
      <c r="R2127" s="413">
        <f t="shared" si="40"/>
        <v>0</v>
      </c>
      <c r="S2127" s="576"/>
      <c r="T2127" s="576"/>
      <c r="U2127" s="576"/>
      <c r="V2127" s="576"/>
      <c r="W2127" s="576"/>
      <c r="X2127" s="576"/>
      <c r="Y2127" s="413"/>
      <c r="Z2127" s="413"/>
      <c r="AA2127" s="413"/>
      <c r="AB2127" s="413"/>
      <c r="AC2127" s="413"/>
      <c r="AD2127" s="413"/>
      <c r="AE2127" s="260"/>
      <c r="AF2127" s="260"/>
      <c r="AG2127" s="260"/>
      <c r="AH2127" s="260"/>
      <c r="AI2127" s="260"/>
      <c r="AJ2127" s="260"/>
      <c r="AK2127" s="260"/>
      <c r="AL2127" s="260"/>
      <c r="AM2127" s="260"/>
      <c r="AN2127" s="260"/>
      <c r="AO2127" s="260"/>
      <c r="AP2127" s="260"/>
      <c r="AQ2127" s="260"/>
      <c r="AR2127" s="260"/>
      <c r="AS2127" s="260"/>
      <c r="AT2127" s="260"/>
      <c r="AU2127" s="260"/>
      <c r="AV2127" s="260"/>
      <c r="AW2127" s="260"/>
      <c r="AX2127" s="260"/>
      <c r="AY2127" s="260"/>
      <c r="AZ2127" s="260"/>
      <c r="BA2127" s="260"/>
      <c r="BB2127" s="260"/>
    </row>
    <row r="2128" spans="1:54" s="471" customFormat="1" ht="13.5" customHeight="1">
      <c r="A2128" s="260">
        <v>1904036</v>
      </c>
      <c r="B2128" s="575" t="s">
        <v>4231</v>
      </c>
      <c r="C2128" s="575"/>
      <c r="D2128" s="260" t="s">
        <v>4232</v>
      </c>
      <c r="E2128" s="309" t="s">
        <v>3897</v>
      </c>
      <c r="F2128" s="309" t="s">
        <v>3242</v>
      </c>
      <c r="G2128" s="309">
        <v>3</v>
      </c>
      <c r="H2128" s="309">
        <v>2</v>
      </c>
      <c r="I2128" s="514" t="s">
        <v>3333</v>
      </c>
      <c r="J2128" s="309">
        <v>3</v>
      </c>
      <c r="K2128" s="312" t="s">
        <v>3238</v>
      </c>
      <c r="L2128" s="313" t="s">
        <v>4263</v>
      </c>
      <c r="M2128" s="556">
        <v>0</v>
      </c>
      <c r="N2128" s="556">
        <v>0</v>
      </c>
      <c r="O2128" s="260">
        <v>1</v>
      </c>
      <c r="P2128" s="556">
        <v>0</v>
      </c>
      <c r="Q2128" s="556">
        <v>0</v>
      </c>
      <c r="R2128" s="413">
        <f t="shared" si="40"/>
        <v>1</v>
      </c>
      <c r="S2128" s="313"/>
      <c r="T2128" s="313"/>
      <c r="U2128" s="313"/>
      <c r="V2128" s="313"/>
      <c r="W2128" s="313"/>
      <c r="X2128" s="313"/>
      <c r="Y2128" s="413"/>
      <c r="Z2128" s="413"/>
      <c r="AA2128" s="413"/>
      <c r="AB2128" s="413"/>
      <c r="AC2128" s="413"/>
      <c r="AD2128" s="413"/>
      <c r="AE2128" s="260"/>
      <c r="AF2128" s="260"/>
      <c r="AG2128" s="260"/>
      <c r="AH2128" s="260"/>
      <c r="AI2128" s="260"/>
      <c r="AJ2128" s="260"/>
      <c r="AK2128" s="260"/>
      <c r="AL2128" s="260"/>
      <c r="AM2128" s="260"/>
      <c r="AN2128" s="260"/>
      <c r="AO2128" s="260"/>
      <c r="AP2128" s="260"/>
      <c r="AQ2128" s="260"/>
      <c r="AR2128" s="260"/>
      <c r="AS2128" s="260"/>
      <c r="AT2128" s="260"/>
      <c r="AU2128" s="260"/>
      <c r="AV2128" s="260"/>
      <c r="AW2128" s="260"/>
      <c r="AX2128" s="260"/>
      <c r="AY2128" s="260"/>
      <c r="AZ2128" s="260"/>
      <c r="BA2128" s="260"/>
      <c r="BB2128" s="260"/>
    </row>
    <row r="2129" spans="1:54" s="471" customFormat="1" ht="13.5" customHeight="1">
      <c r="A2129" s="260">
        <v>1904037</v>
      </c>
      <c r="B2129" s="575" t="s">
        <v>4233</v>
      </c>
      <c r="C2129" s="575"/>
      <c r="D2129" s="260" t="s">
        <v>4234</v>
      </c>
      <c r="E2129" s="309"/>
      <c r="F2129" s="309" t="s">
        <v>3242</v>
      </c>
      <c r="G2129" s="309">
        <v>4</v>
      </c>
      <c r="H2129" s="309">
        <v>3</v>
      </c>
      <c r="I2129" s="514" t="s">
        <v>3333</v>
      </c>
      <c r="J2129" s="309">
        <v>3</v>
      </c>
      <c r="K2129" s="312" t="s">
        <v>3233</v>
      </c>
      <c r="L2129" s="313" t="s">
        <v>4263</v>
      </c>
      <c r="M2129" s="556">
        <v>0</v>
      </c>
      <c r="N2129" s="556">
        <v>0</v>
      </c>
      <c r="O2129" s="260">
        <v>1</v>
      </c>
      <c r="P2129" s="260">
        <v>1</v>
      </c>
      <c r="Q2129" s="260">
        <v>1</v>
      </c>
      <c r="R2129" s="413">
        <f t="shared" si="40"/>
        <v>3</v>
      </c>
      <c r="S2129" s="313"/>
      <c r="T2129" s="313"/>
      <c r="U2129" s="313"/>
      <c r="V2129" s="313"/>
      <c r="W2129" s="313"/>
      <c r="X2129" s="313"/>
      <c r="Y2129" s="413"/>
      <c r="Z2129" s="413"/>
      <c r="AA2129" s="413"/>
      <c r="AB2129" s="413"/>
      <c r="AC2129" s="413"/>
      <c r="AD2129" s="413"/>
      <c r="AE2129" s="260"/>
      <c r="AF2129" s="260"/>
      <c r="AG2129" s="260"/>
      <c r="AH2129" s="260"/>
      <c r="AI2129" s="260"/>
      <c r="AJ2129" s="260"/>
      <c r="AK2129" s="260"/>
      <c r="AL2129" s="260"/>
      <c r="AM2129" s="260"/>
      <c r="AN2129" s="260"/>
      <c r="AO2129" s="260"/>
      <c r="AP2129" s="260"/>
      <c r="AQ2129" s="260"/>
      <c r="AR2129" s="260"/>
      <c r="AS2129" s="260"/>
      <c r="AT2129" s="260"/>
      <c r="AU2129" s="260"/>
      <c r="AV2129" s="260"/>
      <c r="AW2129" s="260"/>
      <c r="AX2129" s="260"/>
      <c r="AY2129" s="260"/>
      <c r="AZ2129" s="260"/>
      <c r="BA2129" s="260"/>
      <c r="BB2129" s="260"/>
    </row>
    <row r="2130" spans="1:54" s="471" customFormat="1" ht="13.5" customHeight="1" thickBot="1">
      <c r="A2130" s="260">
        <v>1904038</v>
      </c>
      <c r="B2130" s="575" t="s">
        <v>4236</v>
      </c>
      <c r="C2130" s="575"/>
      <c r="D2130" s="260" t="s">
        <v>4237</v>
      </c>
      <c r="E2130" s="309"/>
      <c r="F2130" s="309" t="s">
        <v>3242</v>
      </c>
      <c r="G2130" s="309">
        <v>3</v>
      </c>
      <c r="H2130" s="309">
        <v>5</v>
      </c>
      <c r="I2130" s="514" t="s">
        <v>3333</v>
      </c>
      <c r="J2130" s="309">
        <v>5</v>
      </c>
      <c r="K2130" s="312" t="s">
        <v>3250</v>
      </c>
      <c r="L2130" s="313" t="s">
        <v>4263</v>
      </c>
      <c r="M2130" s="260">
        <v>0</v>
      </c>
      <c r="N2130" s="556">
        <v>0</v>
      </c>
      <c r="O2130" s="260">
        <v>2</v>
      </c>
      <c r="P2130" s="260">
        <v>2</v>
      </c>
      <c r="Q2130" s="260">
        <v>2</v>
      </c>
      <c r="R2130" s="413">
        <f t="shared" si="40"/>
        <v>6</v>
      </c>
      <c r="S2130" s="313"/>
      <c r="T2130" s="313"/>
      <c r="U2130" s="313"/>
      <c r="V2130" s="313"/>
      <c r="W2130" s="313"/>
      <c r="X2130" s="313"/>
      <c r="Y2130" s="413"/>
      <c r="Z2130" s="413"/>
      <c r="AA2130" s="413"/>
      <c r="AB2130" s="413"/>
      <c r="AC2130" s="413"/>
      <c r="AD2130" s="413"/>
      <c r="AE2130" s="260"/>
      <c r="AF2130" s="260"/>
      <c r="AG2130" s="260"/>
      <c r="AH2130" s="260"/>
      <c r="AI2130" s="260"/>
      <c r="AJ2130" s="260"/>
      <c r="AK2130" s="260"/>
      <c r="AL2130" s="260"/>
      <c r="AM2130" s="260"/>
      <c r="AN2130" s="260"/>
      <c r="AO2130" s="260"/>
      <c r="AP2130" s="260"/>
      <c r="AQ2130" s="260"/>
      <c r="AR2130" s="260"/>
      <c r="AS2130" s="260"/>
      <c r="AT2130" s="260"/>
      <c r="AU2130" s="260"/>
      <c r="AV2130" s="260"/>
      <c r="AW2130" s="260"/>
      <c r="AX2130" s="260"/>
      <c r="AY2130" s="260"/>
      <c r="AZ2130" s="260"/>
      <c r="BA2130" s="260"/>
      <c r="BB2130" s="260"/>
    </row>
    <row r="2131" spans="1:54" s="471" customFormat="1" ht="14.25" customHeight="1" thickBot="1">
      <c r="A2131" s="260">
        <v>1904039</v>
      </c>
      <c r="B2131" s="601" t="s">
        <v>4238</v>
      </c>
      <c r="C2131" s="601"/>
      <c r="D2131" s="294" t="s">
        <v>4239</v>
      </c>
      <c r="E2131" s="309"/>
      <c r="F2131" s="627" t="s">
        <v>3232</v>
      </c>
      <c r="G2131" s="627"/>
      <c r="H2131" s="627"/>
      <c r="I2131" s="514" t="s">
        <v>3333</v>
      </c>
      <c r="J2131" s="627">
        <v>5</v>
      </c>
      <c r="K2131" s="312" t="s">
        <v>3250</v>
      </c>
      <c r="L2131" s="313" t="s">
        <v>4263</v>
      </c>
      <c r="M2131" s="260">
        <v>1</v>
      </c>
      <c r="N2131" s="260">
        <v>1</v>
      </c>
      <c r="O2131" s="556">
        <v>0</v>
      </c>
      <c r="P2131" s="260">
        <v>1</v>
      </c>
      <c r="Q2131" s="260">
        <v>2</v>
      </c>
      <c r="R2131" s="413">
        <f t="shared" si="40"/>
        <v>5</v>
      </c>
      <c r="S2131" s="313"/>
      <c r="T2131" s="313"/>
      <c r="U2131" s="313"/>
      <c r="V2131" s="313"/>
      <c r="W2131" s="313"/>
      <c r="X2131" s="313"/>
      <c r="Y2131" s="413"/>
      <c r="Z2131" s="413"/>
      <c r="AA2131" s="413"/>
      <c r="AB2131" s="413"/>
      <c r="AC2131" s="413"/>
      <c r="AD2131" s="413"/>
      <c r="AE2131" s="260"/>
      <c r="AF2131" s="260"/>
      <c r="AG2131" s="260"/>
      <c r="AH2131" s="260"/>
      <c r="AI2131" s="260"/>
      <c r="AJ2131" s="260"/>
      <c r="AK2131" s="260"/>
      <c r="AL2131" s="260"/>
      <c r="AM2131" s="260"/>
      <c r="AN2131" s="260"/>
      <c r="AO2131" s="260"/>
      <c r="AP2131" s="260"/>
      <c r="AQ2131" s="260"/>
      <c r="AR2131" s="260"/>
      <c r="AS2131" s="260"/>
      <c r="AT2131" s="260"/>
      <c r="AU2131" s="260"/>
      <c r="AV2131" s="260"/>
      <c r="AW2131" s="260"/>
      <c r="AX2131" s="260"/>
      <c r="AY2131" s="260"/>
      <c r="AZ2131" s="260"/>
      <c r="BA2131" s="260"/>
      <c r="BB2131" s="260"/>
    </row>
    <row r="2132" spans="1:54" s="471" customFormat="1" ht="14.25" customHeight="1" thickBot="1">
      <c r="A2132" s="260">
        <v>1904040</v>
      </c>
      <c r="B2132" s="575" t="s">
        <v>4240</v>
      </c>
      <c r="C2132" s="575"/>
      <c r="D2132" s="294" t="s">
        <v>4241</v>
      </c>
      <c r="E2132" s="309" t="s">
        <v>3897</v>
      </c>
      <c r="F2132" s="627" t="s">
        <v>3242</v>
      </c>
      <c r="G2132" s="627">
        <v>4</v>
      </c>
      <c r="H2132" s="627">
        <v>12</v>
      </c>
      <c r="I2132" s="514" t="s">
        <v>3333</v>
      </c>
      <c r="J2132" s="627">
        <v>10</v>
      </c>
      <c r="K2132" s="312" t="s">
        <v>3233</v>
      </c>
      <c r="L2132" s="313" t="s">
        <v>4263</v>
      </c>
      <c r="M2132" s="260">
        <v>1</v>
      </c>
      <c r="N2132" s="260">
        <v>1</v>
      </c>
      <c r="O2132" s="260">
        <v>1</v>
      </c>
      <c r="P2132" s="556">
        <v>0</v>
      </c>
      <c r="Q2132" s="260">
        <v>1</v>
      </c>
      <c r="R2132" s="413">
        <f t="shared" si="40"/>
        <v>4</v>
      </c>
      <c r="S2132" s="313"/>
      <c r="T2132" s="313"/>
      <c r="U2132" s="313"/>
      <c r="V2132" s="313"/>
      <c r="W2132" s="313"/>
      <c r="X2132" s="313"/>
      <c r="Y2132" s="413"/>
      <c r="Z2132" s="413"/>
      <c r="AA2132" s="413"/>
      <c r="AB2132" s="413"/>
      <c r="AC2132" s="413"/>
      <c r="AD2132" s="413"/>
      <c r="AE2132" s="260"/>
      <c r="AF2132" s="260"/>
      <c r="AG2132" s="260"/>
      <c r="AH2132" s="260"/>
      <c r="AI2132" s="260"/>
      <c r="AJ2132" s="260"/>
      <c r="AK2132" s="260"/>
      <c r="AL2132" s="260"/>
      <c r="AM2132" s="260"/>
      <c r="AN2132" s="260"/>
      <c r="AO2132" s="260"/>
      <c r="AP2132" s="260"/>
      <c r="AQ2132" s="260"/>
      <c r="AR2132" s="260"/>
      <c r="AS2132" s="260"/>
      <c r="AT2132" s="260"/>
      <c r="AU2132" s="260"/>
      <c r="AV2132" s="260"/>
      <c r="AW2132" s="260"/>
      <c r="AX2132" s="260"/>
      <c r="AY2132" s="260"/>
      <c r="AZ2132" s="260"/>
      <c r="BA2132" s="260"/>
      <c r="BB2132" s="260"/>
    </row>
    <row r="2133" spans="1:54" s="471" customFormat="1" ht="14.25" customHeight="1" thickBot="1">
      <c r="A2133" s="260">
        <v>1904041</v>
      </c>
      <c r="B2133" s="601" t="s">
        <v>4172</v>
      </c>
      <c r="C2133" s="601"/>
      <c r="D2133" s="294" t="s">
        <v>4173</v>
      </c>
      <c r="E2133" s="309"/>
      <c r="F2133" s="627" t="s">
        <v>3232</v>
      </c>
      <c r="G2133" s="627"/>
      <c r="H2133" s="627"/>
      <c r="I2133" s="309" t="s">
        <v>3288</v>
      </c>
      <c r="J2133" s="627">
        <v>0</v>
      </c>
      <c r="K2133" s="312" t="s">
        <v>3250</v>
      </c>
      <c r="L2133" s="313" t="s">
        <v>4263</v>
      </c>
      <c r="M2133" s="260">
        <v>2</v>
      </c>
      <c r="N2133" s="260">
        <v>0</v>
      </c>
      <c r="O2133" s="260">
        <v>2</v>
      </c>
      <c r="P2133" s="260">
        <v>1</v>
      </c>
      <c r="Q2133" s="260">
        <v>2</v>
      </c>
      <c r="R2133" s="413">
        <f t="shared" si="40"/>
        <v>7</v>
      </c>
      <c r="S2133" s="313"/>
      <c r="T2133" s="313"/>
      <c r="U2133" s="313"/>
      <c r="V2133" s="313"/>
      <c r="W2133" s="313"/>
      <c r="X2133" s="313"/>
      <c r="Y2133" s="413"/>
      <c r="Z2133" s="413"/>
      <c r="AA2133" s="413"/>
      <c r="AB2133" s="413"/>
      <c r="AC2133" s="413"/>
      <c r="AD2133" s="413"/>
      <c r="AE2133" s="260"/>
      <c r="AF2133" s="260"/>
      <c r="AG2133" s="260"/>
      <c r="AH2133" s="260"/>
      <c r="AI2133" s="260"/>
      <c r="AJ2133" s="260"/>
      <c r="AK2133" s="260"/>
      <c r="AL2133" s="260"/>
      <c r="AM2133" s="260"/>
      <c r="AN2133" s="260"/>
      <c r="AO2133" s="260"/>
      <c r="AP2133" s="260"/>
      <c r="AQ2133" s="260"/>
      <c r="AR2133" s="260"/>
      <c r="AS2133" s="260"/>
      <c r="AT2133" s="260"/>
      <c r="AU2133" s="260"/>
      <c r="AV2133" s="260"/>
      <c r="AW2133" s="260"/>
      <c r="AX2133" s="260"/>
      <c r="AY2133" s="260"/>
      <c r="AZ2133" s="260"/>
      <c r="BA2133" s="260"/>
      <c r="BB2133" s="260"/>
    </row>
    <row r="2134" spans="1:54" s="471" customFormat="1" ht="14.25" customHeight="1" thickBot="1">
      <c r="A2134" s="260">
        <v>1904042</v>
      </c>
      <c r="B2134" s="601" t="s">
        <v>4170</v>
      </c>
      <c r="C2134" s="601"/>
      <c r="D2134" s="294" t="s">
        <v>4171</v>
      </c>
      <c r="E2134" s="309"/>
      <c r="F2134" s="627" t="s">
        <v>3232</v>
      </c>
      <c r="G2134" s="627"/>
      <c r="H2134" s="627"/>
      <c r="I2134" s="309" t="s">
        <v>3288</v>
      </c>
      <c r="J2134" s="627">
        <v>0</v>
      </c>
      <c r="K2134" s="312" t="s">
        <v>3243</v>
      </c>
      <c r="L2134" s="313" t="s">
        <v>4263</v>
      </c>
      <c r="M2134" s="556">
        <v>0</v>
      </c>
      <c r="N2134" s="556">
        <v>0</v>
      </c>
      <c r="O2134" s="556">
        <v>0</v>
      </c>
      <c r="P2134" s="260">
        <v>1</v>
      </c>
      <c r="Q2134" s="556">
        <v>0</v>
      </c>
      <c r="R2134" s="413">
        <f t="shared" si="40"/>
        <v>1</v>
      </c>
      <c r="S2134" s="313"/>
      <c r="T2134" s="313"/>
      <c r="U2134" s="313"/>
      <c r="V2134" s="313"/>
      <c r="W2134" s="313"/>
      <c r="X2134" s="313"/>
      <c r="Y2134" s="413"/>
      <c r="Z2134" s="413"/>
      <c r="AA2134" s="413"/>
      <c r="AB2134" s="413"/>
      <c r="AC2134" s="413"/>
      <c r="AD2134" s="413"/>
      <c r="AE2134" s="260"/>
      <c r="AF2134" s="260"/>
      <c r="AG2134" s="260"/>
      <c r="AH2134" s="260"/>
      <c r="AI2134" s="260"/>
      <c r="AJ2134" s="260"/>
      <c r="AK2134" s="260"/>
      <c r="AL2134" s="260"/>
      <c r="AM2134" s="260"/>
      <c r="AN2134" s="260"/>
      <c r="AO2134" s="260"/>
      <c r="AP2134" s="260"/>
      <c r="AQ2134" s="260"/>
      <c r="AR2134" s="260"/>
      <c r="AS2134" s="260"/>
      <c r="AT2134" s="260"/>
      <c r="AU2134" s="260"/>
      <c r="AV2134" s="260"/>
      <c r="AW2134" s="260"/>
      <c r="AX2134" s="260"/>
      <c r="AY2134" s="260"/>
      <c r="AZ2134" s="260"/>
      <c r="BA2134" s="260"/>
      <c r="BB2134" s="260"/>
    </row>
    <row r="2135" spans="1:54" s="471" customFormat="1" ht="14.25" customHeight="1" thickBot="1">
      <c r="A2135" s="260">
        <v>1904043</v>
      </c>
      <c r="B2135" s="601" t="s">
        <v>4174</v>
      </c>
      <c r="C2135" s="601"/>
      <c r="D2135" s="294" t="s">
        <v>4175</v>
      </c>
      <c r="E2135" s="309"/>
      <c r="F2135" s="627" t="s">
        <v>3242</v>
      </c>
      <c r="G2135" s="627">
        <v>2</v>
      </c>
      <c r="H2135" s="627">
        <v>2</v>
      </c>
      <c r="I2135" s="309" t="s">
        <v>3288</v>
      </c>
      <c r="J2135" s="627">
        <v>2</v>
      </c>
      <c r="K2135" s="312" t="s">
        <v>3238</v>
      </c>
      <c r="L2135" s="576" t="s">
        <v>4272</v>
      </c>
      <c r="M2135" s="556">
        <v>0</v>
      </c>
      <c r="N2135" s="260">
        <v>0</v>
      </c>
      <c r="O2135" s="556">
        <v>0</v>
      </c>
      <c r="P2135" s="556">
        <v>0</v>
      </c>
      <c r="Q2135" s="260">
        <v>0</v>
      </c>
      <c r="R2135" s="413">
        <f t="shared" si="40"/>
        <v>0</v>
      </c>
      <c r="S2135" s="576"/>
      <c r="T2135" s="576"/>
      <c r="U2135" s="576"/>
      <c r="V2135" s="576"/>
      <c r="W2135" s="576"/>
      <c r="X2135" s="576"/>
      <c r="Y2135" s="413"/>
      <c r="Z2135" s="413"/>
      <c r="AA2135" s="413"/>
      <c r="AB2135" s="413"/>
      <c r="AC2135" s="413"/>
      <c r="AD2135" s="413"/>
      <c r="AE2135" s="260"/>
      <c r="AF2135" s="260"/>
      <c r="AG2135" s="260"/>
      <c r="AH2135" s="260"/>
      <c r="AI2135" s="260"/>
      <c r="AJ2135" s="260"/>
      <c r="AK2135" s="260"/>
      <c r="AL2135" s="260"/>
      <c r="AM2135" s="260"/>
      <c r="AN2135" s="260"/>
      <c r="AO2135" s="260"/>
      <c r="AP2135" s="260"/>
      <c r="AQ2135" s="260"/>
      <c r="AR2135" s="260"/>
      <c r="AS2135" s="260"/>
      <c r="AT2135" s="260"/>
      <c r="AU2135" s="260"/>
      <c r="AV2135" s="260"/>
      <c r="AW2135" s="260"/>
      <c r="AX2135" s="260"/>
      <c r="AY2135" s="260"/>
      <c r="AZ2135" s="260"/>
      <c r="BA2135" s="260"/>
      <c r="BB2135" s="260"/>
    </row>
    <row r="2136" spans="1:54" s="471" customFormat="1" ht="14.25" customHeight="1" thickBot="1">
      <c r="A2136" s="260">
        <v>1904044</v>
      </c>
      <c r="B2136" s="601" t="s">
        <v>4176</v>
      </c>
      <c r="C2136" s="601"/>
      <c r="D2136" s="294" t="s">
        <v>4177</v>
      </c>
      <c r="E2136" s="309"/>
      <c r="F2136" s="627" t="s">
        <v>3242</v>
      </c>
      <c r="G2136" s="627">
        <v>2</v>
      </c>
      <c r="H2136" s="627">
        <v>2</v>
      </c>
      <c r="I2136" s="309" t="s">
        <v>3288</v>
      </c>
      <c r="J2136" s="627">
        <v>2</v>
      </c>
      <c r="K2136" s="312" t="s">
        <v>3250</v>
      </c>
      <c r="L2136" s="313" t="s">
        <v>4263</v>
      </c>
      <c r="M2136" s="556">
        <v>0</v>
      </c>
      <c r="N2136" s="260">
        <v>2</v>
      </c>
      <c r="O2136" s="260">
        <v>1</v>
      </c>
      <c r="P2136" s="260">
        <v>1</v>
      </c>
      <c r="Q2136" s="260">
        <v>1</v>
      </c>
      <c r="R2136" s="413">
        <f t="shared" si="40"/>
        <v>5</v>
      </c>
      <c r="S2136" s="313"/>
      <c r="T2136" s="313"/>
      <c r="U2136" s="313"/>
      <c r="V2136" s="313"/>
      <c r="W2136" s="313"/>
      <c r="X2136" s="313"/>
      <c r="Y2136" s="413"/>
      <c r="Z2136" s="413"/>
      <c r="AA2136" s="413"/>
      <c r="AB2136" s="413"/>
      <c r="AC2136" s="413"/>
      <c r="AD2136" s="413"/>
      <c r="AE2136" s="260"/>
      <c r="AF2136" s="260"/>
      <c r="AG2136" s="260"/>
      <c r="AH2136" s="260"/>
      <c r="AI2136" s="260"/>
      <c r="AJ2136" s="260"/>
      <c r="AK2136" s="260"/>
      <c r="AL2136" s="260"/>
      <c r="AM2136" s="260"/>
      <c r="AN2136" s="260"/>
      <c r="AO2136" s="260"/>
      <c r="AP2136" s="260"/>
      <c r="AQ2136" s="260"/>
      <c r="AR2136" s="260"/>
      <c r="AS2136" s="260"/>
      <c r="AT2136" s="260"/>
      <c r="AU2136" s="260"/>
      <c r="AV2136" s="260"/>
      <c r="AW2136" s="260"/>
      <c r="AX2136" s="260"/>
      <c r="AY2136" s="260"/>
      <c r="AZ2136" s="260"/>
      <c r="BA2136" s="260"/>
      <c r="BB2136" s="260"/>
    </row>
    <row r="2137" spans="1:54" s="471" customFormat="1" ht="14.25" customHeight="1" thickBot="1">
      <c r="A2137" s="260">
        <v>1904045</v>
      </c>
      <c r="B2137" s="601" t="s">
        <v>4265</v>
      </c>
      <c r="C2137" s="601"/>
      <c r="D2137" s="294" t="s">
        <v>4178</v>
      </c>
      <c r="E2137" s="309"/>
      <c r="F2137" s="627" t="s">
        <v>3242</v>
      </c>
      <c r="G2137" s="627">
        <v>3</v>
      </c>
      <c r="H2137" s="627">
        <v>2</v>
      </c>
      <c r="I2137" s="309" t="s">
        <v>3288</v>
      </c>
      <c r="J2137" s="627">
        <v>3</v>
      </c>
      <c r="K2137" s="312" t="s">
        <v>3233</v>
      </c>
      <c r="L2137" s="313" t="s">
        <v>4263</v>
      </c>
      <c r="M2137" s="556">
        <v>0</v>
      </c>
      <c r="N2137" s="260">
        <v>1</v>
      </c>
      <c r="O2137" s="260">
        <v>1</v>
      </c>
      <c r="P2137" s="556">
        <v>0</v>
      </c>
      <c r="Q2137" s="556">
        <v>0</v>
      </c>
      <c r="R2137" s="413">
        <f t="shared" si="40"/>
        <v>2</v>
      </c>
      <c r="S2137" s="313"/>
      <c r="T2137" s="313"/>
      <c r="U2137" s="313"/>
      <c r="V2137" s="313"/>
      <c r="W2137" s="313"/>
      <c r="X2137" s="313"/>
      <c r="Y2137" s="413"/>
      <c r="Z2137" s="413"/>
      <c r="AA2137" s="413"/>
      <c r="AB2137" s="413"/>
      <c r="AC2137" s="413"/>
      <c r="AD2137" s="413"/>
      <c r="AE2137" s="260"/>
      <c r="AF2137" s="260"/>
      <c r="AG2137" s="260"/>
      <c r="AH2137" s="260"/>
      <c r="AI2137" s="260"/>
      <c r="AJ2137" s="260"/>
      <c r="AK2137" s="260"/>
      <c r="AL2137" s="260"/>
      <c r="AM2137" s="260"/>
      <c r="AN2137" s="260"/>
      <c r="AO2137" s="260"/>
      <c r="AP2137" s="260"/>
      <c r="AQ2137" s="260"/>
      <c r="AR2137" s="260"/>
      <c r="AS2137" s="260"/>
      <c r="AT2137" s="260"/>
      <c r="AU2137" s="260"/>
      <c r="AV2137" s="260"/>
      <c r="AW2137" s="260"/>
      <c r="AX2137" s="260"/>
      <c r="AY2137" s="260"/>
      <c r="AZ2137" s="260"/>
      <c r="BA2137" s="260"/>
      <c r="BB2137" s="260"/>
    </row>
    <row r="2138" spans="1:54" s="471" customFormat="1" ht="14.25" customHeight="1" thickBot="1">
      <c r="A2138" s="260">
        <v>1904046</v>
      </c>
      <c r="B2138" s="601" t="s">
        <v>4181</v>
      </c>
      <c r="C2138" s="601"/>
      <c r="D2138" s="294" t="s">
        <v>4182</v>
      </c>
      <c r="E2138" s="309"/>
      <c r="F2138" s="627" t="s">
        <v>3232</v>
      </c>
      <c r="G2138" s="627"/>
      <c r="H2138" s="627"/>
      <c r="I2138" s="309" t="s">
        <v>3288</v>
      </c>
      <c r="J2138" s="627">
        <v>4</v>
      </c>
      <c r="K2138" s="312" t="s">
        <v>3238</v>
      </c>
      <c r="L2138" s="576" t="s">
        <v>4270</v>
      </c>
      <c r="M2138" s="556">
        <v>0</v>
      </c>
      <c r="N2138" s="260">
        <v>0</v>
      </c>
      <c r="O2138" s="556">
        <v>0</v>
      </c>
      <c r="P2138" s="556">
        <v>0</v>
      </c>
      <c r="Q2138" s="260">
        <v>0</v>
      </c>
      <c r="R2138" s="413">
        <f t="shared" si="40"/>
        <v>0</v>
      </c>
      <c r="S2138" s="576"/>
      <c r="T2138" s="576"/>
      <c r="U2138" s="576"/>
      <c r="V2138" s="576"/>
      <c r="W2138" s="576"/>
      <c r="X2138" s="576"/>
      <c r="Y2138" s="413"/>
      <c r="Z2138" s="413"/>
      <c r="AA2138" s="413"/>
      <c r="AB2138" s="413"/>
      <c r="AC2138" s="413"/>
      <c r="AD2138" s="413"/>
      <c r="AE2138" s="260"/>
      <c r="AF2138" s="260"/>
      <c r="AG2138" s="260"/>
      <c r="AH2138" s="260"/>
      <c r="AI2138" s="260"/>
      <c r="AJ2138" s="260"/>
      <c r="AK2138" s="260"/>
      <c r="AL2138" s="260"/>
      <c r="AM2138" s="260"/>
      <c r="AN2138" s="260"/>
      <c r="AO2138" s="260"/>
      <c r="AP2138" s="260"/>
      <c r="AQ2138" s="260"/>
      <c r="AR2138" s="260"/>
      <c r="AS2138" s="260"/>
      <c r="AT2138" s="260"/>
      <c r="AU2138" s="260"/>
      <c r="AV2138" s="260"/>
      <c r="AW2138" s="260"/>
      <c r="AX2138" s="260"/>
      <c r="AY2138" s="260"/>
      <c r="AZ2138" s="260"/>
      <c r="BA2138" s="260"/>
      <c r="BB2138" s="260"/>
    </row>
    <row r="2139" spans="1:54" s="471" customFormat="1" ht="14.25" customHeight="1" thickBot="1">
      <c r="A2139" s="260">
        <v>1904047</v>
      </c>
      <c r="B2139" s="601" t="s">
        <v>4179</v>
      </c>
      <c r="C2139" s="601"/>
      <c r="D2139" s="294" t="s">
        <v>4180</v>
      </c>
      <c r="E2139" s="309"/>
      <c r="F2139" s="627" t="s">
        <v>3242</v>
      </c>
      <c r="G2139" s="627">
        <v>4</v>
      </c>
      <c r="H2139" s="627">
        <v>7</v>
      </c>
      <c r="I2139" s="309" t="s">
        <v>3288</v>
      </c>
      <c r="J2139" s="627">
        <v>4</v>
      </c>
      <c r="K2139" s="312" t="s">
        <v>3238</v>
      </c>
      <c r="L2139" s="576" t="s">
        <v>4270</v>
      </c>
      <c r="M2139" s="556">
        <v>0</v>
      </c>
      <c r="N2139" s="260">
        <v>0</v>
      </c>
      <c r="O2139" s="556">
        <v>0</v>
      </c>
      <c r="P2139" s="556">
        <v>0</v>
      </c>
      <c r="Q2139" s="260">
        <v>0</v>
      </c>
      <c r="R2139" s="413">
        <f t="shared" si="40"/>
        <v>0</v>
      </c>
      <c r="S2139" s="576"/>
      <c r="T2139" s="576"/>
      <c r="U2139" s="576"/>
      <c r="V2139" s="576"/>
      <c r="W2139" s="576"/>
      <c r="X2139" s="576"/>
      <c r="Y2139" s="413"/>
      <c r="Z2139" s="413"/>
      <c r="AA2139" s="413"/>
      <c r="AB2139" s="413"/>
      <c r="AC2139" s="413"/>
      <c r="AD2139" s="413"/>
      <c r="AE2139" s="260"/>
      <c r="AF2139" s="260"/>
      <c r="AG2139" s="260"/>
      <c r="AH2139" s="260"/>
      <c r="AI2139" s="260"/>
      <c r="AJ2139" s="260"/>
      <c r="AK2139" s="260"/>
      <c r="AL2139" s="260"/>
      <c r="AM2139" s="260"/>
      <c r="AN2139" s="260"/>
      <c r="AO2139" s="260"/>
      <c r="AP2139" s="260"/>
      <c r="AQ2139" s="260"/>
      <c r="AR2139" s="260"/>
      <c r="AS2139" s="260"/>
      <c r="AT2139" s="260"/>
      <c r="AU2139" s="260"/>
      <c r="AV2139" s="260"/>
      <c r="AW2139" s="260"/>
      <c r="AX2139" s="260"/>
      <c r="AY2139" s="260"/>
      <c r="AZ2139" s="260"/>
      <c r="BA2139" s="260"/>
      <c r="BB2139" s="260"/>
    </row>
    <row r="2140" spans="1:54" s="471" customFormat="1" ht="14.25" customHeight="1" thickBot="1">
      <c r="A2140" s="260">
        <v>1904048</v>
      </c>
      <c r="B2140" s="601" t="s">
        <v>4183</v>
      </c>
      <c r="C2140" s="601"/>
      <c r="D2140" s="294" t="s">
        <v>4184</v>
      </c>
      <c r="E2140" s="309"/>
      <c r="F2140" s="627" t="s">
        <v>3242</v>
      </c>
      <c r="G2140" s="627">
        <v>2</v>
      </c>
      <c r="H2140" s="627">
        <v>6</v>
      </c>
      <c r="I2140" s="309" t="s">
        <v>3288</v>
      </c>
      <c r="J2140" s="627">
        <v>5</v>
      </c>
      <c r="K2140" s="312" t="s">
        <v>3243</v>
      </c>
      <c r="L2140" s="576" t="s">
        <v>4270</v>
      </c>
      <c r="M2140" s="260">
        <v>0</v>
      </c>
      <c r="N2140" s="556">
        <v>0</v>
      </c>
      <c r="O2140" s="260">
        <v>0</v>
      </c>
      <c r="P2140" s="556">
        <v>0</v>
      </c>
      <c r="Q2140" s="556">
        <v>0</v>
      </c>
      <c r="R2140" s="413">
        <f t="shared" si="40"/>
        <v>0</v>
      </c>
      <c r="S2140" s="576"/>
      <c r="T2140" s="576"/>
      <c r="U2140" s="576"/>
      <c r="V2140" s="576"/>
      <c r="W2140" s="576"/>
      <c r="X2140" s="576"/>
      <c r="Y2140" s="413"/>
      <c r="Z2140" s="413"/>
      <c r="AA2140" s="413"/>
      <c r="AB2140" s="413"/>
      <c r="AC2140" s="413"/>
      <c r="AD2140" s="413"/>
      <c r="AE2140" s="260"/>
      <c r="AF2140" s="260"/>
      <c r="AG2140" s="260"/>
      <c r="AH2140" s="260"/>
      <c r="AI2140" s="260"/>
      <c r="AJ2140" s="260"/>
      <c r="AK2140" s="260"/>
      <c r="AL2140" s="260"/>
      <c r="AM2140" s="260"/>
      <c r="AN2140" s="260"/>
      <c r="AO2140" s="260"/>
      <c r="AP2140" s="260"/>
      <c r="AQ2140" s="260"/>
      <c r="AR2140" s="260"/>
      <c r="AS2140" s="260"/>
      <c r="AT2140" s="260"/>
      <c r="AU2140" s="260"/>
      <c r="AV2140" s="260"/>
      <c r="AW2140" s="260"/>
      <c r="AX2140" s="260"/>
      <c r="AY2140" s="260"/>
      <c r="AZ2140" s="260"/>
      <c r="BA2140" s="260"/>
      <c r="BB2140" s="260"/>
    </row>
    <row r="2141" spans="1:54" s="471" customFormat="1" ht="14.25" customHeight="1" thickBot="1">
      <c r="A2141" s="260">
        <v>1904049</v>
      </c>
      <c r="B2141" s="650" t="s">
        <v>4185</v>
      </c>
      <c r="C2141" s="601"/>
      <c r="D2141" s="294" t="s">
        <v>4186</v>
      </c>
      <c r="E2141" s="309"/>
      <c r="F2141" s="627" t="s">
        <v>3242</v>
      </c>
      <c r="G2141" s="627">
        <v>6</v>
      </c>
      <c r="H2141" s="627">
        <v>8</v>
      </c>
      <c r="I2141" s="309" t="s">
        <v>3288</v>
      </c>
      <c r="J2141" s="627">
        <v>8</v>
      </c>
      <c r="K2141" s="312" t="s">
        <v>3233</v>
      </c>
      <c r="L2141" s="313" t="s">
        <v>4263</v>
      </c>
      <c r="M2141" s="260">
        <v>1</v>
      </c>
      <c r="N2141" s="260">
        <v>1</v>
      </c>
      <c r="O2141" s="556">
        <v>0</v>
      </c>
      <c r="P2141" s="556">
        <v>0</v>
      </c>
      <c r="Q2141" s="260">
        <v>1</v>
      </c>
      <c r="R2141" s="413">
        <f t="shared" si="40"/>
        <v>3</v>
      </c>
      <c r="S2141" s="313"/>
      <c r="T2141" s="313"/>
      <c r="U2141" s="313"/>
      <c r="V2141" s="313"/>
      <c r="W2141" s="313"/>
      <c r="X2141" s="313"/>
      <c r="Y2141" s="413"/>
      <c r="Z2141" s="413"/>
      <c r="AA2141" s="413"/>
      <c r="AB2141" s="413"/>
      <c r="AC2141" s="413"/>
      <c r="AD2141" s="413"/>
      <c r="AE2141" s="260"/>
      <c r="AF2141" s="260"/>
      <c r="AG2141" s="260"/>
      <c r="AH2141" s="260"/>
      <c r="AI2141" s="260"/>
      <c r="AJ2141" s="260"/>
      <c r="AK2141" s="260"/>
      <c r="AL2141" s="260"/>
      <c r="AM2141" s="260"/>
      <c r="AN2141" s="260"/>
      <c r="AO2141" s="260"/>
      <c r="AP2141" s="260"/>
      <c r="AQ2141" s="260"/>
      <c r="AR2141" s="260"/>
      <c r="AS2141" s="260"/>
      <c r="AT2141" s="260"/>
      <c r="AU2141" s="260"/>
      <c r="AV2141" s="260"/>
      <c r="AW2141" s="260"/>
      <c r="AX2141" s="260"/>
      <c r="AY2141" s="260"/>
      <c r="AZ2141" s="260"/>
      <c r="BA2141" s="260"/>
      <c r="BB2141" s="260"/>
    </row>
    <row r="2142" spans="1:54" s="471" customFormat="1" ht="14.25" customHeight="1" thickBot="1">
      <c r="A2142" s="260">
        <v>1904050</v>
      </c>
      <c r="B2142" s="601" t="s">
        <v>4187</v>
      </c>
      <c r="C2142" s="601"/>
      <c r="D2142" s="294" t="s">
        <v>4188</v>
      </c>
      <c r="E2142" s="309"/>
      <c r="F2142" s="627" t="s">
        <v>3232</v>
      </c>
      <c r="G2142" s="627"/>
      <c r="H2142" s="627"/>
      <c r="I2142" s="309" t="s">
        <v>3288</v>
      </c>
      <c r="J2142" s="627">
        <v>9</v>
      </c>
      <c r="K2142" s="312" t="s">
        <v>3243</v>
      </c>
      <c r="L2142" s="313" t="s">
        <v>4263</v>
      </c>
      <c r="M2142" s="556">
        <v>0</v>
      </c>
      <c r="N2142" s="556">
        <v>0</v>
      </c>
      <c r="O2142" s="556">
        <v>0</v>
      </c>
      <c r="P2142" s="556">
        <v>0</v>
      </c>
      <c r="Q2142" s="260">
        <v>0</v>
      </c>
      <c r="R2142" s="413">
        <f t="shared" si="40"/>
        <v>0</v>
      </c>
      <c r="S2142" s="313"/>
      <c r="T2142" s="313"/>
      <c r="U2142" s="313"/>
      <c r="V2142" s="313"/>
      <c r="W2142" s="313"/>
      <c r="X2142" s="313"/>
      <c r="Y2142" s="413"/>
      <c r="Z2142" s="413"/>
      <c r="AA2142" s="413"/>
      <c r="AB2142" s="413"/>
      <c r="AC2142" s="413"/>
      <c r="AD2142" s="413"/>
      <c r="AE2142" s="260"/>
      <c r="AF2142" s="260"/>
      <c r="AG2142" s="260"/>
      <c r="AH2142" s="260"/>
      <c r="AI2142" s="260"/>
      <c r="AJ2142" s="260"/>
      <c r="AK2142" s="260"/>
      <c r="AL2142" s="260"/>
      <c r="AM2142" s="260"/>
      <c r="AN2142" s="260"/>
      <c r="AO2142" s="260"/>
      <c r="AP2142" s="260"/>
      <c r="AQ2142" s="260"/>
      <c r="AR2142" s="260"/>
      <c r="AS2142" s="260"/>
      <c r="AT2142" s="260"/>
      <c r="AU2142" s="260"/>
      <c r="AV2142" s="260"/>
      <c r="AW2142" s="260"/>
      <c r="AX2142" s="260"/>
      <c r="AY2142" s="260"/>
      <c r="AZ2142" s="260"/>
      <c r="BA2142" s="260"/>
      <c r="BB2142" s="260"/>
    </row>
    <row r="2143" spans="1:54" s="471" customFormat="1" ht="14.25" customHeight="1" thickBot="1">
      <c r="A2143" s="260">
        <v>1904051</v>
      </c>
      <c r="B2143" s="601" t="s">
        <v>4191</v>
      </c>
      <c r="C2143" s="601"/>
      <c r="D2143" s="294" t="s">
        <v>4192</v>
      </c>
      <c r="E2143" s="309"/>
      <c r="F2143" s="627" t="s">
        <v>3232</v>
      </c>
      <c r="G2143" s="627"/>
      <c r="H2143" s="627"/>
      <c r="I2143" s="309" t="s">
        <v>3300</v>
      </c>
      <c r="J2143" s="627">
        <v>1</v>
      </c>
      <c r="K2143" s="312" t="s">
        <v>3238</v>
      </c>
      <c r="L2143" s="576" t="s">
        <v>4270</v>
      </c>
      <c r="M2143" s="556">
        <v>0</v>
      </c>
      <c r="N2143" s="260">
        <v>0</v>
      </c>
      <c r="O2143" s="556">
        <v>0</v>
      </c>
      <c r="P2143" s="556">
        <v>0</v>
      </c>
      <c r="Q2143" s="260">
        <v>0</v>
      </c>
      <c r="R2143" s="413">
        <f t="shared" si="40"/>
        <v>0</v>
      </c>
      <c r="S2143" s="576"/>
      <c r="T2143" s="576"/>
      <c r="U2143" s="576"/>
      <c r="V2143" s="576"/>
      <c r="W2143" s="576"/>
      <c r="X2143" s="576"/>
      <c r="Y2143" s="413"/>
      <c r="Z2143" s="413"/>
      <c r="AA2143" s="413"/>
      <c r="AB2143" s="413"/>
      <c r="AC2143" s="413"/>
      <c r="AD2143" s="413"/>
      <c r="AE2143" s="260"/>
      <c r="AF2143" s="260"/>
      <c r="AG2143" s="260"/>
      <c r="AH2143" s="260"/>
      <c r="AI2143" s="260"/>
      <c r="AJ2143" s="260"/>
      <c r="AK2143" s="260"/>
      <c r="AL2143" s="260"/>
      <c r="AM2143" s="260"/>
      <c r="AN2143" s="260"/>
      <c r="AO2143" s="260"/>
      <c r="AP2143" s="260"/>
      <c r="AQ2143" s="260"/>
      <c r="AR2143" s="260"/>
      <c r="AS2143" s="260"/>
      <c r="AT2143" s="260"/>
      <c r="AU2143" s="260"/>
      <c r="AV2143" s="260"/>
      <c r="AW2143" s="260"/>
      <c r="AX2143" s="260"/>
      <c r="AY2143" s="260"/>
      <c r="AZ2143" s="260"/>
      <c r="BA2143" s="260"/>
      <c r="BB2143" s="260"/>
    </row>
    <row r="2144" spans="1:54" s="471" customFormat="1" ht="14.25" customHeight="1" thickBot="1">
      <c r="A2144" s="260">
        <v>1904052</v>
      </c>
      <c r="B2144" s="575" t="s">
        <v>4189</v>
      </c>
      <c r="C2144" s="575"/>
      <c r="D2144" s="294" t="s">
        <v>4190</v>
      </c>
      <c r="E2144" s="309"/>
      <c r="F2144" s="627" t="s">
        <v>3232</v>
      </c>
      <c r="G2144" s="627"/>
      <c r="H2144" s="627"/>
      <c r="I2144" s="309" t="s">
        <v>3300</v>
      </c>
      <c r="J2144" s="627">
        <v>1</v>
      </c>
      <c r="K2144" s="312" t="s">
        <v>3243</v>
      </c>
      <c r="L2144" s="576" t="s">
        <v>5022</v>
      </c>
      <c r="M2144" s="556">
        <v>0</v>
      </c>
      <c r="N2144" s="260">
        <v>0</v>
      </c>
      <c r="O2144" s="556">
        <v>0</v>
      </c>
      <c r="P2144" s="260">
        <v>0</v>
      </c>
      <c r="Q2144" s="556">
        <v>0</v>
      </c>
      <c r="R2144" s="413">
        <f t="shared" si="40"/>
        <v>0</v>
      </c>
      <c r="S2144" s="576"/>
      <c r="T2144" s="576"/>
      <c r="U2144" s="576"/>
      <c r="V2144" s="576"/>
      <c r="W2144" s="576"/>
      <c r="X2144" s="576"/>
      <c r="Y2144" s="413"/>
      <c r="Z2144" s="413"/>
      <c r="AA2144" s="413"/>
      <c r="AB2144" s="413"/>
      <c r="AC2144" s="413"/>
      <c r="AD2144" s="413"/>
      <c r="AE2144" s="260"/>
      <c r="AF2144" s="260"/>
      <c r="AG2144" s="260"/>
      <c r="AH2144" s="260"/>
      <c r="AI2144" s="260"/>
      <c r="AJ2144" s="260"/>
      <c r="AK2144" s="260"/>
      <c r="AL2144" s="260"/>
      <c r="AM2144" s="260"/>
      <c r="AN2144" s="260"/>
      <c r="AO2144" s="260"/>
      <c r="AP2144" s="260"/>
      <c r="AQ2144" s="260"/>
      <c r="AR2144" s="260"/>
      <c r="AS2144" s="260"/>
      <c r="AT2144" s="260"/>
      <c r="AU2144" s="260"/>
      <c r="AV2144" s="260"/>
      <c r="AW2144" s="260"/>
      <c r="AX2144" s="260"/>
      <c r="AY2144" s="260"/>
      <c r="AZ2144" s="260"/>
      <c r="BA2144" s="260"/>
      <c r="BB2144" s="260"/>
    </row>
    <row r="2145" spans="1:54" s="471" customFormat="1" ht="14.25" customHeight="1" thickBot="1">
      <c r="A2145" s="260">
        <v>1904053</v>
      </c>
      <c r="B2145" s="650" t="s">
        <v>4193</v>
      </c>
      <c r="C2145" s="601"/>
      <c r="D2145" s="294" t="s">
        <v>4194</v>
      </c>
      <c r="E2145" s="309"/>
      <c r="F2145" s="627" t="s">
        <v>3242</v>
      </c>
      <c r="G2145" s="627">
        <v>2</v>
      </c>
      <c r="H2145" s="627">
        <v>3</v>
      </c>
      <c r="I2145" s="309" t="s">
        <v>3300</v>
      </c>
      <c r="J2145" s="627">
        <v>2</v>
      </c>
      <c r="K2145" s="312" t="s">
        <v>3243</v>
      </c>
      <c r="L2145" s="576" t="s">
        <v>4306</v>
      </c>
      <c r="M2145" s="556">
        <v>0</v>
      </c>
      <c r="N2145" s="556">
        <v>0</v>
      </c>
      <c r="O2145" s="556">
        <v>0</v>
      </c>
      <c r="P2145" s="556">
        <v>0</v>
      </c>
      <c r="Q2145" s="556">
        <v>0</v>
      </c>
      <c r="R2145" s="413">
        <f t="shared" si="40"/>
        <v>0</v>
      </c>
      <c r="S2145" s="576"/>
      <c r="T2145" s="576"/>
      <c r="U2145" s="576"/>
      <c r="V2145" s="576"/>
      <c r="W2145" s="576"/>
      <c r="X2145" s="576"/>
      <c r="Y2145" s="413"/>
      <c r="Z2145" s="413"/>
      <c r="AA2145" s="413"/>
      <c r="AB2145" s="413"/>
      <c r="AC2145" s="413"/>
      <c r="AD2145" s="413"/>
      <c r="AE2145" s="260"/>
      <c r="AF2145" s="260"/>
      <c r="AG2145" s="260"/>
      <c r="AH2145" s="260"/>
      <c r="AI2145" s="260"/>
      <c r="AJ2145" s="260"/>
      <c r="AK2145" s="260"/>
      <c r="AL2145" s="260"/>
      <c r="AM2145" s="260"/>
      <c r="AN2145" s="260"/>
      <c r="AO2145" s="260"/>
      <c r="AP2145" s="260"/>
      <c r="AQ2145" s="260"/>
      <c r="AR2145" s="260"/>
      <c r="AS2145" s="260"/>
      <c r="AT2145" s="260"/>
      <c r="AU2145" s="260"/>
      <c r="AV2145" s="260"/>
      <c r="AW2145" s="260"/>
      <c r="AX2145" s="260"/>
      <c r="AY2145" s="260"/>
      <c r="AZ2145" s="260"/>
      <c r="BA2145" s="260"/>
      <c r="BB2145" s="260"/>
    </row>
    <row r="2146" spans="1:54" s="471" customFormat="1" ht="14.25" customHeight="1" thickBot="1">
      <c r="A2146" s="260">
        <v>1904054</v>
      </c>
      <c r="B2146" s="650" t="s">
        <v>4310</v>
      </c>
      <c r="C2146" s="601"/>
      <c r="D2146" s="294" t="s">
        <v>4195</v>
      </c>
      <c r="E2146" s="309"/>
      <c r="F2146" s="627" t="s">
        <v>3242</v>
      </c>
      <c r="G2146" s="627">
        <v>1</v>
      </c>
      <c r="H2146" s="627">
        <v>5</v>
      </c>
      <c r="I2146" s="309" t="s">
        <v>3300</v>
      </c>
      <c r="J2146" s="627">
        <v>3</v>
      </c>
      <c r="K2146" s="312" t="s">
        <v>3238</v>
      </c>
      <c r="L2146" s="576" t="s">
        <v>4286</v>
      </c>
      <c r="M2146" s="556">
        <v>0</v>
      </c>
      <c r="N2146" s="260">
        <v>0</v>
      </c>
      <c r="O2146" s="556">
        <v>0</v>
      </c>
      <c r="P2146" s="556">
        <v>0</v>
      </c>
      <c r="Q2146" s="260">
        <v>0</v>
      </c>
      <c r="R2146" s="413">
        <f t="shared" si="40"/>
        <v>0</v>
      </c>
      <c r="S2146" s="576"/>
      <c r="T2146" s="576"/>
      <c r="U2146" s="576"/>
      <c r="V2146" s="576"/>
      <c r="W2146" s="576"/>
      <c r="X2146" s="576"/>
      <c r="Y2146" s="413"/>
      <c r="Z2146" s="413"/>
      <c r="AA2146" s="413"/>
      <c r="AB2146" s="413"/>
      <c r="AC2146" s="413"/>
      <c r="AD2146" s="413"/>
      <c r="AE2146" s="260"/>
      <c r="AF2146" s="260"/>
      <c r="AG2146" s="260"/>
      <c r="AH2146" s="260"/>
      <c r="AI2146" s="260"/>
      <c r="AJ2146" s="260"/>
      <c r="AK2146" s="260"/>
      <c r="AL2146" s="260"/>
      <c r="AM2146" s="260"/>
      <c r="AN2146" s="260"/>
      <c r="AO2146" s="260"/>
      <c r="AP2146" s="260"/>
      <c r="AQ2146" s="260"/>
      <c r="AR2146" s="260"/>
      <c r="AS2146" s="260"/>
      <c r="AT2146" s="260"/>
      <c r="AU2146" s="260"/>
      <c r="AV2146" s="260"/>
      <c r="AW2146" s="260"/>
      <c r="AX2146" s="260"/>
      <c r="AY2146" s="260"/>
      <c r="AZ2146" s="260"/>
      <c r="BA2146" s="260"/>
      <c r="BB2146" s="260"/>
    </row>
    <row r="2147" spans="1:54" s="471" customFormat="1" ht="14.25" customHeight="1" thickBot="1">
      <c r="A2147" s="260">
        <v>1904055</v>
      </c>
      <c r="B2147" s="650" t="s">
        <v>4196</v>
      </c>
      <c r="C2147" s="601"/>
      <c r="D2147" s="294" t="s">
        <v>4197</v>
      </c>
      <c r="E2147" s="309"/>
      <c r="F2147" s="627" t="s">
        <v>3304</v>
      </c>
      <c r="G2147" s="627">
        <v>4</v>
      </c>
      <c r="H2147" s="627">
        <v>2</v>
      </c>
      <c r="I2147" s="309" t="s">
        <v>3300</v>
      </c>
      <c r="J2147" s="627">
        <v>4</v>
      </c>
      <c r="K2147" s="312" t="s">
        <v>3250</v>
      </c>
      <c r="L2147" s="576" t="s">
        <v>4292</v>
      </c>
      <c r="M2147" s="260">
        <v>0</v>
      </c>
      <c r="N2147" s="556">
        <v>0</v>
      </c>
      <c r="O2147" s="556">
        <v>0</v>
      </c>
      <c r="P2147" s="556">
        <v>0</v>
      </c>
      <c r="Q2147" s="556">
        <v>0</v>
      </c>
      <c r="R2147" s="413">
        <f t="shared" si="40"/>
        <v>0</v>
      </c>
      <c r="S2147" s="576"/>
      <c r="T2147" s="576"/>
      <c r="U2147" s="576"/>
      <c r="V2147" s="576"/>
      <c r="W2147" s="576"/>
      <c r="X2147" s="576"/>
      <c r="Y2147" s="413"/>
      <c r="Z2147" s="413"/>
      <c r="AA2147" s="413"/>
      <c r="AB2147" s="413"/>
      <c r="AC2147" s="413"/>
      <c r="AD2147" s="413"/>
      <c r="AE2147" s="260"/>
      <c r="AF2147" s="260"/>
      <c r="AG2147" s="260"/>
      <c r="AH2147" s="260"/>
      <c r="AI2147" s="260"/>
      <c r="AJ2147" s="260"/>
      <c r="AK2147" s="260"/>
      <c r="AL2147" s="260"/>
      <c r="AM2147" s="260"/>
      <c r="AN2147" s="260"/>
      <c r="AO2147" s="260"/>
      <c r="AP2147" s="260"/>
      <c r="AQ2147" s="260"/>
      <c r="AR2147" s="260"/>
      <c r="AS2147" s="260"/>
      <c r="AT2147" s="260"/>
      <c r="AU2147" s="260"/>
      <c r="AV2147" s="260"/>
      <c r="AW2147" s="260"/>
      <c r="AX2147" s="260"/>
      <c r="AY2147" s="260"/>
      <c r="AZ2147" s="260"/>
      <c r="BA2147" s="260"/>
      <c r="BB2147" s="260"/>
    </row>
    <row r="2148" spans="1:54" s="471" customFormat="1" ht="14.25" customHeight="1" thickBot="1">
      <c r="A2148" s="260">
        <v>1904056</v>
      </c>
      <c r="B2148" s="650" t="s">
        <v>4198</v>
      </c>
      <c r="C2148" s="601"/>
      <c r="D2148" s="294" t="s">
        <v>4199</v>
      </c>
      <c r="E2148" s="309"/>
      <c r="F2148" s="627" t="s">
        <v>3232</v>
      </c>
      <c r="G2148" s="627"/>
      <c r="H2148" s="627"/>
      <c r="I2148" s="309" t="s">
        <v>3300</v>
      </c>
      <c r="J2148" s="627">
        <v>4</v>
      </c>
      <c r="K2148" s="312" t="s">
        <v>3243</v>
      </c>
      <c r="L2148" s="576" t="s">
        <v>4332</v>
      </c>
      <c r="M2148" s="556">
        <v>0</v>
      </c>
      <c r="N2148" s="556">
        <v>0</v>
      </c>
      <c r="O2148" s="556">
        <v>0</v>
      </c>
      <c r="P2148" s="556">
        <v>0</v>
      </c>
      <c r="Q2148" s="556">
        <v>0</v>
      </c>
      <c r="R2148" s="413">
        <f t="shared" si="40"/>
        <v>0</v>
      </c>
      <c r="S2148" s="576"/>
      <c r="T2148" s="576"/>
      <c r="U2148" s="576"/>
      <c r="V2148" s="576"/>
      <c r="W2148" s="576"/>
      <c r="X2148" s="576"/>
      <c r="Y2148" s="413"/>
      <c r="Z2148" s="413"/>
      <c r="AA2148" s="413"/>
      <c r="AB2148" s="413"/>
      <c r="AC2148" s="413"/>
      <c r="AD2148" s="413"/>
      <c r="AE2148" s="260"/>
      <c r="AF2148" s="260"/>
      <c r="AG2148" s="260"/>
      <c r="AH2148" s="260"/>
      <c r="AI2148" s="260"/>
      <c r="AJ2148" s="260"/>
      <c r="AK2148" s="260"/>
      <c r="AL2148" s="260"/>
      <c r="AM2148" s="260"/>
      <c r="AN2148" s="260"/>
      <c r="AO2148" s="260"/>
      <c r="AP2148" s="260"/>
      <c r="AQ2148" s="260"/>
      <c r="AR2148" s="260"/>
      <c r="AS2148" s="260"/>
      <c r="AT2148" s="260"/>
      <c r="AU2148" s="260"/>
      <c r="AV2148" s="260"/>
      <c r="AW2148" s="260"/>
      <c r="AX2148" s="260"/>
      <c r="AY2148" s="260"/>
      <c r="AZ2148" s="260"/>
      <c r="BA2148" s="260"/>
      <c r="BB2148" s="260"/>
    </row>
    <row r="2149" spans="1:54" s="471" customFormat="1" ht="14.25" customHeight="1" thickBot="1">
      <c r="A2149" s="260">
        <v>1904057</v>
      </c>
      <c r="B2149" s="601" t="s">
        <v>4271</v>
      </c>
      <c r="C2149" s="601"/>
      <c r="D2149" s="586" t="s">
        <v>4317</v>
      </c>
      <c r="E2149" s="309" t="s">
        <v>3801</v>
      </c>
      <c r="F2149" s="627" t="s">
        <v>3242</v>
      </c>
      <c r="G2149" s="627">
        <v>4</v>
      </c>
      <c r="H2149" s="627">
        <v>3</v>
      </c>
      <c r="I2149" s="309" t="s">
        <v>3300</v>
      </c>
      <c r="J2149" s="627">
        <v>4</v>
      </c>
      <c r="K2149" s="312" t="s">
        <v>3238</v>
      </c>
      <c r="L2149" s="576" t="s">
        <v>4275</v>
      </c>
      <c r="M2149" s="556">
        <v>0</v>
      </c>
      <c r="N2149" s="260">
        <v>0</v>
      </c>
      <c r="O2149" s="556">
        <v>0</v>
      </c>
      <c r="P2149" s="556">
        <v>0</v>
      </c>
      <c r="Q2149" s="260">
        <v>0</v>
      </c>
      <c r="R2149" s="413">
        <f t="shared" si="40"/>
        <v>0</v>
      </c>
      <c r="S2149" s="576"/>
      <c r="T2149" s="576"/>
      <c r="U2149" s="576"/>
      <c r="V2149" s="576"/>
      <c r="W2149" s="576"/>
      <c r="X2149" s="576"/>
      <c r="Y2149" s="413"/>
      <c r="Z2149" s="413"/>
      <c r="AA2149" s="413"/>
      <c r="AB2149" s="413"/>
      <c r="AC2149" s="413"/>
      <c r="AD2149" s="413"/>
      <c r="AE2149" s="260"/>
      <c r="AF2149" s="260"/>
      <c r="AG2149" s="260"/>
      <c r="AH2149" s="260"/>
      <c r="AI2149" s="260"/>
      <c r="AJ2149" s="260"/>
      <c r="AK2149" s="260"/>
      <c r="AL2149" s="260"/>
      <c r="AM2149" s="260"/>
      <c r="AN2149" s="260"/>
      <c r="AO2149" s="260"/>
      <c r="AP2149" s="260"/>
      <c r="AQ2149" s="260"/>
      <c r="AR2149" s="260"/>
      <c r="AS2149" s="260"/>
      <c r="AT2149" s="260"/>
      <c r="AU2149" s="260"/>
      <c r="AV2149" s="260"/>
      <c r="AW2149" s="260"/>
      <c r="AX2149" s="260"/>
      <c r="AY2149" s="260"/>
      <c r="AZ2149" s="260"/>
      <c r="BA2149" s="260"/>
      <c r="BB2149" s="260"/>
    </row>
    <row r="2150" spans="1:54" s="471" customFormat="1" ht="13.5" customHeight="1" thickBot="1">
      <c r="A2150" s="260">
        <v>1904058</v>
      </c>
      <c r="B2150" s="575" t="s">
        <v>4754</v>
      </c>
      <c r="C2150" s="575"/>
      <c r="D2150" s="260" t="s">
        <v>4200</v>
      </c>
      <c r="E2150" s="309"/>
      <c r="F2150" s="309" t="s">
        <v>3242</v>
      </c>
      <c r="G2150" s="309">
        <v>5</v>
      </c>
      <c r="H2150" s="309">
        <v>5</v>
      </c>
      <c r="I2150" s="309" t="s">
        <v>3300</v>
      </c>
      <c r="J2150" s="309">
        <v>6</v>
      </c>
      <c r="K2150" s="312" t="s">
        <v>3233</v>
      </c>
      <c r="L2150" s="576" t="s">
        <v>4276</v>
      </c>
      <c r="M2150" s="556">
        <v>0</v>
      </c>
      <c r="N2150" s="556">
        <v>0</v>
      </c>
      <c r="O2150" s="556">
        <v>0</v>
      </c>
      <c r="P2150" s="556">
        <v>0</v>
      </c>
      <c r="Q2150" s="556">
        <v>0</v>
      </c>
      <c r="R2150" s="413">
        <f t="shared" si="40"/>
        <v>0</v>
      </c>
      <c r="S2150" s="576"/>
      <c r="T2150" s="576"/>
      <c r="U2150" s="576"/>
      <c r="V2150" s="576"/>
      <c r="W2150" s="576"/>
      <c r="X2150" s="576"/>
      <c r="Y2150" s="413"/>
      <c r="Z2150" s="413"/>
      <c r="AA2150" s="413"/>
      <c r="AB2150" s="413"/>
      <c r="AC2150" s="413"/>
      <c r="AD2150" s="413"/>
      <c r="AE2150" s="260"/>
      <c r="AF2150" s="260"/>
      <c r="AG2150" s="260"/>
      <c r="AH2150" s="260"/>
      <c r="AI2150" s="260"/>
      <c r="AJ2150" s="260"/>
      <c r="AK2150" s="260"/>
      <c r="AL2150" s="260"/>
      <c r="AM2150" s="260"/>
      <c r="AN2150" s="260"/>
      <c r="AO2150" s="260"/>
      <c r="AP2150" s="260"/>
      <c r="AQ2150" s="260"/>
      <c r="AR2150" s="260"/>
      <c r="AS2150" s="260"/>
      <c r="AT2150" s="260"/>
      <c r="AU2150" s="260"/>
      <c r="AV2150" s="260"/>
      <c r="AW2150" s="260"/>
      <c r="AX2150" s="260"/>
      <c r="AY2150" s="260"/>
      <c r="AZ2150" s="260"/>
      <c r="BA2150" s="260"/>
      <c r="BB2150" s="260"/>
    </row>
    <row r="2151" spans="1:54" s="471" customFormat="1" ht="14.25" customHeight="1" thickBot="1">
      <c r="A2151" s="260">
        <v>1904059</v>
      </c>
      <c r="B2151" s="601" t="s">
        <v>4201</v>
      </c>
      <c r="C2151" s="601"/>
      <c r="D2151" s="294" t="s">
        <v>4202</v>
      </c>
      <c r="E2151" s="309"/>
      <c r="F2151" s="627" t="s">
        <v>3232</v>
      </c>
      <c r="G2151" s="627"/>
      <c r="H2151" s="627"/>
      <c r="I2151" s="309" t="s">
        <v>3300</v>
      </c>
      <c r="J2151" s="627">
        <v>6</v>
      </c>
      <c r="K2151" s="312" t="s">
        <v>3250</v>
      </c>
      <c r="L2151" s="313" t="s">
        <v>4263</v>
      </c>
      <c r="M2151" s="260">
        <v>1</v>
      </c>
      <c r="N2151" s="260">
        <v>1</v>
      </c>
      <c r="O2151" s="260">
        <v>1</v>
      </c>
      <c r="P2151" s="260">
        <v>2</v>
      </c>
      <c r="Q2151" s="260">
        <v>2</v>
      </c>
      <c r="R2151" s="413">
        <f t="shared" si="40"/>
        <v>7</v>
      </c>
      <c r="S2151" s="313"/>
      <c r="T2151" s="313"/>
      <c r="U2151" s="313"/>
      <c r="V2151" s="313"/>
      <c r="W2151" s="313"/>
      <c r="X2151" s="313"/>
      <c r="Y2151" s="413"/>
      <c r="Z2151" s="413"/>
      <c r="AA2151" s="413"/>
      <c r="AB2151" s="413"/>
      <c r="AC2151" s="413"/>
      <c r="AD2151" s="413"/>
      <c r="AE2151" s="260"/>
      <c r="AF2151" s="260"/>
      <c r="AG2151" s="260"/>
      <c r="AH2151" s="260"/>
      <c r="AI2151" s="260"/>
      <c r="AJ2151" s="260"/>
      <c r="AK2151" s="260"/>
      <c r="AL2151" s="260"/>
      <c r="AM2151" s="260"/>
      <c r="AN2151" s="260"/>
      <c r="AO2151" s="260"/>
      <c r="AP2151" s="260"/>
      <c r="AQ2151" s="260"/>
      <c r="AR2151" s="260"/>
      <c r="AS2151" s="260"/>
      <c r="AT2151" s="260"/>
      <c r="AU2151" s="260"/>
      <c r="AV2151" s="260"/>
      <c r="AW2151" s="260"/>
      <c r="AX2151" s="260"/>
      <c r="AY2151" s="260"/>
      <c r="AZ2151" s="260"/>
      <c r="BA2151" s="260"/>
      <c r="BB2151" s="260"/>
    </row>
    <row r="2152" spans="1:54" s="471" customFormat="1" ht="14.25" customHeight="1" thickBot="1">
      <c r="A2152" s="260">
        <v>1904060</v>
      </c>
      <c r="B2152" s="601" t="s">
        <v>5014</v>
      </c>
      <c r="C2152" s="601"/>
      <c r="D2152" s="294" t="s">
        <v>4203</v>
      </c>
      <c r="E2152" s="309"/>
      <c r="F2152" s="627" t="s">
        <v>3242</v>
      </c>
      <c r="G2152" s="627">
        <v>6</v>
      </c>
      <c r="H2152" s="627">
        <v>6</v>
      </c>
      <c r="I2152" s="309" t="s">
        <v>3300</v>
      </c>
      <c r="J2152" s="627">
        <v>7</v>
      </c>
      <c r="K2152" s="312" t="s">
        <v>3233</v>
      </c>
      <c r="L2152" s="313" t="s">
        <v>4263</v>
      </c>
      <c r="M2152" s="260">
        <v>1</v>
      </c>
      <c r="N2152" s="556">
        <v>0</v>
      </c>
      <c r="O2152" s="260">
        <v>1</v>
      </c>
      <c r="P2152" s="260">
        <v>1</v>
      </c>
      <c r="Q2152" s="556">
        <v>0</v>
      </c>
      <c r="R2152" s="413">
        <f t="shared" si="40"/>
        <v>3</v>
      </c>
      <c r="S2152" s="313"/>
      <c r="T2152" s="313"/>
      <c r="U2152" s="313"/>
      <c r="V2152" s="313"/>
      <c r="W2152" s="313"/>
      <c r="X2152" s="313"/>
      <c r="Y2152" s="413"/>
      <c r="Z2152" s="413"/>
      <c r="AA2152" s="413"/>
      <c r="AB2152" s="413"/>
      <c r="AC2152" s="413"/>
      <c r="AD2152" s="413"/>
      <c r="AE2152" s="260"/>
      <c r="AF2152" s="260"/>
      <c r="AG2152" s="260"/>
      <c r="AH2152" s="260"/>
      <c r="AI2152" s="260"/>
      <c r="AJ2152" s="260"/>
      <c r="AK2152" s="260"/>
      <c r="AL2152" s="260"/>
      <c r="AM2152" s="260"/>
      <c r="AN2152" s="260"/>
      <c r="AO2152" s="260"/>
      <c r="AP2152" s="260"/>
      <c r="AQ2152" s="260"/>
      <c r="AR2152" s="260"/>
      <c r="AS2152" s="260"/>
      <c r="AT2152" s="260"/>
      <c r="AU2152" s="260"/>
      <c r="AV2152" s="260"/>
      <c r="AW2152" s="260"/>
      <c r="AX2152" s="260"/>
      <c r="AY2152" s="260"/>
      <c r="AZ2152" s="260"/>
      <c r="BA2152" s="260"/>
      <c r="BB2152" s="260"/>
    </row>
    <row r="2153" spans="1:54" s="471" customFormat="1" ht="14.25" customHeight="1" thickBot="1">
      <c r="A2153" s="260">
        <v>1904061</v>
      </c>
      <c r="B2153" s="601" t="s">
        <v>4204</v>
      </c>
      <c r="C2153" s="601"/>
      <c r="D2153" s="294" t="s">
        <v>4205</v>
      </c>
      <c r="E2153" s="309"/>
      <c r="F2153" s="627" t="s">
        <v>3232</v>
      </c>
      <c r="G2153" s="627"/>
      <c r="H2153" s="627"/>
      <c r="I2153" s="309" t="s">
        <v>3318</v>
      </c>
      <c r="J2153" s="627">
        <v>0</v>
      </c>
      <c r="K2153" s="312" t="s">
        <v>3238</v>
      </c>
      <c r="L2153" s="313" t="s">
        <v>4263</v>
      </c>
      <c r="M2153" s="260">
        <v>1</v>
      </c>
      <c r="N2153" s="556">
        <v>0</v>
      </c>
      <c r="O2153" s="556">
        <v>0</v>
      </c>
      <c r="P2153" s="556">
        <v>0</v>
      </c>
      <c r="Q2153" s="556">
        <v>0</v>
      </c>
      <c r="R2153" s="413">
        <f t="shared" si="40"/>
        <v>1</v>
      </c>
      <c r="S2153" s="313"/>
      <c r="T2153" s="313"/>
      <c r="U2153" s="313"/>
      <c r="V2153" s="313"/>
      <c r="W2153" s="313"/>
      <c r="X2153" s="313"/>
      <c r="Y2153" s="413"/>
      <c r="Z2153" s="413"/>
      <c r="AA2153" s="413"/>
      <c r="AB2153" s="413"/>
      <c r="AC2153" s="413"/>
      <c r="AD2153" s="413"/>
      <c r="AE2153" s="260"/>
      <c r="AF2153" s="260"/>
      <c r="AG2153" s="260"/>
      <c r="AH2153" s="260"/>
      <c r="AI2153" s="260"/>
      <c r="AJ2153" s="260"/>
      <c r="AK2153" s="260"/>
      <c r="AL2153" s="260"/>
      <c r="AM2153" s="260"/>
      <c r="AN2153" s="260"/>
      <c r="AO2153" s="260"/>
      <c r="AP2153" s="260"/>
      <c r="AQ2153" s="260"/>
      <c r="AR2153" s="260"/>
      <c r="AS2153" s="260"/>
      <c r="AT2153" s="260"/>
      <c r="AU2153" s="260"/>
      <c r="AV2153" s="260"/>
      <c r="AW2153" s="260"/>
      <c r="AX2153" s="260"/>
      <c r="AY2153" s="260"/>
      <c r="AZ2153" s="260"/>
      <c r="BA2153" s="260"/>
      <c r="BB2153" s="260"/>
    </row>
    <row r="2154" spans="1:54" s="471" customFormat="1" ht="14.25" customHeight="1" thickBot="1">
      <c r="A2154" s="260">
        <v>1904062</v>
      </c>
      <c r="B2154" s="601" t="s">
        <v>4206</v>
      </c>
      <c r="C2154" s="601"/>
      <c r="D2154" s="294" t="s">
        <v>4207</v>
      </c>
      <c r="E2154" s="309" t="s">
        <v>3954</v>
      </c>
      <c r="F2154" s="627" t="s">
        <v>3242</v>
      </c>
      <c r="G2154" s="627">
        <v>2</v>
      </c>
      <c r="H2154" s="627">
        <v>1</v>
      </c>
      <c r="I2154" s="309" t="s">
        <v>3318</v>
      </c>
      <c r="J2154" s="627">
        <v>1</v>
      </c>
      <c r="K2154" s="312" t="s">
        <v>3243</v>
      </c>
      <c r="L2154" s="576" t="s">
        <v>4279</v>
      </c>
      <c r="M2154" s="556">
        <v>0</v>
      </c>
      <c r="N2154" s="556">
        <v>0</v>
      </c>
      <c r="O2154" s="556">
        <v>0</v>
      </c>
      <c r="P2154" s="556">
        <v>0</v>
      </c>
      <c r="Q2154" s="260">
        <v>0</v>
      </c>
      <c r="R2154" s="413">
        <f t="shared" si="40"/>
        <v>0</v>
      </c>
      <c r="S2154" s="576"/>
      <c r="T2154" s="576"/>
      <c r="U2154" s="576"/>
      <c r="V2154" s="576"/>
      <c r="W2154" s="576"/>
      <c r="X2154" s="576"/>
      <c r="Y2154" s="413"/>
      <c r="Z2154" s="413"/>
      <c r="AA2154" s="413"/>
      <c r="AB2154" s="413"/>
      <c r="AC2154" s="413"/>
      <c r="AD2154" s="413"/>
      <c r="AE2154" s="260"/>
      <c r="AF2154" s="260"/>
      <c r="AG2154" s="260"/>
      <c r="AH2154" s="260"/>
      <c r="AI2154" s="260"/>
      <c r="AJ2154" s="260"/>
      <c r="AK2154" s="260"/>
      <c r="AL2154" s="260"/>
      <c r="AM2154" s="260"/>
      <c r="AN2154" s="260"/>
      <c r="AO2154" s="260"/>
      <c r="AP2154" s="260"/>
      <c r="AQ2154" s="260"/>
      <c r="AR2154" s="260"/>
      <c r="AS2154" s="260"/>
      <c r="AT2154" s="260"/>
      <c r="AU2154" s="260"/>
      <c r="AV2154" s="260"/>
      <c r="AW2154" s="260"/>
      <c r="AX2154" s="260"/>
      <c r="AY2154" s="260"/>
      <c r="AZ2154" s="260"/>
      <c r="BA2154" s="260"/>
      <c r="BB2154" s="260"/>
    </row>
    <row r="2155" spans="1:54" s="471" customFormat="1" ht="14.25" customHeight="1" thickBot="1">
      <c r="A2155" s="260">
        <v>1904063</v>
      </c>
      <c r="B2155" s="650" t="s">
        <v>4208</v>
      </c>
      <c r="C2155" s="601"/>
      <c r="D2155" s="294" t="s">
        <v>4209</v>
      </c>
      <c r="E2155" s="309" t="s">
        <v>3954</v>
      </c>
      <c r="F2155" s="627" t="s">
        <v>3242</v>
      </c>
      <c r="G2155" s="627">
        <v>2</v>
      </c>
      <c r="H2155" s="627">
        <v>3</v>
      </c>
      <c r="I2155" s="309" t="s">
        <v>3318</v>
      </c>
      <c r="J2155" s="627">
        <v>2</v>
      </c>
      <c r="K2155" s="312" t="s">
        <v>3243</v>
      </c>
      <c r="L2155" s="576" t="s">
        <v>4331</v>
      </c>
      <c r="M2155" s="556">
        <v>0</v>
      </c>
      <c r="N2155" s="556">
        <v>0</v>
      </c>
      <c r="O2155" s="556">
        <v>0</v>
      </c>
      <c r="P2155" s="556">
        <v>0</v>
      </c>
      <c r="Q2155" s="556">
        <v>0</v>
      </c>
      <c r="R2155" s="413">
        <f t="shared" si="40"/>
        <v>0</v>
      </c>
      <c r="S2155" s="576"/>
      <c r="T2155" s="576"/>
      <c r="U2155" s="576"/>
      <c r="V2155" s="576"/>
      <c r="W2155" s="576"/>
      <c r="X2155" s="576"/>
      <c r="Y2155" s="413"/>
      <c r="Z2155" s="413"/>
      <c r="AA2155" s="413"/>
      <c r="AB2155" s="413"/>
      <c r="AC2155" s="413"/>
      <c r="AD2155" s="413"/>
      <c r="AE2155" s="260"/>
      <c r="AF2155" s="260"/>
      <c r="AG2155" s="260"/>
      <c r="AH2155" s="260"/>
      <c r="AI2155" s="260"/>
      <c r="AJ2155" s="260"/>
      <c r="AK2155" s="260"/>
      <c r="AL2155" s="260"/>
      <c r="AM2155" s="260"/>
      <c r="AN2155" s="260"/>
      <c r="AO2155" s="260"/>
      <c r="AP2155" s="260"/>
      <c r="AQ2155" s="260"/>
      <c r="AR2155" s="260"/>
      <c r="AS2155" s="260"/>
      <c r="AT2155" s="260"/>
      <c r="AU2155" s="260"/>
      <c r="AV2155" s="260"/>
      <c r="AW2155" s="260"/>
      <c r="AX2155" s="260"/>
      <c r="AY2155" s="260"/>
      <c r="AZ2155" s="260"/>
      <c r="BA2155" s="260"/>
      <c r="BB2155" s="260"/>
    </row>
    <row r="2156" spans="1:54" s="471" customFormat="1" ht="14.25" customHeight="1" thickBot="1">
      <c r="A2156" s="260">
        <v>1904064</v>
      </c>
      <c r="B2156" s="650" t="s">
        <v>4212</v>
      </c>
      <c r="C2156" s="601"/>
      <c r="D2156" s="294" t="s">
        <v>4213</v>
      </c>
      <c r="E2156" s="309"/>
      <c r="F2156" s="627" t="s">
        <v>3232</v>
      </c>
      <c r="G2156" s="627"/>
      <c r="H2156" s="627"/>
      <c r="I2156" s="309" t="s">
        <v>3318</v>
      </c>
      <c r="J2156" s="627">
        <v>2</v>
      </c>
      <c r="K2156" s="312" t="s">
        <v>3238</v>
      </c>
      <c r="L2156" s="576" t="s">
        <v>4305</v>
      </c>
      <c r="M2156" s="556">
        <v>0</v>
      </c>
      <c r="N2156" s="556">
        <v>0</v>
      </c>
      <c r="O2156" s="556">
        <v>0</v>
      </c>
      <c r="P2156" s="556">
        <v>0</v>
      </c>
      <c r="Q2156" s="556">
        <v>0</v>
      </c>
      <c r="R2156" s="413">
        <f t="shared" si="40"/>
        <v>0</v>
      </c>
      <c r="S2156" s="576"/>
      <c r="T2156" s="576"/>
      <c r="U2156" s="576"/>
      <c r="V2156" s="576"/>
      <c r="W2156" s="576"/>
      <c r="X2156" s="576"/>
      <c r="Y2156" s="413"/>
      <c r="Z2156" s="413"/>
      <c r="AA2156" s="413"/>
      <c r="AB2156" s="413"/>
      <c r="AC2156" s="413"/>
      <c r="AD2156" s="413"/>
      <c r="AE2156" s="260"/>
      <c r="AF2156" s="260"/>
      <c r="AG2156" s="260"/>
      <c r="AH2156" s="260"/>
      <c r="AI2156" s="260"/>
      <c r="AJ2156" s="260"/>
      <c r="AK2156" s="260"/>
      <c r="AL2156" s="260"/>
      <c r="AM2156" s="260"/>
      <c r="AN2156" s="260"/>
      <c r="AO2156" s="260"/>
      <c r="AP2156" s="260"/>
      <c r="AQ2156" s="260"/>
      <c r="AR2156" s="260"/>
      <c r="AS2156" s="260"/>
      <c r="AT2156" s="260"/>
      <c r="AU2156" s="260"/>
      <c r="AV2156" s="260"/>
      <c r="AW2156" s="260"/>
      <c r="AX2156" s="260"/>
      <c r="AY2156" s="260"/>
      <c r="AZ2156" s="260"/>
      <c r="BA2156" s="260"/>
      <c r="BB2156" s="260"/>
    </row>
    <row r="2157" spans="1:54" s="471" customFormat="1" ht="14.25" customHeight="1" thickBot="1">
      <c r="A2157" s="260">
        <v>1904065</v>
      </c>
      <c r="B2157" s="601" t="s">
        <v>4210</v>
      </c>
      <c r="C2157" s="601"/>
      <c r="D2157" s="294" t="s">
        <v>4211</v>
      </c>
      <c r="E2157" s="309"/>
      <c r="F2157" s="627" t="s">
        <v>3232</v>
      </c>
      <c r="G2157" s="627"/>
      <c r="H2157" s="627"/>
      <c r="I2157" s="309" t="s">
        <v>3318</v>
      </c>
      <c r="J2157" s="627">
        <v>2</v>
      </c>
      <c r="K2157" s="312" t="s">
        <v>3250</v>
      </c>
      <c r="L2157" s="313" t="s">
        <v>4263</v>
      </c>
      <c r="M2157" s="260">
        <v>2</v>
      </c>
      <c r="N2157" s="260">
        <v>1</v>
      </c>
      <c r="O2157" s="260">
        <v>1</v>
      </c>
      <c r="P2157" s="556">
        <v>0</v>
      </c>
      <c r="Q2157" s="260">
        <v>1</v>
      </c>
      <c r="R2157" s="413">
        <f t="shared" ref="R2157:R2188" si="41">SUBTOTAL(9,M2157:Q2157)</f>
        <v>5</v>
      </c>
      <c r="S2157" s="313"/>
      <c r="T2157" s="313"/>
      <c r="U2157" s="313"/>
      <c r="V2157" s="313"/>
      <c r="W2157" s="313"/>
      <c r="X2157" s="313"/>
      <c r="Y2157" s="413"/>
      <c r="Z2157" s="413"/>
      <c r="AA2157" s="413"/>
      <c r="AB2157" s="413"/>
      <c r="AC2157" s="413"/>
      <c r="AD2157" s="413"/>
      <c r="AE2157" s="260"/>
      <c r="AF2157" s="260"/>
      <c r="AG2157" s="260"/>
      <c r="AH2157" s="260"/>
      <c r="AI2157" s="260"/>
      <c r="AJ2157" s="260"/>
      <c r="AK2157" s="260"/>
      <c r="AL2157" s="260"/>
      <c r="AM2157" s="260"/>
      <c r="AN2157" s="260"/>
      <c r="AO2157" s="260"/>
      <c r="AP2157" s="260"/>
      <c r="AQ2157" s="260"/>
      <c r="AR2157" s="260"/>
      <c r="AS2157" s="260"/>
      <c r="AT2157" s="260"/>
      <c r="AU2157" s="260"/>
      <c r="AV2157" s="260"/>
      <c r="AW2157" s="260"/>
      <c r="AX2157" s="260"/>
      <c r="AY2157" s="260"/>
      <c r="AZ2157" s="260"/>
      <c r="BA2157" s="260"/>
      <c r="BB2157" s="260"/>
    </row>
    <row r="2158" spans="1:54" s="471" customFormat="1" ht="14.25" customHeight="1" thickBot="1">
      <c r="A2158" s="260">
        <v>1904066</v>
      </c>
      <c r="B2158" s="650" t="s">
        <v>4214</v>
      </c>
      <c r="C2158" s="601"/>
      <c r="D2158" s="294" t="s">
        <v>4215</v>
      </c>
      <c r="E2158" s="309" t="s">
        <v>3954</v>
      </c>
      <c r="F2158" s="627" t="s">
        <v>3242</v>
      </c>
      <c r="G2158" s="627">
        <v>4</v>
      </c>
      <c r="H2158" s="627">
        <v>4</v>
      </c>
      <c r="I2158" s="309" t="s">
        <v>3318</v>
      </c>
      <c r="J2158" s="627">
        <v>4</v>
      </c>
      <c r="K2158" s="312" t="s">
        <v>3233</v>
      </c>
      <c r="L2158" s="576" t="s">
        <v>4330</v>
      </c>
      <c r="M2158" s="556">
        <v>0</v>
      </c>
      <c r="N2158" s="556">
        <v>0</v>
      </c>
      <c r="O2158" s="556">
        <v>0</v>
      </c>
      <c r="P2158" s="556">
        <v>0</v>
      </c>
      <c r="Q2158" s="556">
        <v>0</v>
      </c>
      <c r="R2158" s="413">
        <f t="shared" si="41"/>
        <v>0</v>
      </c>
      <c r="S2158" s="576"/>
      <c r="T2158" s="576"/>
      <c r="U2158" s="576"/>
      <c r="V2158" s="576"/>
      <c r="W2158" s="576"/>
      <c r="X2158" s="576"/>
      <c r="Y2158" s="413"/>
      <c r="Z2158" s="413"/>
      <c r="AA2158" s="413"/>
      <c r="AB2158" s="413"/>
      <c r="AC2158" s="413"/>
      <c r="AD2158" s="413"/>
      <c r="AE2158" s="260"/>
      <c r="AF2158" s="260"/>
      <c r="AG2158" s="260"/>
      <c r="AH2158" s="260"/>
      <c r="AI2158" s="260"/>
      <c r="AJ2158" s="260"/>
      <c r="AK2158" s="260"/>
      <c r="AL2158" s="260"/>
      <c r="AM2158" s="260"/>
      <c r="AN2158" s="260"/>
      <c r="AO2158" s="260"/>
      <c r="AP2158" s="260"/>
      <c r="AQ2158" s="260"/>
      <c r="AR2158" s="260"/>
      <c r="AS2158" s="260"/>
      <c r="AT2158" s="260"/>
      <c r="AU2158" s="260"/>
      <c r="AV2158" s="260"/>
      <c r="AW2158" s="260"/>
      <c r="AX2158" s="260"/>
      <c r="AY2158" s="260"/>
      <c r="AZ2158" s="260"/>
      <c r="BA2158" s="260"/>
      <c r="BB2158" s="260"/>
    </row>
    <row r="2159" spans="1:54" s="471" customFormat="1" ht="13.5" customHeight="1">
      <c r="A2159" s="260">
        <v>1904067</v>
      </c>
      <c r="B2159" s="575" t="s">
        <v>4216</v>
      </c>
      <c r="C2159" s="575"/>
      <c r="D2159" s="260" t="s">
        <v>4217</v>
      </c>
      <c r="E2159" s="309"/>
      <c r="F2159" s="309" t="s">
        <v>3242</v>
      </c>
      <c r="G2159" s="309">
        <v>4</v>
      </c>
      <c r="H2159" s="309">
        <v>4</v>
      </c>
      <c r="I2159" s="309" t="s">
        <v>3318</v>
      </c>
      <c r="J2159" s="309">
        <v>5</v>
      </c>
      <c r="K2159" s="312" t="s">
        <v>3250</v>
      </c>
      <c r="L2159" s="313" t="s">
        <v>4263</v>
      </c>
      <c r="M2159" s="260">
        <v>2</v>
      </c>
      <c r="N2159" s="260">
        <v>2</v>
      </c>
      <c r="O2159" s="260">
        <v>2</v>
      </c>
      <c r="P2159" s="260">
        <v>1</v>
      </c>
      <c r="Q2159" s="260">
        <v>2</v>
      </c>
      <c r="R2159" s="413">
        <f t="shared" si="41"/>
        <v>9</v>
      </c>
      <c r="S2159" s="313"/>
      <c r="T2159" s="313"/>
      <c r="U2159" s="313"/>
      <c r="V2159" s="313"/>
      <c r="W2159" s="313"/>
      <c r="X2159" s="313"/>
      <c r="Y2159" s="413"/>
      <c r="Z2159" s="413"/>
      <c r="AA2159" s="413"/>
      <c r="AB2159" s="413"/>
      <c r="AC2159" s="413"/>
      <c r="AD2159" s="413"/>
      <c r="AE2159" s="260"/>
      <c r="AF2159" s="260"/>
      <c r="AG2159" s="260"/>
      <c r="AH2159" s="260"/>
      <c r="AI2159" s="260"/>
      <c r="AJ2159" s="260"/>
      <c r="AK2159" s="260"/>
      <c r="AL2159" s="260"/>
      <c r="AM2159" s="260"/>
      <c r="AN2159" s="260"/>
      <c r="AO2159" s="260"/>
      <c r="AP2159" s="260"/>
      <c r="AQ2159" s="260"/>
      <c r="AR2159" s="260"/>
      <c r="AS2159" s="260"/>
      <c r="AT2159" s="260"/>
      <c r="AU2159" s="260"/>
      <c r="AV2159" s="260"/>
      <c r="AW2159" s="260"/>
      <c r="AX2159" s="260"/>
      <c r="AY2159" s="260"/>
      <c r="AZ2159" s="260"/>
      <c r="BA2159" s="260"/>
      <c r="BB2159" s="260"/>
    </row>
    <row r="2160" spans="1:54" s="471" customFormat="1" ht="13.5" customHeight="1">
      <c r="A2160" s="260">
        <v>1904068</v>
      </c>
      <c r="B2160" s="575" t="s">
        <v>4218</v>
      </c>
      <c r="C2160" s="575"/>
      <c r="D2160" s="260" t="s">
        <v>4219</v>
      </c>
      <c r="E2160" s="309"/>
      <c r="F2160" s="309" t="s">
        <v>3232</v>
      </c>
      <c r="G2160" s="309"/>
      <c r="H2160" s="309"/>
      <c r="I2160" s="309" t="s">
        <v>3318</v>
      </c>
      <c r="J2160" s="309">
        <v>5</v>
      </c>
      <c r="K2160" s="312" t="s">
        <v>3243</v>
      </c>
      <c r="L2160" s="576" t="s">
        <v>4292</v>
      </c>
      <c r="M2160" s="556">
        <v>0</v>
      </c>
      <c r="N2160" s="556">
        <v>0</v>
      </c>
      <c r="O2160" s="556">
        <v>0</v>
      </c>
      <c r="P2160" s="556">
        <v>0</v>
      </c>
      <c r="Q2160" s="556">
        <v>0</v>
      </c>
      <c r="R2160" s="413">
        <f t="shared" si="41"/>
        <v>0</v>
      </c>
      <c r="S2160" s="576"/>
      <c r="T2160" s="576"/>
      <c r="U2160" s="576"/>
      <c r="V2160" s="576"/>
      <c r="W2160" s="576"/>
      <c r="X2160" s="576"/>
      <c r="Y2160" s="413"/>
      <c r="Z2160" s="413"/>
      <c r="AA2160" s="413"/>
      <c r="AB2160" s="413"/>
      <c r="AC2160" s="413"/>
      <c r="AD2160" s="413"/>
      <c r="AE2160" s="260"/>
      <c r="AF2160" s="260"/>
      <c r="AG2160" s="260"/>
      <c r="AH2160" s="260"/>
      <c r="AI2160" s="260"/>
      <c r="AJ2160" s="260"/>
      <c r="AK2160" s="260"/>
      <c r="AL2160" s="260"/>
      <c r="AM2160" s="260"/>
      <c r="AN2160" s="260"/>
      <c r="AO2160" s="260"/>
      <c r="AP2160" s="260"/>
      <c r="AQ2160" s="260"/>
      <c r="AR2160" s="260"/>
      <c r="AS2160" s="260"/>
      <c r="AT2160" s="260"/>
      <c r="AU2160" s="260"/>
      <c r="AV2160" s="260"/>
      <c r="AW2160" s="260"/>
      <c r="AX2160" s="260"/>
      <c r="AY2160" s="260"/>
      <c r="AZ2160" s="260"/>
      <c r="BA2160" s="260"/>
      <c r="BB2160" s="260"/>
    </row>
    <row r="2161" spans="1:54" s="471" customFormat="1" ht="13.5" customHeight="1">
      <c r="A2161" s="260">
        <v>1904069</v>
      </c>
      <c r="B2161" s="575" t="s">
        <v>4264</v>
      </c>
      <c r="C2161" s="575"/>
      <c r="D2161" s="260" t="s">
        <v>4220</v>
      </c>
      <c r="E2161" s="309"/>
      <c r="F2161" s="309" t="s">
        <v>3242</v>
      </c>
      <c r="G2161" s="309">
        <v>5</v>
      </c>
      <c r="H2161" s="309">
        <v>5</v>
      </c>
      <c r="I2161" s="309" t="s">
        <v>3318</v>
      </c>
      <c r="J2161" s="309">
        <v>7</v>
      </c>
      <c r="K2161" s="312" t="s">
        <v>3233</v>
      </c>
      <c r="L2161" s="313" t="s">
        <v>4263</v>
      </c>
      <c r="M2161" s="556">
        <v>0</v>
      </c>
      <c r="N2161" s="556">
        <v>0</v>
      </c>
      <c r="O2161" s="260">
        <v>1</v>
      </c>
      <c r="P2161" s="556">
        <v>0</v>
      </c>
      <c r="Q2161" s="260">
        <v>1</v>
      </c>
      <c r="R2161" s="413">
        <f t="shared" si="41"/>
        <v>2</v>
      </c>
      <c r="S2161" s="313"/>
      <c r="T2161" s="313"/>
      <c r="U2161" s="313"/>
      <c r="V2161" s="313"/>
      <c r="W2161" s="313"/>
      <c r="X2161" s="313"/>
      <c r="Y2161" s="413"/>
      <c r="Z2161" s="413"/>
      <c r="AA2161" s="413"/>
      <c r="AB2161" s="413"/>
      <c r="AC2161" s="413"/>
      <c r="AD2161" s="413"/>
      <c r="AE2161" s="260"/>
      <c r="AF2161" s="260"/>
      <c r="AG2161" s="260"/>
      <c r="AH2161" s="260"/>
      <c r="AI2161" s="260"/>
      <c r="AJ2161" s="260"/>
      <c r="AK2161" s="260"/>
      <c r="AL2161" s="260"/>
      <c r="AM2161" s="260"/>
      <c r="AN2161" s="260"/>
      <c r="AO2161" s="260"/>
      <c r="AP2161" s="260"/>
      <c r="AQ2161" s="260"/>
      <c r="AR2161" s="260"/>
      <c r="AS2161" s="260"/>
      <c r="AT2161" s="260"/>
      <c r="AU2161" s="260"/>
      <c r="AV2161" s="260"/>
      <c r="AW2161" s="260"/>
      <c r="AX2161" s="260"/>
      <c r="AY2161" s="260"/>
      <c r="AZ2161" s="260"/>
      <c r="BA2161" s="260"/>
      <c r="BB2161" s="260"/>
    </row>
    <row r="2162" spans="1:54" s="471" customFormat="1" ht="13.5" customHeight="1" thickBot="1">
      <c r="A2162" s="260">
        <v>1904070</v>
      </c>
      <c r="B2162" s="575" t="s">
        <v>4221</v>
      </c>
      <c r="C2162" s="575"/>
      <c r="D2162" s="260" t="s">
        <v>4222</v>
      </c>
      <c r="E2162" s="309" t="s">
        <v>3263</v>
      </c>
      <c r="F2162" s="309" t="s">
        <v>3242</v>
      </c>
      <c r="G2162" s="309">
        <v>4</v>
      </c>
      <c r="H2162" s="309">
        <v>8</v>
      </c>
      <c r="I2162" s="309" t="s">
        <v>3318</v>
      </c>
      <c r="J2162" s="309">
        <v>8</v>
      </c>
      <c r="K2162" s="312" t="s">
        <v>3238</v>
      </c>
      <c r="L2162" s="576" t="s">
        <v>4270</v>
      </c>
      <c r="M2162" s="556">
        <v>0</v>
      </c>
      <c r="N2162" s="260">
        <v>0</v>
      </c>
      <c r="O2162" s="556">
        <v>0</v>
      </c>
      <c r="P2162" s="556">
        <v>0</v>
      </c>
      <c r="Q2162" s="260">
        <v>0</v>
      </c>
      <c r="R2162" s="413">
        <f t="shared" si="41"/>
        <v>0</v>
      </c>
      <c r="S2162" s="576"/>
      <c r="T2162" s="576"/>
      <c r="U2162" s="576"/>
      <c r="V2162" s="576"/>
      <c r="W2162" s="576"/>
      <c r="X2162" s="576"/>
      <c r="Y2162" s="413"/>
      <c r="Z2162" s="413"/>
      <c r="AA2162" s="413"/>
      <c r="AB2162" s="413"/>
      <c r="AC2162" s="413"/>
      <c r="AD2162" s="413"/>
      <c r="AE2162" s="260"/>
      <c r="AF2162" s="260"/>
      <c r="AG2162" s="260"/>
      <c r="AH2162" s="260"/>
      <c r="AI2162" s="260"/>
      <c r="AJ2162" s="260"/>
      <c r="AK2162" s="260"/>
      <c r="AL2162" s="260"/>
      <c r="AM2162" s="260"/>
      <c r="AN2162" s="260"/>
      <c r="AO2162" s="260"/>
      <c r="AP2162" s="260"/>
      <c r="AQ2162" s="260"/>
      <c r="AR2162" s="260"/>
      <c r="AS2162" s="260"/>
      <c r="AT2162" s="260"/>
      <c r="AU2162" s="260"/>
      <c r="AV2162" s="260"/>
      <c r="AW2162" s="260"/>
      <c r="AX2162" s="260"/>
      <c r="AY2162" s="260"/>
      <c r="AZ2162" s="260"/>
      <c r="BA2162" s="260"/>
      <c r="BB2162" s="260"/>
    </row>
    <row r="2163" spans="1:54" s="471" customFormat="1" ht="14.25" customHeight="1" thickBot="1">
      <c r="A2163" s="260">
        <v>1904071</v>
      </c>
      <c r="B2163" s="650" t="s">
        <v>4242</v>
      </c>
      <c r="C2163" s="601"/>
      <c r="D2163" s="586" t="s">
        <v>4311</v>
      </c>
      <c r="E2163" s="309"/>
      <c r="F2163" s="627" t="s">
        <v>3242</v>
      </c>
      <c r="G2163" s="627">
        <v>2</v>
      </c>
      <c r="H2163" s="627">
        <v>2</v>
      </c>
      <c r="I2163" s="309" t="s">
        <v>3350</v>
      </c>
      <c r="J2163" s="627">
        <v>2</v>
      </c>
      <c r="K2163" s="312" t="s">
        <v>3238</v>
      </c>
      <c r="L2163" s="576" t="s">
        <v>4272</v>
      </c>
      <c r="M2163" s="556">
        <v>0</v>
      </c>
      <c r="N2163" s="556">
        <v>0</v>
      </c>
      <c r="O2163" s="260">
        <v>0</v>
      </c>
      <c r="P2163" s="556">
        <v>0</v>
      </c>
      <c r="Q2163" s="260">
        <v>0</v>
      </c>
      <c r="R2163" s="413">
        <f t="shared" si="41"/>
        <v>0</v>
      </c>
      <c r="S2163" s="576"/>
      <c r="T2163" s="576"/>
      <c r="U2163" s="576"/>
      <c r="V2163" s="576"/>
      <c r="W2163" s="576"/>
      <c r="X2163" s="576"/>
      <c r="Y2163" s="413"/>
      <c r="Z2163" s="413"/>
      <c r="AA2163" s="413"/>
      <c r="AB2163" s="413"/>
      <c r="AC2163" s="413"/>
      <c r="AD2163" s="413"/>
      <c r="AE2163" s="260"/>
      <c r="AF2163" s="260"/>
      <c r="AG2163" s="260"/>
      <c r="AH2163" s="260"/>
      <c r="AI2163" s="260"/>
      <c r="AJ2163" s="260"/>
      <c r="AK2163" s="260"/>
      <c r="AL2163" s="260"/>
      <c r="AM2163" s="260"/>
      <c r="AN2163" s="260"/>
      <c r="AO2163" s="260"/>
      <c r="AP2163" s="260"/>
      <c r="AQ2163" s="260"/>
      <c r="AR2163" s="260"/>
      <c r="AS2163" s="260"/>
      <c r="AT2163" s="260"/>
      <c r="AU2163" s="260"/>
      <c r="AV2163" s="260"/>
      <c r="AW2163" s="260"/>
      <c r="AX2163" s="260"/>
      <c r="AY2163" s="260"/>
      <c r="AZ2163" s="260"/>
      <c r="BA2163" s="260"/>
      <c r="BB2163" s="260"/>
    </row>
    <row r="2164" spans="1:54" s="471" customFormat="1" ht="14.25" customHeight="1" thickBot="1">
      <c r="A2164" s="260">
        <v>1904072</v>
      </c>
      <c r="B2164" s="601" t="s">
        <v>4243</v>
      </c>
      <c r="C2164" s="601"/>
      <c r="D2164" s="294" t="s">
        <v>4244</v>
      </c>
      <c r="E2164" s="309"/>
      <c r="F2164" s="627" t="s">
        <v>3232</v>
      </c>
      <c r="G2164" s="627"/>
      <c r="H2164" s="627"/>
      <c r="I2164" s="309" t="s">
        <v>3350</v>
      </c>
      <c r="J2164" s="627">
        <v>2</v>
      </c>
      <c r="K2164" s="312" t="s">
        <v>3243</v>
      </c>
      <c r="L2164" s="313" t="s">
        <v>4263</v>
      </c>
      <c r="M2164" s="556">
        <v>0</v>
      </c>
      <c r="N2164" s="556">
        <v>0</v>
      </c>
      <c r="O2164" s="260">
        <v>1</v>
      </c>
      <c r="P2164" s="556">
        <v>0</v>
      </c>
      <c r="Q2164" s="556">
        <v>0</v>
      </c>
      <c r="R2164" s="413">
        <f t="shared" si="41"/>
        <v>1</v>
      </c>
      <c r="S2164" s="313"/>
      <c r="T2164" s="313"/>
      <c r="U2164" s="313"/>
      <c r="V2164" s="313"/>
      <c r="W2164" s="313"/>
      <c r="X2164" s="313"/>
      <c r="Y2164" s="413"/>
      <c r="Z2164" s="413"/>
      <c r="AA2164" s="413"/>
      <c r="AB2164" s="413"/>
      <c r="AC2164" s="413"/>
      <c r="AD2164" s="413"/>
      <c r="AE2164" s="260"/>
      <c r="AF2164" s="260"/>
      <c r="AG2164" s="260"/>
      <c r="AH2164" s="260"/>
      <c r="AI2164" s="260"/>
      <c r="AJ2164" s="260"/>
      <c r="AK2164" s="260"/>
      <c r="AL2164" s="260"/>
      <c r="AM2164" s="260"/>
      <c r="AN2164" s="260"/>
      <c r="AO2164" s="260"/>
      <c r="AP2164" s="260"/>
      <c r="AQ2164" s="260"/>
      <c r="AR2164" s="260"/>
      <c r="AS2164" s="260"/>
      <c r="AT2164" s="260"/>
      <c r="AU2164" s="260"/>
      <c r="AV2164" s="260"/>
      <c r="AW2164" s="260"/>
      <c r="AX2164" s="260"/>
      <c r="AY2164" s="260"/>
      <c r="AZ2164" s="260"/>
      <c r="BA2164" s="260"/>
      <c r="BB2164" s="260"/>
    </row>
    <row r="2165" spans="1:54" s="471" customFormat="1" ht="14.25" customHeight="1" thickBot="1">
      <c r="A2165" s="260">
        <v>1904073</v>
      </c>
      <c r="B2165" s="601" t="s">
        <v>4245</v>
      </c>
      <c r="C2165" s="601"/>
      <c r="D2165" s="294" t="s">
        <v>4246</v>
      </c>
      <c r="E2165" s="309"/>
      <c r="F2165" s="627" t="s">
        <v>3232</v>
      </c>
      <c r="G2165" s="627"/>
      <c r="H2165" s="627"/>
      <c r="I2165" s="309" t="s">
        <v>3350</v>
      </c>
      <c r="J2165" s="627">
        <v>3</v>
      </c>
      <c r="K2165" s="312" t="s">
        <v>3238</v>
      </c>
      <c r="L2165" s="576" t="s">
        <v>4307</v>
      </c>
      <c r="M2165" s="556">
        <v>0</v>
      </c>
      <c r="N2165" s="556">
        <v>0</v>
      </c>
      <c r="O2165" s="556">
        <v>0</v>
      </c>
      <c r="P2165" s="556">
        <v>0</v>
      </c>
      <c r="Q2165" s="556">
        <v>0</v>
      </c>
      <c r="R2165" s="413">
        <f t="shared" si="41"/>
        <v>0</v>
      </c>
      <c r="S2165" s="576"/>
      <c r="T2165" s="576"/>
      <c r="U2165" s="576"/>
      <c r="V2165" s="576"/>
      <c r="W2165" s="576"/>
      <c r="X2165" s="576"/>
      <c r="Y2165" s="413"/>
      <c r="Z2165" s="413"/>
      <c r="AA2165" s="413"/>
      <c r="AB2165" s="413"/>
      <c r="AC2165" s="413"/>
      <c r="AD2165" s="413"/>
      <c r="AE2165" s="260"/>
      <c r="AF2165" s="260"/>
      <c r="AG2165" s="260"/>
      <c r="AH2165" s="260"/>
      <c r="AI2165" s="260"/>
      <c r="AJ2165" s="260"/>
      <c r="AK2165" s="260"/>
      <c r="AL2165" s="260"/>
      <c r="AM2165" s="260"/>
      <c r="AN2165" s="260"/>
      <c r="AO2165" s="260"/>
      <c r="AP2165" s="260"/>
      <c r="AQ2165" s="260"/>
      <c r="AR2165" s="260"/>
      <c r="AS2165" s="260"/>
      <c r="AT2165" s="260"/>
      <c r="AU2165" s="260"/>
      <c r="AV2165" s="260"/>
      <c r="AW2165" s="260"/>
      <c r="AX2165" s="260"/>
      <c r="AY2165" s="260"/>
      <c r="AZ2165" s="260"/>
      <c r="BA2165" s="260"/>
      <c r="BB2165" s="260"/>
    </row>
    <row r="2166" spans="1:54" s="471" customFormat="1" ht="14.25" customHeight="1" thickBot="1">
      <c r="A2166" s="260">
        <v>1904074</v>
      </c>
      <c r="B2166" s="601" t="s">
        <v>4247</v>
      </c>
      <c r="C2166" s="601"/>
      <c r="D2166" s="294" t="s">
        <v>4248</v>
      </c>
      <c r="E2166" s="309"/>
      <c r="F2166" s="627" t="s">
        <v>3232</v>
      </c>
      <c r="G2166" s="627"/>
      <c r="H2166" s="627"/>
      <c r="I2166" s="309" t="s">
        <v>3350</v>
      </c>
      <c r="J2166" s="627">
        <v>3</v>
      </c>
      <c r="K2166" s="312" t="s">
        <v>3243</v>
      </c>
      <c r="L2166" s="576" t="s">
        <v>4978</v>
      </c>
      <c r="M2166" s="556">
        <v>0</v>
      </c>
      <c r="N2166" s="260">
        <v>0</v>
      </c>
      <c r="O2166" s="556">
        <v>0</v>
      </c>
      <c r="P2166" s="556">
        <v>0</v>
      </c>
      <c r="Q2166" s="260">
        <v>0</v>
      </c>
      <c r="R2166" s="413">
        <f t="shared" si="41"/>
        <v>0</v>
      </c>
      <c r="S2166" s="576"/>
      <c r="T2166" s="576"/>
      <c r="U2166" s="576"/>
      <c r="V2166" s="576"/>
      <c r="W2166" s="576"/>
      <c r="X2166" s="576"/>
      <c r="Y2166" s="413"/>
      <c r="Z2166" s="413"/>
      <c r="AA2166" s="413"/>
      <c r="AB2166" s="413"/>
      <c r="AC2166" s="413"/>
      <c r="AD2166" s="413"/>
      <c r="AE2166" s="260"/>
      <c r="AF2166" s="260"/>
      <c r="AG2166" s="260"/>
      <c r="AH2166" s="260"/>
      <c r="AI2166" s="260"/>
      <c r="AJ2166" s="260"/>
      <c r="AK2166" s="260"/>
      <c r="AL2166" s="260"/>
      <c r="AM2166" s="260"/>
      <c r="AN2166" s="260"/>
      <c r="AO2166" s="260"/>
      <c r="AP2166" s="260"/>
      <c r="AQ2166" s="260"/>
      <c r="AR2166" s="260"/>
      <c r="AS2166" s="260"/>
      <c r="AT2166" s="260"/>
      <c r="AU2166" s="260"/>
      <c r="AV2166" s="260"/>
      <c r="AW2166" s="260"/>
      <c r="AX2166" s="260"/>
      <c r="AY2166" s="260"/>
      <c r="AZ2166" s="260"/>
      <c r="BA2166" s="260"/>
      <c r="BB2166" s="260"/>
    </row>
    <row r="2167" spans="1:54" s="471" customFormat="1" ht="14.25" customHeight="1" thickBot="1">
      <c r="A2167" s="260">
        <v>1904075</v>
      </c>
      <c r="B2167" s="601" t="s">
        <v>4249</v>
      </c>
      <c r="C2167" s="601"/>
      <c r="D2167" s="294" t="s">
        <v>4250</v>
      </c>
      <c r="E2167" s="309"/>
      <c r="F2167" s="627" t="s">
        <v>3242</v>
      </c>
      <c r="G2167" s="627">
        <v>2</v>
      </c>
      <c r="H2167" s="627">
        <v>2</v>
      </c>
      <c r="I2167" s="309" t="s">
        <v>3350</v>
      </c>
      <c r="J2167" s="627">
        <v>4</v>
      </c>
      <c r="K2167" s="312" t="s">
        <v>3243</v>
      </c>
      <c r="L2167" s="576" t="s">
        <v>5011</v>
      </c>
      <c r="M2167" s="556">
        <v>0</v>
      </c>
      <c r="N2167" s="556">
        <v>0</v>
      </c>
      <c r="O2167" s="260">
        <v>0</v>
      </c>
      <c r="P2167" s="556">
        <v>0</v>
      </c>
      <c r="Q2167" s="260">
        <v>0</v>
      </c>
      <c r="R2167" s="413">
        <f t="shared" si="41"/>
        <v>0</v>
      </c>
      <c r="S2167" s="576"/>
      <c r="T2167" s="576"/>
      <c r="U2167" s="576"/>
      <c r="V2167" s="576"/>
      <c r="W2167" s="576"/>
      <c r="X2167" s="576"/>
      <c r="Y2167" s="413"/>
      <c r="Z2167" s="413"/>
      <c r="AA2167" s="413"/>
      <c r="AB2167" s="413"/>
      <c r="AC2167" s="413"/>
      <c r="AD2167" s="413"/>
      <c r="AE2167" s="260"/>
      <c r="AF2167" s="260"/>
      <c r="AG2167" s="260"/>
      <c r="AH2167" s="260"/>
      <c r="AI2167" s="260"/>
      <c r="AJ2167" s="260"/>
      <c r="AK2167" s="260"/>
      <c r="AL2167" s="260"/>
      <c r="AM2167" s="260"/>
      <c r="AN2167" s="260"/>
      <c r="AO2167" s="260"/>
      <c r="AP2167" s="260"/>
      <c r="AQ2167" s="260"/>
      <c r="AR2167" s="260"/>
      <c r="AS2167" s="260"/>
      <c r="AT2167" s="260"/>
      <c r="AU2167" s="260"/>
      <c r="AV2167" s="260"/>
      <c r="AW2167" s="260"/>
      <c r="AX2167" s="260"/>
      <c r="AY2167" s="260"/>
      <c r="AZ2167" s="260"/>
      <c r="BA2167" s="260"/>
      <c r="BB2167" s="260"/>
    </row>
    <row r="2168" spans="1:54" s="471" customFormat="1" ht="14.25" customHeight="1" thickBot="1">
      <c r="A2168" s="260">
        <v>1904076</v>
      </c>
      <c r="B2168" s="601" t="s">
        <v>4251</v>
      </c>
      <c r="C2168" s="601"/>
      <c r="D2168" s="294" t="s">
        <v>4252</v>
      </c>
      <c r="E2168" s="309" t="s">
        <v>3353</v>
      </c>
      <c r="F2168" s="627" t="s">
        <v>3242</v>
      </c>
      <c r="G2168" s="627">
        <v>4</v>
      </c>
      <c r="H2168" s="627">
        <v>6</v>
      </c>
      <c r="I2168" s="309" t="s">
        <v>3350</v>
      </c>
      <c r="J2168" s="627">
        <v>6</v>
      </c>
      <c r="K2168" s="312" t="s">
        <v>3238</v>
      </c>
      <c r="L2168" s="576" t="s">
        <v>4328</v>
      </c>
      <c r="M2168" s="556">
        <v>0</v>
      </c>
      <c r="N2168" s="556">
        <v>0</v>
      </c>
      <c r="O2168" s="556">
        <v>0</v>
      </c>
      <c r="P2168" s="556">
        <v>0</v>
      </c>
      <c r="Q2168" s="556">
        <v>0</v>
      </c>
      <c r="R2168" s="413">
        <f t="shared" si="41"/>
        <v>0</v>
      </c>
      <c r="S2168" s="576"/>
      <c r="T2168" s="576"/>
      <c r="U2168" s="576"/>
      <c r="V2168" s="576"/>
      <c r="W2168" s="576"/>
      <c r="X2168" s="576"/>
      <c r="Y2168" s="413"/>
      <c r="Z2168" s="413"/>
      <c r="AA2168" s="413"/>
      <c r="AB2168" s="413"/>
      <c r="AC2168" s="413"/>
      <c r="AD2168" s="413"/>
      <c r="AE2168" s="260"/>
      <c r="AF2168" s="260"/>
      <c r="AG2168" s="260"/>
      <c r="AH2168" s="260"/>
      <c r="AI2168" s="260"/>
      <c r="AJ2168" s="260"/>
      <c r="AK2168" s="260"/>
      <c r="AL2168" s="260"/>
      <c r="AM2168" s="260"/>
      <c r="AN2168" s="260"/>
      <c r="AO2168" s="260"/>
      <c r="AP2168" s="260"/>
      <c r="AQ2168" s="260"/>
      <c r="AR2168" s="260"/>
      <c r="AS2168" s="260"/>
      <c r="AT2168" s="260"/>
      <c r="AU2168" s="260"/>
      <c r="AV2168" s="260"/>
      <c r="AW2168" s="260"/>
      <c r="AX2168" s="260"/>
      <c r="AY2168" s="260"/>
      <c r="AZ2168" s="260"/>
      <c r="BA2168" s="260"/>
      <c r="BB2168" s="260"/>
    </row>
    <row r="2169" spans="1:54" s="471" customFormat="1" ht="14.25" customHeight="1" thickBot="1">
      <c r="A2169" s="260">
        <v>1904077</v>
      </c>
      <c r="B2169" s="601" t="s">
        <v>4253</v>
      </c>
      <c r="C2169" s="601"/>
      <c r="D2169" s="586" t="s">
        <v>4295</v>
      </c>
      <c r="E2169" s="309"/>
      <c r="F2169" s="627" t="s">
        <v>3232</v>
      </c>
      <c r="G2169" s="627"/>
      <c r="H2169" s="627"/>
      <c r="I2169" s="309" t="s">
        <v>3350</v>
      </c>
      <c r="J2169" s="627">
        <v>6</v>
      </c>
      <c r="K2169" s="312" t="s">
        <v>3250</v>
      </c>
      <c r="L2169" s="313" t="s">
        <v>4263</v>
      </c>
      <c r="M2169" s="260">
        <v>1</v>
      </c>
      <c r="N2169" s="260">
        <v>1</v>
      </c>
      <c r="O2169" s="260">
        <v>1</v>
      </c>
      <c r="P2169" s="260">
        <v>2</v>
      </c>
      <c r="Q2169" s="260">
        <v>2</v>
      </c>
      <c r="R2169" s="413">
        <f t="shared" si="41"/>
        <v>7</v>
      </c>
      <c r="S2169" s="313"/>
      <c r="T2169" s="313"/>
      <c r="U2169" s="313"/>
      <c r="V2169" s="313"/>
      <c r="W2169" s="313"/>
      <c r="X2169" s="313"/>
      <c r="Y2169" s="413"/>
      <c r="Z2169" s="413"/>
      <c r="AA2169" s="413"/>
      <c r="AB2169" s="413"/>
      <c r="AC2169" s="413"/>
      <c r="AD2169" s="413"/>
      <c r="AE2169" s="260"/>
      <c r="AF2169" s="260"/>
      <c r="AG2169" s="260"/>
      <c r="AH2169" s="260"/>
      <c r="AI2169" s="260"/>
      <c r="AJ2169" s="260"/>
      <c r="AK2169" s="260"/>
      <c r="AL2169" s="260"/>
      <c r="AM2169" s="260"/>
      <c r="AN2169" s="260"/>
      <c r="AO2169" s="260"/>
      <c r="AP2169" s="260"/>
      <c r="AQ2169" s="260"/>
      <c r="AR2169" s="260"/>
      <c r="AS2169" s="260"/>
      <c r="AT2169" s="260"/>
      <c r="AU2169" s="260"/>
      <c r="AV2169" s="260"/>
      <c r="AW2169" s="260"/>
      <c r="AX2169" s="260"/>
      <c r="AY2169" s="260"/>
      <c r="AZ2169" s="260"/>
      <c r="BA2169" s="260"/>
      <c r="BB2169" s="260"/>
    </row>
    <row r="2170" spans="1:54" s="471" customFormat="1" ht="14.25" customHeight="1" thickBot="1">
      <c r="A2170" s="260">
        <v>1904078</v>
      </c>
      <c r="B2170" s="650" t="s">
        <v>4314</v>
      </c>
      <c r="C2170" s="601"/>
      <c r="D2170" s="294" t="s">
        <v>4254</v>
      </c>
      <c r="E2170" s="309"/>
      <c r="F2170" s="627" t="s">
        <v>3242</v>
      </c>
      <c r="G2170" s="627">
        <v>7</v>
      </c>
      <c r="H2170" s="627">
        <v>8</v>
      </c>
      <c r="I2170" s="309" t="s">
        <v>3350</v>
      </c>
      <c r="J2170" s="627">
        <v>7</v>
      </c>
      <c r="K2170" s="312" t="s">
        <v>3233</v>
      </c>
      <c r="L2170" s="313" t="s">
        <v>4263</v>
      </c>
      <c r="M2170" s="260">
        <v>1</v>
      </c>
      <c r="N2170" s="556">
        <v>0</v>
      </c>
      <c r="O2170" s="556">
        <v>0</v>
      </c>
      <c r="P2170" s="556">
        <v>0</v>
      </c>
      <c r="Q2170" s="260">
        <v>1</v>
      </c>
      <c r="R2170" s="413">
        <f t="shared" si="41"/>
        <v>2</v>
      </c>
      <c r="S2170" s="313"/>
      <c r="T2170" s="313"/>
      <c r="U2170" s="313"/>
      <c r="V2170" s="313"/>
      <c r="W2170" s="313"/>
      <c r="X2170" s="313"/>
      <c r="Y2170" s="413"/>
      <c r="Z2170" s="413"/>
      <c r="AA2170" s="413"/>
      <c r="AB2170" s="413"/>
      <c r="AC2170" s="413"/>
      <c r="AD2170" s="413"/>
      <c r="AE2170" s="260"/>
      <c r="AF2170" s="260"/>
      <c r="AG2170" s="260"/>
      <c r="AH2170" s="260"/>
      <c r="AI2170" s="260"/>
      <c r="AJ2170" s="260"/>
      <c r="AK2170" s="260"/>
      <c r="AL2170" s="260"/>
      <c r="AM2170" s="260"/>
      <c r="AN2170" s="260"/>
      <c r="AO2170" s="260"/>
      <c r="AP2170" s="260"/>
      <c r="AQ2170" s="260"/>
      <c r="AR2170" s="260"/>
      <c r="AS2170" s="260"/>
      <c r="AT2170" s="260"/>
      <c r="AU2170" s="260"/>
      <c r="AV2170" s="260"/>
      <c r="AW2170" s="260"/>
      <c r="AX2170" s="260"/>
      <c r="AY2170" s="260"/>
      <c r="AZ2170" s="260"/>
      <c r="BA2170" s="260"/>
      <c r="BB2170" s="260"/>
    </row>
    <row r="2171" spans="1:54" s="471" customFormat="1" ht="14.25" customHeight="1" thickBot="1">
      <c r="A2171" s="260">
        <v>1904079</v>
      </c>
      <c r="B2171" s="601" t="s">
        <v>4266</v>
      </c>
      <c r="C2171" s="601"/>
      <c r="D2171" s="294" t="s">
        <v>4255</v>
      </c>
      <c r="E2171" s="309" t="s">
        <v>3353</v>
      </c>
      <c r="F2171" s="627" t="s">
        <v>3242</v>
      </c>
      <c r="G2171" s="627">
        <v>5</v>
      </c>
      <c r="H2171" s="627">
        <v>7</v>
      </c>
      <c r="I2171" s="309" t="s">
        <v>3350</v>
      </c>
      <c r="J2171" s="627">
        <v>8</v>
      </c>
      <c r="K2171" s="312" t="s">
        <v>3233</v>
      </c>
      <c r="L2171" s="313" t="s">
        <v>4263</v>
      </c>
      <c r="M2171" s="556">
        <v>0</v>
      </c>
      <c r="N2171" s="556">
        <v>0</v>
      </c>
      <c r="O2171" s="260">
        <v>1</v>
      </c>
      <c r="P2171" s="556">
        <v>0</v>
      </c>
      <c r="Q2171" s="260">
        <v>1</v>
      </c>
      <c r="R2171" s="413">
        <f t="shared" si="41"/>
        <v>2</v>
      </c>
      <c r="S2171" s="313"/>
      <c r="T2171" s="313"/>
      <c r="U2171" s="313"/>
      <c r="V2171" s="313"/>
      <c r="W2171" s="313"/>
      <c r="X2171" s="313"/>
      <c r="Y2171" s="413"/>
      <c r="Z2171" s="413"/>
      <c r="AA2171" s="413"/>
      <c r="AB2171" s="413"/>
      <c r="AC2171" s="413"/>
      <c r="AD2171" s="413"/>
      <c r="AE2171" s="260"/>
      <c r="AF2171" s="260"/>
      <c r="AG2171" s="260"/>
      <c r="AH2171" s="260"/>
      <c r="AI2171" s="260"/>
      <c r="AJ2171" s="260"/>
      <c r="AK2171" s="260"/>
      <c r="AL2171" s="260"/>
      <c r="AM2171" s="260"/>
      <c r="AN2171" s="260"/>
      <c r="AO2171" s="260"/>
      <c r="AP2171" s="260"/>
      <c r="AQ2171" s="260"/>
      <c r="AR2171" s="260"/>
      <c r="AS2171" s="260"/>
      <c r="AT2171" s="260"/>
      <c r="AU2171" s="260"/>
      <c r="AV2171" s="260"/>
      <c r="AW2171" s="260"/>
      <c r="AX2171" s="260"/>
      <c r="AY2171" s="260"/>
      <c r="AZ2171" s="260"/>
      <c r="BA2171" s="260"/>
      <c r="BB2171" s="260"/>
    </row>
    <row r="2172" spans="1:54" s="471" customFormat="1" ht="14.25" customHeight="1" thickBot="1">
      <c r="A2172" s="260">
        <v>1904080</v>
      </c>
      <c r="B2172" s="601" t="s">
        <v>4256</v>
      </c>
      <c r="C2172" s="601"/>
      <c r="D2172" s="586" t="s">
        <v>5012</v>
      </c>
      <c r="E2172" s="309" t="s">
        <v>3353</v>
      </c>
      <c r="F2172" s="627" t="s">
        <v>3242</v>
      </c>
      <c r="G2172" s="627">
        <v>8</v>
      </c>
      <c r="H2172" s="627">
        <v>8</v>
      </c>
      <c r="I2172" s="309" t="s">
        <v>3350</v>
      </c>
      <c r="J2172" s="627">
        <v>10</v>
      </c>
      <c r="K2172" s="312" t="s">
        <v>3250</v>
      </c>
      <c r="L2172" s="313" t="s">
        <v>4263</v>
      </c>
      <c r="M2172" s="260">
        <v>2</v>
      </c>
      <c r="N2172" s="260">
        <v>2</v>
      </c>
      <c r="O2172" s="260">
        <v>1</v>
      </c>
      <c r="P2172" s="260">
        <v>2</v>
      </c>
      <c r="Q2172" s="260">
        <v>1</v>
      </c>
      <c r="R2172" s="413">
        <f t="shared" si="41"/>
        <v>8</v>
      </c>
      <c r="S2172" s="313"/>
      <c r="T2172" s="313"/>
      <c r="U2172" s="313"/>
      <c r="V2172" s="313"/>
      <c r="W2172" s="313"/>
      <c r="X2172" s="313"/>
      <c r="Y2172" s="413"/>
      <c r="Z2172" s="413"/>
      <c r="AA2172" s="413"/>
      <c r="AB2172" s="413"/>
      <c r="AC2172" s="413"/>
      <c r="AD2172" s="413"/>
      <c r="AE2172" s="260"/>
      <c r="AF2172" s="260"/>
      <c r="AG2172" s="260"/>
      <c r="AH2172" s="260"/>
      <c r="AI2172" s="260"/>
      <c r="AJ2172" s="260"/>
      <c r="AK2172" s="260"/>
      <c r="AL2172" s="260"/>
      <c r="AM2172" s="260"/>
      <c r="AN2172" s="260"/>
      <c r="AO2172" s="260"/>
      <c r="AP2172" s="260"/>
      <c r="AQ2172" s="260"/>
      <c r="AR2172" s="260"/>
      <c r="AS2172" s="260"/>
      <c r="AT2172" s="260"/>
      <c r="AU2172" s="260"/>
      <c r="AV2172" s="260"/>
      <c r="AW2172" s="260"/>
      <c r="AX2172" s="260"/>
      <c r="AY2172" s="260"/>
      <c r="AZ2172" s="260"/>
      <c r="BA2172" s="260"/>
      <c r="BB2172" s="260"/>
    </row>
    <row r="2173" spans="1:54" s="471" customFormat="1" ht="14.25" customHeight="1" thickBot="1">
      <c r="A2173" s="260">
        <v>1904081</v>
      </c>
      <c r="B2173" s="601" t="s">
        <v>4257</v>
      </c>
      <c r="C2173" s="601"/>
      <c r="D2173" s="294" t="s">
        <v>4258</v>
      </c>
      <c r="E2173" s="309"/>
      <c r="F2173" s="627" t="s">
        <v>3232</v>
      </c>
      <c r="G2173" s="627"/>
      <c r="H2173" s="627"/>
      <c r="I2173" s="309" t="s">
        <v>3364</v>
      </c>
      <c r="J2173" s="627">
        <v>1</v>
      </c>
      <c r="K2173" s="312" t="s">
        <v>3238</v>
      </c>
      <c r="L2173" s="576" t="s">
        <v>4320</v>
      </c>
      <c r="M2173" s="556">
        <v>0</v>
      </c>
      <c r="N2173" s="556">
        <v>0</v>
      </c>
      <c r="O2173" s="556">
        <v>0</v>
      </c>
      <c r="P2173" s="556">
        <v>0</v>
      </c>
      <c r="Q2173" s="556">
        <v>0</v>
      </c>
      <c r="R2173" s="413">
        <f t="shared" si="41"/>
        <v>0</v>
      </c>
      <c r="S2173" s="576"/>
      <c r="T2173" s="576"/>
      <c r="U2173" s="576"/>
      <c r="V2173" s="576"/>
      <c r="W2173" s="576"/>
      <c r="X2173" s="576"/>
      <c r="Y2173" s="413"/>
      <c r="Z2173" s="413"/>
      <c r="AA2173" s="413"/>
      <c r="AB2173" s="413"/>
      <c r="AC2173" s="413"/>
      <c r="AD2173" s="413"/>
      <c r="AE2173" s="260"/>
      <c r="AF2173" s="260"/>
      <c r="AG2173" s="260"/>
      <c r="AH2173" s="260"/>
      <c r="AI2173" s="260"/>
      <c r="AJ2173" s="260"/>
      <c r="AK2173" s="260"/>
      <c r="AL2173" s="260"/>
      <c r="AM2173" s="260"/>
      <c r="AN2173" s="260"/>
      <c r="AO2173" s="260"/>
      <c r="AP2173" s="260"/>
      <c r="AQ2173" s="260"/>
      <c r="AR2173" s="260"/>
      <c r="AS2173" s="260"/>
      <c r="AT2173" s="260"/>
      <c r="AU2173" s="260"/>
      <c r="AV2173" s="260"/>
      <c r="AW2173" s="260"/>
      <c r="AX2173" s="260"/>
      <c r="AY2173" s="260"/>
      <c r="AZ2173" s="260"/>
      <c r="BA2173" s="260"/>
      <c r="BB2173" s="260"/>
    </row>
    <row r="2174" spans="1:54" s="471" customFormat="1" ht="14.25" customHeight="1" thickBot="1">
      <c r="A2174" s="260">
        <v>1904082</v>
      </c>
      <c r="B2174" s="601" t="s">
        <v>4259</v>
      </c>
      <c r="C2174" s="601"/>
      <c r="D2174" s="294" t="s">
        <v>4260</v>
      </c>
      <c r="E2174" s="309" t="s">
        <v>3257</v>
      </c>
      <c r="F2174" s="627" t="s">
        <v>3242</v>
      </c>
      <c r="G2174" s="627">
        <v>2</v>
      </c>
      <c r="H2174" s="627">
        <v>2</v>
      </c>
      <c r="I2174" s="309" t="s">
        <v>3364</v>
      </c>
      <c r="J2174" s="627">
        <v>2</v>
      </c>
      <c r="K2174" s="312" t="s">
        <v>3238</v>
      </c>
      <c r="L2174" s="576" t="s">
        <v>4293</v>
      </c>
      <c r="M2174" s="556">
        <v>0</v>
      </c>
      <c r="N2174" s="260">
        <v>0</v>
      </c>
      <c r="O2174" s="556">
        <v>0</v>
      </c>
      <c r="P2174" s="556">
        <v>0</v>
      </c>
      <c r="Q2174" s="260">
        <v>0</v>
      </c>
      <c r="R2174" s="413">
        <f t="shared" si="41"/>
        <v>0</v>
      </c>
      <c r="S2174" s="576"/>
      <c r="T2174" s="576"/>
      <c r="U2174" s="576"/>
      <c r="V2174" s="576"/>
      <c r="W2174" s="576"/>
      <c r="X2174" s="576"/>
      <c r="Y2174" s="413"/>
      <c r="Z2174" s="413"/>
      <c r="AA2174" s="413"/>
      <c r="AB2174" s="413"/>
      <c r="AC2174" s="413"/>
      <c r="AD2174" s="413"/>
      <c r="AE2174" s="260"/>
      <c r="AF2174" s="260"/>
      <c r="AG2174" s="260"/>
      <c r="AH2174" s="260"/>
      <c r="AI2174" s="260"/>
      <c r="AJ2174" s="260"/>
      <c r="AK2174" s="260"/>
      <c r="AL2174" s="260"/>
      <c r="AM2174" s="260"/>
      <c r="AN2174" s="260"/>
      <c r="AO2174" s="260"/>
      <c r="AP2174" s="260"/>
      <c r="AQ2174" s="260"/>
      <c r="AR2174" s="260"/>
      <c r="AS2174" s="260"/>
      <c r="AT2174" s="260"/>
      <c r="AU2174" s="260"/>
      <c r="AV2174" s="260"/>
      <c r="AW2174" s="260"/>
      <c r="AX2174" s="260"/>
      <c r="AY2174" s="260"/>
      <c r="AZ2174" s="260"/>
      <c r="BA2174" s="260"/>
      <c r="BB2174" s="260"/>
    </row>
    <row r="2175" spans="1:54" s="471" customFormat="1" ht="14.25" customHeight="1" thickBot="1">
      <c r="A2175" s="260">
        <v>1904083</v>
      </c>
      <c r="B2175" s="601" t="s">
        <v>5460</v>
      </c>
      <c r="C2175" s="601"/>
      <c r="D2175" s="294" t="s">
        <v>4261</v>
      </c>
      <c r="E2175" s="309"/>
      <c r="F2175" s="627" t="s">
        <v>3232</v>
      </c>
      <c r="G2175" s="627"/>
      <c r="H2175" s="627"/>
      <c r="I2175" s="309" t="s">
        <v>3364</v>
      </c>
      <c r="J2175" s="627">
        <v>2</v>
      </c>
      <c r="K2175" s="312" t="s">
        <v>3243</v>
      </c>
      <c r="L2175" s="313" t="s">
        <v>4263</v>
      </c>
      <c r="M2175" s="556">
        <v>0</v>
      </c>
      <c r="N2175" s="556">
        <v>0</v>
      </c>
      <c r="O2175" s="556">
        <v>0</v>
      </c>
      <c r="P2175" s="260">
        <v>1</v>
      </c>
      <c r="Q2175" s="260">
        <v>0</v>
      </c>
      <c r="R2175" s="413">
        <f t="shared" si="41"/>
        <v>1</v>
      </c>
      <c r="S2175" s="313"/>
      <c r="T2175" s="313"/>
      <c r="U2175" s="313"/>
      <c r="V2175" s="313"/>
      <c r="W2175" s="313"/>
      <c r="X2175" s="313"/>
      <c r="Y2175" s="413"/>
      <c r="Z2175" s="413"/>
      <c r="AA2175" s="413"/>
      <c r="AB2175" s="413"/>
      <c r="AC2175" s="413"/>
      <c r="AD2175" s="413"/>
      <c r="AE2175" s="260"/>
      <c r="AF2175" s="260"/>
      <c r="AG2175" s="260"/>
      <c r="AH2175" s="260"/>
      <c r="AI2175" s="260"/>
      <c r="AJ2175" s="260"/>
      <c r="AK2175" s="260"/>
      <c r="AL2175" s="260"/>
      <c r="AM2175" s="260"/>
      <c r="AN2175" s="260"/>
      <c r="AO2175" s="260"/>
      <c r="AP2175" s="260"/>
      <c r="AQ2175" s="260"/>
      <c r="AR2175" s="260"/>
      <c r="AS2175" s="260"/>
      <c r="AT2175" s="260"/>
      <c r="AU2175" s="260"/>
      <c r="AV2175" s="260"/>
      <c r="AW2175" s="260"/>
      <c r="AX2175" s="260"/>
      <c r="AY2175" s="260"/>
      <c r="AZ2175" s="260"/>
      <c r="BA2175" s="260"/>
      <c r="BB2175" s="260"/>
    </row>
    <row r="2176" spans="1:54" s="471" customFormat="1" ht="14.25" customHeight="1" thickBot="1">
      <c r="A2176" s="260">
        <v>1904084</v>
      </c>
      <c r="B2176" s="650" t="s">
        <v>4262</v>
      </c>
      <c r="C2176" s="601"/>
      <c r="D2176" s="586" t="s">
        <v>4268</v>
      </c>
      <c r="E2176" s="309" t="s">
        <v>3257</v>
      </c>
      <c r="F2176" s="627" t="s">
        <v>3242</v>
      </c>
      <c r="G2176" s="627">
        <v>3</v>
      </c>
      <c r="H2176" s="627">
        <v>3</v>
      </c>
      <c r="I2176" s="309" t="s">
        <v>3364</v>
      </c>
      <c r="J2176" s="627">
        <v>3</v>
      </c>
      <c r="K2176" s="312" t="s">
        <v>3243</v>
      </c>
      <c r="L2176" s="576" t="s">
        <v>4331</v>
      </c>
      <c r="M2176" s="556">
        <v>0</v>
      </c>
      <c r="N2176" s="556">
        <v>0</v>
      </c>
      <c r="O2176" s="556">
        <v>0</v>
      </c>
      <c r="P2176" s="556">
        <v>0</v>
      </c>
      <c r="Q2176" s="556">
        <v>0</v>
      </c>
      <c r="R2176" s="413">
        <f t="shared" si="41"/>
        <v>0</v>
      </c>
      <c r="S2176" s="576"/>
      <c r="T2176" s="576"/>
      <c r="U2176" s="576"/>
      <c r="V2176" s="576"/>
      <c r="W2176" s="576"/>
      <c r="X2176" s="576"/>
      <c r="Y2176" s="413"/>
      <c r="Z2176" s="413"/>
      <c r="AA2176" s="413"/>
      <c r="AB2176" s="413"/>
      <c r="AC2176" s="413"/>
      <c r="AD2176" s="413"/>
      <c r="AE2176" s="260"/>
      <c r="AF2176" s="260"/>
      <c r="AG2176" s="260"/>
      <c r="AH2176" s="260"/>
      <c r="AI2176" s="260"/>
      <c r="AJ2176" s="260"/>
      <c r="AK2176" s="260"/>
      <c r="AL2176" s="260"/>
      <c r="AM2176" s="260"/>
      <c r="AN2176" s="260"/>
      <c r="AO2176" s="260"/>
      <c r="AP2176" s="260"/>
      <c r="AQ2176" s="260"/>
      <c r="AR2176" s="260"/>
      <c r="AS2176" s="260"/>
      <c r="AT2176" s="260"/>
      <c r="AU2176" s="260"/>
      <c r="AV2176" s="260"/>
      <c r="AW2176" s="260"/>
      <c r="AX2176" s="260"/>
      <c r="AY2176" s="260"/>
      <c r="AZ2176" s="260"/>
      <c r="BA2176" s="260"/>
      <c r="BB2176" s="260"/>
    </row>
    <row r="2177" spans="1:54" s="471" customFormat="1" ht="14.25" customHeight="1" thickBot="1">
      <c r="A2177" s="260">
        <v>1904085</v>
      </c>
      <c r="B2177" s="650" t="s">
        <v>4316</v>
      </c>
      <c r="C2177" s="601"/>
      <c r="D2177" s="586" t="s">
        <v>4267</v>
      </c>
      <c r="E2177" s="309"/>
      <c r="F2177" s="627" t="s">
        <v>3304</v>
      </c>
      <c r="G2177" s="627">
        <v>3</v>
      </c>
      <c r="H2177" s="627">
        <v>2</v>
      </c>
      <c r="I2177" s="309" t="s">
        <v>3364</v>
      </c>
      <c r="J2177" s="627">
        <v>4</v>
      </c>
      <c r="K2177" s="312" t="s">
        <v>3250</v>
      </c>
      <c r="L2177" s="576" t="s">
        <v>4330</v>
      </c>
      <c r="M2177" s="556">
        <v>0</v>
      </c>
      <c r="N2177" s="556">
        <v>0</v>
      </c>
      <c r="O2177" s="556">
        <v>0</v>
      </c>
      <c r="P2177" s="556">
        <v>0</v>
      </c>
      <c r="Q2177" s="556">
        <v>0</v>
      </c>
      <c r="R2177" s="413">
        <f t="shared" si="41"/>
        <v>0</v>
      </c>
      <c r="S2177" s="576"/>
      <c r="T2177" s="576"/>
      <c r="U2177" s="576"/>
      <c r="V2177" s="576"/>
      <c r="W2177" s="576"/>
      <c r="X2177" s="576"/>
      <c r="Y2177" s="413"/>
      <c r="Z2177" s="413"/>
      <c r="AA2177" s="413"/>
      <c r="AB2177" s="413"/>
      <c r="AC2177" s="413"/>
      <c r="AD2177" s="413"/>
      <c r="AE2177" s="260"/>
      <c r="AF2177" s="260"/>
      <c r="AG2177" s="260"/>
      <c r="AH2177" s="260"/>
      <c r="AI2177" s="260"/>
      <c r="AJ2177" s="260"/>
      <c r="AK2177" s="260"/>
      <c r="AL2177" s="260"/>
      <c r="AM2177" s="260"/>
      <c r="AN2177" s="260"/>
      <c r="AO2177" s="260"/>
      <c r="AP2177" s="260"/>
      <c r="AQ2177" s="260"/>
      <c r="AR2177" s="260"/>
      <c r="AS2177" s="260"/>
      <c r="AT2177" s="260"/>
      <c r="AU2177" s="260"/>
      <c r="AV2177" s="260"/>
      <c r="AW2177" s="260"/>
      <c r="AX2177" s="260"/>
      <c r="AY2177" s="260"/>
      <c r="AZ2177" s="260"/>
      <c r="BA2177" s="260"/>
      <c r="BB2177" s="260"/>
    </row>
    <row r="2178" spans="1:54" s="471" customFormat="1" ht="14.25" customHeight="1" thickBot="1">
      <c r="A2178" s="260">
        <v>1904086</v>
      </c>
      <c r="B2178" s="650" t="s">
        <v>4027</v>
      </c>
      <c r="C2178" s="601"/>
      <c r="D2178" s="586" t="s">
        <v>4269</v>
      </c>
      <c r="E2178" s="309" t="s">
        <v>3257</v>
      </c>
      <c r="F2178" s="627" t="s">
        <v>3242</v>
      </c>
      <c r="G2178" s="627">
        <v>4</v>
      </c>
      <c r="H2178" s="627">
        <v>5</v>
      </c>
      <c r="I2178" s="309" t="s">
        <v>3364</v>
      </c>
      <c r="J2178" s="627">
        <v>4</v>
      </c>
      <c r="K2178" s="312" t="s">
        <v>3250</v>
      </c>
      <c r="L2178" s="576" t="s">
        <v>4331</v>
      </c>
      <c r="M2178" s="556">
        <v>0</v>
      </c>
      <c r="N2178" s="476">
        <v>0</v>
      </c>
      <c r="O2178" s="476">
        <v>0</v>
      </c>
      <c r="P2178" s="556">
        <v>0</v>
      </c>
      <c r="Q2178" s="556">
        <v>0</v>
      </c>
      <c r="R2178" s="413">
        <f t="shared" si="41"/>
        <v>0</v>
      </c>
      <c r="S2178" s="576"/>
      <c r="T2178" s="576"/>
      <c r="U2178" s="576"/>
      <c r="V2178" s="576"/>
      <c r="W2178" s="576"/>
      <c r="X2178" s="576"/>
      <c r="Y2178" s="413"/>
      <c r="Z2178" s="413"/>
      <c r="AA2178" s="413"/>
      <c r="AB2178" s="413"/>
      <c r="AC2178" s="413"/>
      <c r="AD2178" s="413"/>
      <c r="AE2178" s="260"/>
      <c r="AF2178" s="260"/>
      <c r="AG2178" s="260"/>
      <c r="AH2178" s="260"/>
      <c r="AI2178" s="260"/>
      <c r="AJ2178" s="260"/>
      <c r="AK2178" s="260"/>
      <c r="AL2178" s="260"/>
      <c r="AM2178" s="260"/>
      <c r="AN2178" s="260"/>
      <c r="AO2178" s="260"/>
      <c r="AP2178" s="260"/>
      <c r="AQ2178" s="260"/>
      <c r="AR2178" s="260"/>
      <c r="AS2178" s="260"/>
      <c r="AT2178" s="260"/>
      <c r="AU2178" s="260"/>
      <c r="AV2178" s="260"/>
      <c r="AW2178" s="260"/>
      <c r="AX2178" s="260"/>
      <c r="AY2178" s="260"/>
      <c r="AZ2178" s="260"/>
      <c r="BA2178" s="260"/>
      <c r="BB2178" s="260"/>
    </row>
    <row r="2179" spans="1:54" s="471" customFormat="1" ht="14.25" customHeight="1" thickBot="1">
      <c r="A2179" s="260">
        <v>1904087</v>
      </c>
      <c r="B2179" s="601" t="s">
        <v>4028</v>
      </c>
      <c r="C2179" s="601"/>
      <c r="D2179" s="294" t="s">
        <v>4029</v>
      </c>
      <c r="E2179" s="309"/>
      <c r="F2179" s="627" t="s">
        <v>3232</v>
      </c>
      <c r="G2179" s="627"/>
      <c r="H2179" s="627"/>
      <c r="I2179" s="309" t="s">
        <v>3364</v>
      </c>
      <c r="J2179" s="627">
        <v>4</v>
      </c>
      <c r="K2179" s="312" t="s">
        <v>3238</v>
      </c>
      <c r="L2179" s="576" t="s">
        <v>4272</v>
      </c>
      <c r="M2179" s="556">
        <v>0</v>
      </c>
      <c r="N2179" s="260">
        <v>0</v>
      </c>
      <c r="O2179" s="260">
        <v>0</v>
      </c>
      <c r="P2179" s="260">
        <v>0</v>
      </c>
      <c r="Q2179" s="260">
        <v>0</v>
      </c>
      <c r="R2179" s="413">
        <f t="shared" si="41"/>
        <v>0</v>
      </c>
      <c r="S2179" s="576"/>
      <c r="T2179" s="576"/>
      <c r="U2179" s="576"/>
      <c r="V2179" s="576"/>
      <c r="W2179" s="576"/>
      <c r="X2179" s="576"/>
      <c r="Y2179" s="413"/>
      <c r="Z2179" s="413"/>
      <c r="AA2179" s="413"/>
      <c r="AB2179" s="413"/>
      <c r="AC2179" s="413"/>
      <c r="AD2179" s="413"/>
      <c r="AE2179" s="260"/>
      <c r="AF2179" s="260"/>
      <c r="AG2179" s="260"/>
      <c r="AH2179" s="260"/>
      <c r="AI2179" s="260"/>
      <c r="AJ2179" s="260"/>
      <c r="AK2179" s="260"/>
      <c r="AL2179" s="260"/>
      <c r="AM2179" s="260"/>
      <c r="AN2179" s="260"/>
      <c r="AO2179" s="260"/>
      <c r="AP2179" s="260"/>
      <c r="AQ2179" s="260"/>
      <c r="AR2179" s="260"/>
      <c r="AS2179" s="260"/>
      <c r="AT2179" s="260"/>
      <c r="AU2179" s="260"/>
      <c r="AV2179" s="260"/>
      <c r="AW2179" s="260"/>
      <c r="AX2179" s="260"/>
      <c r="AY2179" s="260"/>
      <c r="AZ2179" s="260"/>
      <c r="BA2179" s="260"/>
      <c r="BB2179" s="260"/>
    </row>
    <row r="2180" spans="1:54" s="471" customFormat="1" ht="14.25" customHeight="1" thickBot="1">
      <c r="A2180" s="260">
        <v>1904088</v>
      </c>
      <c r="B2180" s="650" t="s">
        <v>4315</v>
      </c>
      <c r="C2180" s="601"/>
      <c r="D2180" s="294" t="s">
        <v>4030</v>
      </c>
      <c r="E2180" s="309"/>
      <c r="F2180" s="627" t="s">
        <v>3242</v>
      </c>
      <c r="G2180" s="627">
        <v>7</v>
      </c>
      <c r="H2180" s="627">
        <v>7</v>
      </c>
      <c r="I2180" s="309" t="s">
        <v>3364</v>
      </c>
      <c r="J2180" s="627">
        <v>7</v>
      </c>
      <c r="K2180" s="312" t="s">
        <v>3233</v>
      </c>
      <c r="L2180" s="576" t="s">
        <v>4331</v>
      </c>
      <c r="M2180" s="556">
        <v>0</v>
      </c>
      <c r="N2180" s="556">
        <v>0</v>
      </c>
      <c r="O2180" s="556">
        <v>0</v>
      </c>
      <c r="P2180" s="556">
        <v>0</v>
      </c>
      <c r="Q2180" s="556">
        <v>0</v>
      </c>
      <c r="R2180" s="413">
        <f t="shared" si="41"/>
        <v>0</v>
      </c>
      <c r="S2180" s="576"/>
      <c r="T2180" s="576"/>
      <c r="U2180" s="576"/>
      <c r="V2180" s="576"/>
      <c r="W2180" s="576"/>
      <c r="X2180" s="576"/>
      <c r="Y2180" s="413"/>
      <c r="Z2180" s="413"/>
      <c r="AA2180" s="413"/>
      <c r="AB2180" s="413"/>
      <c r="AC2180" s="413"/>
      <c r="AD2180" s="413"/>
      <c r="AE2180" s="260"/>
      <c r="AF2180" s="260"/>
      <c r="AG2180" s="260"/>
      <c r="AH2180" s="260"/>
      <c r="AI2180" s="260"/>
      <c r="AJ2180" s="260"/>
      <c r="AK2180" s="260"/>
      <c r="AL2180" s="260"/>
      <c r="AM2180" s="260"/>
      <c r="AN2180" s="260"/>
      <c r="AO2180" s="260"/>
      <c r="AP2180" s="260"/>
      <c r="AQ2180" s="260"/>
      <c r="AR2180" s="260"/>
      <c r="AS2180" s="260"/>
      <c r="AT2180" s="260"/>
      <c r="AU2180" s="260"/>
      <c r="AV2180" s="260"/>
      <c r="AW2180" s="260"/>
      <c r="AX2180" s="260"/>
      <c r="AY2180" s="260"/>
      <c r="AZ2180" s="260"/>
      <c r="BA2180" s="260"/>
      <c r="BB2180" s="260"/>
    </row>
    <row r="2181" spans="1:54" s="471" customFormat="1" ht="14.25" customHeight="1" thickBot="1">
      <c r="A2181" s="260">
        <v>1904089</v>
      </c>
      <c r="B2181" s="601" t="s">
        <v>4031</v>
      </c>
      <c r="C2181" s="601"/>
      <c r="D2181" s="294" t="s">
        <v>4032</v>
      </c>
      <c r="E2181" s="309" t="s">
        <v>3257</v>
      </c>
      <c r="F2181" s="627" t="s">
        <v>3242</v>
      </c>
      <c r="G2181" s="627">
        <v>7</v>
      </c>
      <c r="H2181" s="627">
        <v>9</v>
      </c>
      <c r="I2181" s="309" t="s">
        <v>3364</v>
      </c>
      <c r="J2181" s="627">
        <v>10</v>
      </c>
      <c r="K2181" s="312" t="s">
        <v>3233</v>
      </c>
      <c r="L2181" s="313" t="s">
        <v>4263</v>
      </c>
      <c r="M2181" s="260">
        <v>1</v>
      </c>
      <c r="N2181" s="260">
        <v>1</v>
      </c>
      <c r="O2181" s="260">
        <v>1</v>
      </c>
      <c r="P2181" s="260">
        <v>1</v>
      </c>
      <c r="Q2181" s="260">
        <v>1</v>
      </c>
      <c r="R2181" s="413">
        <f t="shared" si="41"/>
        <v>5</v>
      </c>
      <c r="S2181" s="313"/>
      <c r="T2181" s="313"/>
      <c r="U2181" s="313"/>
      <c r="V2181" s="313"/>
      <c r="W2181" s="313"/>
      <c r="X2181" s="313"/>
      <c r="Y2181" s="413"/>
      <c r="Z2181" s="413"/>
      <c r="AA2181" s="413"/>
      <c r="AB2181" s="413"/>
      <c r="AC2181" s="413"/>
      <c r="AD2181" s="413"/>
      <c r="AE2181" s="260"/>
      <c r="AF2181" s="260"/>
      <c r="AG2181" s="260"/>
      <c r="AH2181" s="260"/>
      <c r="AI2181" s="260"/>
      <c r="AJ2181" s="260"/>
      <c r="AK2181" s="260"/>
      <c r="AL2181" s="260"/>
      <c r="AM2181" s="260"/>
      <c r="AN2181" s="260"/>
      <c r="AO2181" s="260"/>
      <c r="AP2181" s="260"/>
      <c r="AQ2181" s="260"/>
      <c r="AR2181" s="260"/>
      <c r="AS2181" s="260"/>
      <c r="AT2181" s="260"/>
      <c r="AU2181" s="260"/>
      <c r="AV2181" s="260"/>
      <c r="AW2181" s="260"/>
      <c r="AX2181" s="260"/>
      <c r="AY2181" s="260"/>
      <c r="AZ2181" s="260"/>
      <c r="BA2181" s="260"/>
      <c r="BB2181" s="260"/>
    </row>
    <row r="2182" spans="1:54" s="471" customFormat="1" ht="14.25" customHeight="1" thickBot="1">
      <c r="A2182" s="260">
        <v>1904090</v>
      </c>
      <c r="B2182" s="601" t="s">
        <v>4033</v>
      </c>
      <c r="C2182" s="601"/>
      <c r="D2182" s="294" t="s">
        <v>4034</v>
      </c>
      <c r="E2182" s="309"/>
      <c r="F2182" s="627" t="s">
        <v>3232</v>
      </c>
      <c r="G2182" s="627"/>
      <c r="H2182" s="627"/>
      <c r="I2182" s="309" t="s">
        <v>3364</v>
      </c>
      <c r="J2182" s="627">
        <v>10</v>
      </c>
      <c r="K2182" s="312" t="s">
        <v>3243</v>
      </c>
      <c r="L2182" s="576" t="s">
        <v>4805</v>
      </c>
      <c r="M2182" s="556">
        <v>0</v>
      </c>
      <c r="N2182" s="556">
        <v>0</v>
      </c>
      <c r="O2182" s="556">
        <v>0</v>
      </c>
      <c r="P2182" s="556">
        <v>0</v>
      </c>
      <c r="Q2182" s="260">
        <v>0</v>
      </c>
      <c r="R2182" s="413">
        <f t="shared" si="41"/>
        <v>0</v>
      </c>
      <c r="S2182" s="576"/>
      <c r="T2182" s="576"/>
      <c r="U2182" s="576"/>
      <c r="V2182" s="576"/>
      <c r="W2182" s="576"/>
      <c r="X2182" s="576"/>
      <c r="Y2182" s="413"/>
      <c r="Z2182" s="413"/>
      <c r="AA2182" s="413"/>
      <c r="AB2182" s="413"/>
      <c r="AC2182" s="413"/>
      <c r="AD2182" s="413"/>
      <c r="AE2182" s="260"/>
      <c r="AF2182" s="260"/>
      <c r="AG2182" s="260"/>
      <c r="AH2182" s="260"/>
      <c r="AI2182" s="260"/>
      <c r="AJ2182" s="260"/>
      <c r="AK2182" s="260"/>
      <c r="AL2182" s="260"/>
      <c r="AM2182" s="260"/>
      <c r="AN2182" s="260"/>
      <c r="AO2182" s="260"/>
      <c r="AP2182" s="260"/>
      <c r="AQ2182" s="260"/>
      <c r="AR2182" s="260"/>
      <c r="AS2182" s="260"/>
      <c r="AT2182" s="260"/>
      <c r="AU2182" s="260"/>
      <c r="AV2182" s="260"/>
      <c r="AW2182" s="260"/>
      <c r="AX2182" s="260"/>
      <c r="AY2182" s="260"/>
      <c r="AZ2182" s="260"/>
      <c r="BA2182" s="260"/>
      <c r="BB2182" s="260"/>
    </row>
    <row r="2183" spans="1:54" s="471" customFormat="1" ht="14.25" customHeight="1" thickBot="1">
      <c r="A2183" s="260">
        <v>1904091</v>
      </c>
      <c r="B2183" s="601" t="s">
        <v>4037</v>
      </c>
      <c r="C2183" s="601"/>
      <c r="D2183" s="294" t="s">
        <v>4038</v>
      </c>
      <c r="E2183" s="309" t="s">
        <v>3954</v>
      </c>
      <c r="F2183" s="627" t="s">
        <v>3242</v>
      </c>
      <c r="G2183" s="627">
        <v>1</v>
      </c>
      <c r="H2183" s="627">
        <v>2</v>
      </c>
      <c r="I2183" s="627" t="s">
        <v>3381</v>
      </c>
      <c r="J2183" s="627">
        <v>1</v>
      </c>
      <c r="K2183" s="312" t="s">
        <v>3238</v>
      </c>
      <c r="L2183" s="576" t="s">
        <v>4270</v>
      </c>
      <c r="M2183" s="556">
        <v>0</v>
      </c>
      <c r="N2183" s="260">
        <v>0</v>
      </c>
      <c r="O2183" s="556">
        <v>0</v>
      </c>
      <c r="P2183" s="556">
        <v>0</v>
      </c>
      <c r="Q2183" s="260">
        <v>0</v>
      </c>
      <c r="R2183" s="413">
        <f t="shared" si="41"/>
        <v>0</v>
      </c>
      <c r="S2183" s="576"/>
      <c r="T2183" s="576"/>
      <c r="U2183" s="576"/>
      <c r="V2183" s="576"/>
      <c r="W2183" s="576"/>
      <c r="X2183" s="576"/>
      <c r="Y2183" s="413"/>
      <c r="Z2183" s="413"/>
      <c r="AA2183" s="413"/>
      <c r="AB2183" s="413"/>
      <c r="AC2183" s="413"/>
      <c r="AD2183" s="413"/>
      <c r="AE2183" s="260"/>
      <c r="AF2183" s="260"/>
      <c r="AG2183" s="260"/>
      <c r="AH2183" s="260"/>
      <c r="AI2183" s="260"/>
      <c r="AJ2183" s="260"/>
      <c r="AK2183" s="260"/>
      <c r="AL2183" s="260"/>
      <c r="AM2183" s="260"/>
      <c r="AN2183" s="260"/>
      <c r="AO2183" s="260"/>
      <c r="AP2183" s="260"/>
      <c r="AQ2183" s="260"/>
      <c r="AR2183" s="260"/>
      <c r="AS2183" s="260"/>
      <c r="AT2183" s="260"/>
      <c r="AU2183" s="260"/>
      <c r="AV2183" s="260"/>
      <c r="AW2183" s="260"/>
      <c r="AX2183" s="260"/>
      <c r="AY2183" s="260"/>
      <c r="AZ2183" s="260"/>
      <c r="BA2183" s="260"/>
      <c r="BB2183" s="260"/>
    </row>
    <row r="2184" spans="1:54" s="471" customFormat="1" ht="14.25" customHeight="1" thickBot="1">
      <c r="A2184" s="260">
        <v>1904092</v>
      </c>
      <c r="B2184" s="601" t="s">
        <v>4035</v>
      </c>
      <c r="C2184" s="601"/>
      <c r="D2184" s="294" t="s">
        <v>4036</v>
      </c>
      <c r="E2184" s="309"/>
      <c r="F2184" s="627" t="s">
        <v>3242</v>
      </c>
      <c r="G2184" s="627">
        <v>1</v>
      </c>
      <c r="H2184" s="627">
        <v>1</v>
      </c>
      <c r="I2184" s="627" t="s">
        <v>3381</v>
      </c>
      <c r="J2184" s="627">
        <v>1</v>
      </c>
      <c r="K2184" s="312" t="s">
        <v>3238</v>
      </c>
      <c r="L2184" s="576" t="s">
        <v>4270</v>
      </c>
      <c r="M2184" s="556">
        <v>0</v>
      </c>
      <c r="N2184" s="260">
        <v>0</v>
      </c>
      <c r="O2184" s="556">
        <v>0</v>
      </c>
      <c r="P2184" s="556">
        <v>0</v>
      </c>
      <c r="Q2184" s="260">
        <v>0</v>
      </c>
      <c r="R2184" s="413">
        <f t="shared" si="41"/>
        <v>0</v>
      </c>
      <c r="S2184" s="576"/>
      <c r="T2184" s="576"/>
      <c r="U2184" s="576"/>
      <c r="V2184" s="576"/>
      <c r="W2184" s="576"/>
      <c r="X2184" s="576"/>
      <c r="Y2184" s="413"/>
      <c r="Z2184" s="413"/>
      <c r="AA2184" s="413"/>
      <c r="AB2184" s="413"/>
      <c r="AC2184" s="413"/>
      <c r="AD2184" s="413"/>
      <c r="AE2184" s="260"/>
      <c r="AF2184" s="260"/>
      <c r="AG2184" s="260"/>
      <c r="AH2184" s="260"/>
      <c r="AI2184" s="260"/>
      <c r="AJ2184" s="260"/>
      <c r="AK2184" s="260"/>
      <c r="AL2184" s="260"/>
      <c r="AM2184" s="260"/>
      <c r="AN2184" s="260"/>
      <c r="AO2184" s="260"/>
      <c r="AP2184" s="260"/>
      <c r="AQ2184" s="260"/>
      <c r="AR2184" s="260"/>
      <c r="AS2184" s="260"/>
      <c r="AT2184" s="260"/>
      <c r="AU2184" s="260"/>
      <c r="AV2184" s="260"/>
      <c r="AW2184" s="260"/>
      <c r="AX2184" s="260"/>
      <c r="AY2184" s="260"/>
      <c r="AZ2184" s="260"/>
      <c r="BA2184" s="260"/>
      <c r="BB2184" s="260"/>
    </row>
    <row r="2185" spans="1:54" s="471" customFormat="1" ht="14.25" customHeight="1" thickBot="1">
      <c r="A2185" s="260">
        <v>1904093</v>
      </c>
      <c r="B2185" s="650" t="s">
        <v>4048</v>
      </c>
      <c r="C2185" s="601"/>
      <c r="D2185" s="586" t="s">
        <v>4312</v>
      </c>
      <c r="E2185" s="309"/>
      <c r="F2185" s="627" t="s">
        <v>3242</v>
      </c>
      <c r="G2185" s="627">
        <v>2</v>
      </c>
      <c r="H2185" s="627">
        <v>3</v>
      </c>
      <c r="I2185" s="627" t="s">
        <v>3381</v>
      </c>
      <c r="J2185" s="627">
        <v>2</v>
      </c>
      <c r="K2185" s="312" t="s">
        <v>3238</v>
      </c>
      <c r="L2185" s="576" t="s">
        <v>4290</v>
      </c>
      <c r="M2185" s="556">
        <v>0</v>
      </c>
      <c r="N2185" s="556">
        <v>0</v>
      </c>
      <c r="O2185" s="556">
        <v>0</v>
      </c>
      <c r="P2185" s="556">
        <v>0</v>
      </c>
      <c r="Q2185" s="260">
        <v>0</v>
      </c>
      <c r="R2185" s="413">
        <f t="shared" si="41"/>
        <v>0</v>
      </c>
      <c r="S2185" s="576"/>
      <c r="T2185" s="576"/>
      <c r="U2185" s="576"/>
      <c r="V2185" s="576"/>
      <c r="W2185" s="576"/>
      <c r="X2185" s="576"/>
      <c r="Y2185" s="413"/>
      <c r="Z2185" s="413"/>
      <c r="AA2185" s="413"/>
      <c r="AB2185" s="413"/>
      <c r="AC2185" s="413"/>
      <c r="AD2185" s="413"/>
      <c r="AE2185" s="260"/>
      <c r="AF2185" s="260"/>
      <c r="AG2185" s="260"/>
      <c r="AH2185" s="260"/>
      <c r="AI2185" s="260"/>
      <c r="AJ2185" s="260"/>
      <c r="AK2185" s="260"/>
      <c r="AL2185" s="260"/>
      <c r="AM2185" s="260"/>
      <c r="AN2185" s="260"/>
      <c r="AO2185" s="260"/>
      <c r="AP2185" s="260"/>
      <c r="AQ2185" s="260"/>
      <c r="AR2185" s="260"/>
      <c r="AS2185" s="260"/>
      <c r="AT2185" s="260"/>
      <c r="AU2185" s="260"/>
      <c r="AV2185" s="260"/>
      <c r="AW2185" s="260"/>
      <c r="AX2185" s="260"/>
      <c r="AY2185" s="260"/>
      <c r="AZ2185" s="260"/>
      <c r="BA2185" s="260"/>
      <c r="BB2185" s="260"/>
    </row>
    <row r="2186" spans="1:54" s="471" customFormat="1" ht="14.25" customHeight="1" thickBot="1">
      <c r="A2186" s="260">
        <v>1904094</v>
      </c>
      <c r="B2186" s="601" t="s">
        <v>4045</v>
      </c>
      <c r="C2186" s="601"/>
      <c r="D2186" s="294"/>
      <c r="E2186" s="309" t="s">
        <v>3263</v>
      </c>
      <c r="F2186" s="627" t="s">
        <v>3242</v>
      </c>
      <c r="G2186" s="627">
        <v>2</v>
      </c>
      <c r="H2186" s="627">
        <v>3</v>
      </c>
      <c r="I2186" s="627" t="s">
        <v>3381</v>
      </c>
      <c r="J2186" s="627">
        <v>2</v>
      </c>
      <c r="K2186" s="312" t="s">
        <v>3238</v>
      </c>
      <c r="L2186" s="313" t="s">
        <v>4263</v>
      </c>
      <c r="M2186" s="556">
        <v>0</v>
      </c>
      <c r="N2186" s="556">
        <v>0</v>
      </c>
      <c r="O2186" s="556">
        <v>0</v>
      </c>
      <c r="P2186" s="556">
        <v>0</v>
      </c>
      <c r="Q2186" s="260">
        <v>1</v>
      </c>
      <c r="R2186" s="413">
        <f t="shared" si="41"/>
        <v>1</v>
      </c>
      <c r="S2186" s="313"/>
      <c r="T2186" s="313"/>
      <c r="U2186" s="313"/>
      <c r="V2186" s="313"/>
      <c r="W2186" s="313"/>
      <c r="X2186" s="313"/>
      <c r="Y2186" s="413"/>
      <c r="Z2186" s="413"/>
      <c r="AA2186" s="413"/>
      <c r="AB2186" s="413"/>
      <c r="AC2186" s="413"/>
      <c r="AD2186" s="413"/>
      <c r="AE2186" s="260"/>
      <c r="AF2186" s="260"/>
      <c r="AG2186" s="260"/>
      <c r="AH2186" s="260"/>
      <c r="AI2186" s="260"/>
      <c r="AJ2186" s="260"/>
      <c r="AK2186" s="260"/>
      <c r="AL2186" s="260"/>
      <c r="AM2186" s="260"/>
      <c r="AN2186" s="260"/>
      <c r="AO2186" s="260"/>
      <c r="AP2186" s="260"/>
      <c r="AQ2186" s="260"/>
      <c r="AR2186" s="260"/>
      <c r="AS2186" s="260"/>
      <c r="AT2186" s="260"/>
      <c r="AU2186" s="260"/>
      <c r="AV2186" s="260"/>
      <c r="AW2186" s="260"/>
      <c r="AX2186" s="260"/>
      <c r="AY2186" s="260"/>
      <c r="AZ2186" s="260"/>
      <c r="BA2186" s="260"/>
      <c r="BB2186" s="260"/>
    </row>
    <row r="2187" spans="1:54" s="471" customFormat="1" ht="14.25" customHeight="1" thickBot="1">
      <c r="A2187" s="260">
        <v>1904095</v>
      </c>
      <c r="B2187" s="650" t="s">
        <v>4041</v>
      </c>
      <c r="C2187" s="601"/>
      <c r="D2187" s="294" t="s">
        <v>4042</v>
      </c>
      <c r="E2187" s="309" t="s">
        <v>3404</v>
      </c>
      <c r="F2187" s="627" t="s">
        <v>3242</v>
      </c>
      <c r="G2187" s="627">
        <v>1</v>
      </c>
      <c r="H2187" s="627">
        <v>1</v>
      </c>
      <c r="I2187" s="627" t="s">
        <v>3381</v>
      </c>
      <c r="J2187" s="627">
        <v>2</v>
      </c>
      <c r="K2187" s="312" t="s">
        <v>3238</v>
      </c>
      <c r="L2187" s="576" t="s">
        <v>4272</v>
      </c>
      <c r="M2187" s="556">
        <v>0</v>
      </c>
      <c r="N2187" s="260">
        <v>0</v>
      </c>
      <c r="O2187" s="556">
        <v>0</v>
      </c>
      <c r="P2187" s="556">
        <v>0</v>
      </c>
      <c r="Q2187" s="260">
        <v>0</v>
      </c>
      <c r="R2187" s="413">
        <f t="shared" si="41"/>
        <v>0</v>
      </c>
      <c r="S2187" s="576"/>
      <c r="T2187" s="576"/>
      <c r="U2187" s="576"/>
      <c r="V2187" s="576"/>
      <c r="W2187" s="576"/>
      <c r="X2187" s="576"/>
      <c r="Y2187" s="413"/>
      <c r="Z2187" s="413"/>
      <c r="AA2187" s="413"/>
      <c r="AB2187" s="413"/>
      <c r="AC2187" s="413"/>
      <c r="AD2187" s="413"/>
      <c r="AE2187" s="260"/>
      <c r="AF2187" s="260"/>
      <c r="AG2187" s="260"/>
      <c r="AH2187" s="260"/>
      <c r="AI2187" s="260"/>
      <c r="AJ2187" s="260"/>
      <c r="AK2187" s="260"/>
      <c r="AL2187" s="260"/>
      <c r="AM2187" s="260"/>
      <c r="AN2187" s="260"/>
      <c r="AO2187" s="260"/>
      <c r="AP2187" s="260"/>
      <c r="AQ2187" s="260"/>
      <c r="AR2187" s="260"/>
      <c r="AS2187" s="260"/>
      <c r="AT2187" s="260"/>
      <c r="AU2187" s="260"/>
      <c r="AV2187" s="260"/>
      <c r="AW2187" s="260"/>
      <c r="AX2187" s="260"/>
      <c r="AY2187" s="260"/>
      <c r="AZ2187" s="260"/>
      <c r="BA2187" s="260"/>
      <c r="BB2187" s="260"/>
    </row>
    <row r="2188" spans="1:54" s="471" customFormat="1" ht="14.25" customHeight="1" thickBot="1">
      <c r="A2188" s="260">
        <v>1904096</v>
      </c>
      <c r="B2188" s="601" t="s">
        <v>4039</v>
      </c>
      <c r="C2188" s="601"/>
      <c r="D2188" s="294" t="s">
        <v>4040</v>
      </c>
      <c r="E2188" s="309" t="s">
        <v>3263</v>
      </c>
      <c r="F2188" s="627" t="s">
        <v>3242</v>
      </c>
      <c r="G2188" s="627">
        <v>0</v>
      </c>
      <c r="H2188" s="627">
        <v>6</v>
      </c>
      <c r="I2188" s="627" t="s">
        <v>3381</v>
      </c>
      <c r="J2188" s="627">
        <v>2</v>
      </c>
      <c r="K2188" s="312" t="s">
        <v>3238</v>
      </c>
      <c r="L2188" s="576" t="s">
        <v>4270</v>
      </c>
      <c r="M2188" s="556">
        <v>0</v>
      </c>
      <c r="N2188" s="260">
        <v>0</v>
      </c>
      <c r="O2188" s="556">
        <v>0</v>
      </c>
      <c r="P2188" s="556">
        <v>0</v>
      </c>
      <c r="Q2188" s="260">
        <v>0</v>
      </c>
      <c r="R2188" s="413">
        <f t="shared" si="41"/>
        <v>0</v>
      </c>
      <c r="S2188" s="576"/>
      <c r="T2188" s="576"/>
      <c r="U2188" s="576"/>
      <c r="V2188" s="576"/>
      <c r="W2188" s="576"/>
      <c r="X2188" s="576"/>
      <c r="Y2188" s="413"/>
      <c r="Z2188" s="413"/>
      <c r="AA2188" s="413"/>
      <c r="AB2188" s="413"/>
      <c r="AC2188" s="413"/>
      <c r="AD2188" s="413"/>
      <c r="AE2188" s="260"/>
      <c r="AF2188" s="260"/>
      <c r="AG2188" s="260"/>
      <c r="AH2188" s="260"/>
      <c r="AI2188" s="260"/>
      <c r="AJ2188" s="260"/>
      <c r="AK2188" s="260"/>
      <c r="AL2188" s="260"/>
      <c r="AM2188" s="260"/>
      <c r="AN2188" s="260"/>
      <c r="AO2188" s="260"/>
      <c r="AP2188" s="260"/>
      <c r="AQ2188" s="260"/>
      <c r="AR2188" s="260"/>
      <c r="AS2188" s="260"/>
      <c r="AT2188" s="260"/>
      <c r="AU2188" s="260"/>
      <c r="AV2188" s="260"/>
      <c r="AW2188" s="260"/>
      <c r="AX2188" s="260"/>
      <c r="AY2188" s="260"/>
      <c r="AZ2188" s="260"/>
      <c r="BA2188" s="260"/>
      <c r="BB2188" s="260"/>
    </row>
    <row r="2189" spans="1:54" s="471" customFormat="1" ht="14.25" customHeight="1" thickBot="1">
      <c r="A2189" s="260"/>
      <c r="B2189" s="601" t="s">
        <v>4323</v>
      </c>
      <c r="C2189" s="601"/>
      <c r="D2189" s="294"/>
      <c r="E2189" s="309"/>
      <c r="F2189" s="627" t="s">
        <v>3242</v>
      </c>
      <c r="G2189" s="627">
        <v>3</v>
      </c>
      <c r="H2189" s="627">
        <v>2</v>
      </c>
      <c r="I2189" s="627" t="s">
        <v>3381</v>
      </c>
      <c r="J2189" s="627">
        <v>2</v>
      </c>
      <c r="K2189" s="312" t="s">
        <v>3233</v>
      </c>
      <c r="L2189" s="313" t="s">
        <v>4263</v>
      </c>
      <c r="M2189" s="556">
        <v>0</v>
      </c>
      <c r="N2189" s="260">
        <v>1</v>
      </c>
      <c r="O2189" s="556">
        <v>0</v>
      </c>
      <c r="P2189" s="556">
        <v>0</v>
      </c>
      <c r="Q2189" s="260">
        <v>1</v>
      </c>
      <c r="R2189" s="413">
        <f t="shared" ref="R2189:R2220" si="42">SUBTOTAL(9,M2189:Q2189)</f>
        <v>2</v>
      </c>
      <c r="S2189" s="313"/>
      <c r="T2189" s="313"/>
      <c r="U2189" s="313"/>
      <c r="V2189" s="313"/>
      <c r="W2189" s="313"/>
      <c r="X2189" s="313"/>
      <c r="Y2189" s="413"/>
      <c r="Z2189" s="413"/>
      <c r="AA2189" s="413"/>
      <c r="AB2189" s="413"/>
      <c r="AC2189" s="413"/>
      <c r="AD2189" s="413"/>
      <c r="AE2189" s="260"/>
      <c r="AF2189" s="260"/>
      <c r="AG2189" s="260"/>
      <c r="AH2189" s="260"/>
      <c r="AI2189" s="260"/>
      <c r="AJ2189" s="260"/>
      <c r="AK2189" s="260"/>
      <c r="AL2189" s="260"/>
      <c r="AM2189" s="260"/>
      <c r="AN2189" s="260"/>
      <c r="AO2189" s="260"/>
      <c r="AP2189" s="260"/>
      <c r="AQ2189" s="260"/>
      <c r="AR2189" s="260"/>
      <c r="AS2189" s="260"/>
      <c r="AT2189" s="260"/>
      <c r="AU2189" s="260"/>
      <c r="AV2189" s="260"/>
      <c r="AW2189" s="260"/>
      <c r="AX2189" s="260"/>
      <c r="AY2189" s="260"/>
      <c r="AZ2189" s="260"/>
      <c r="BA2189" s="260"/>
      <c r="BB2189" s="260"/>
    </row>
    <row r="2190" spans="1:54" s="471" customFormat="1" ht="14.25" customHeight="1" thickBot="1">
      <c r="A2190" s="260">
        <v>1904097</v>
      </c>
      <c r="B2190" s="601" t="s">
        <v>4043</v>
      </c>
      <c r="C2190" s="601"/>
      <c r="D2190" s="294" t="s">
        <v>4044</v>
      </c>
      <c r="E2190" s="309" t="s">
        <v>3404</v>
      </c>
      <c r="F2190" s="627" t="s">
        <v>3242</v>
      </c>
      <c r="G2190" s="627">
        <v>2</v>
      </c>
      <c r="H2190" s="627">
        <v>1</v>
      </c>
      <c r="I2190" s="627" t="s">
        <v>3381</v>
      </c>
      <c r="J2190" s="627">
        <v>2</v>
      </c>
      <c r="K2190" s="312" t="s">
        <v>3238</v>
      </c>
      <c r="L2190" s="576" t="s">
        <v>4329</v>
      </c>
      <c r="M2190" s="556">
        <v>0</v>
      </c>
      <c r="N2190" s="556">
        <v>0</v>
      </c>
      <c r="O2190" s="556">
        <v>0</v>
      </c>
      <c r="P2190" s="556">
        <v>0</v>
      </c>
      <c r="Q2190" s="556">
        <v>0</v>
      </c>
      <c r="R2190" s="413">
        <f t="shared" si="42"/>
        <v>0</v>
      </c>
      <c r="S2190" s="576"/>
      <c r="T2190" s="576"/>
      <c r="U2190" s="576"/>
      <c r="V2190" s="576"/>
      <c r="W2190" s="576"/>
      <c r="X2190" s="576"/>
      <c r="Y2190" s="413"/>
      <c r="Z2190" s="413"/>
      <c r="AA2190" s="413"/>
      <c r="AB2190" s="413"/>
      <c r="AC2190" s="413"/>
      <c r="AD2190" s="413"/>
      <c r="AE2190" s="260"/>
      <c r="AF2190" s="260"/>
      <c r="AG2190" s="260"/>
      <c r="AH2190" s="260"/>
      <c r="AI2190" s="260"/>
      <c r="AJ2190" s="260"/>
      <c r="AK2190" s="260"/>
      <c r="AL2190" s="260"/>
      <c r="AM2190" s="260"/>
      <c r="AN2190" s="260"/>
      <c r="AO2190" s="260"/>
      <c r="AP2190" s="260"/>
      <c r="AQ2190" s="260"/>
      <c r="AR2190" s="260"/>
      <c r="AS2190" s="260"/>
      <c r="AT2190" s="260"/>
      <c r="AU2190" s="260"/>
      <c r="AV2190" s="260"/>
      <c r="AW2190" s="260"/>
      <c r="AX2190" s="260"/>
      <c r="AY2190" s="260"/>
      <c r="AZ2190" s="260"/>
      <c r="BA2190" s="260"/>
      <c r="BB2190" s="260"/>
    </row>
    <row r="2191" spans="1:54" s="471" customFormat="1" ht="14.25" customHeight="1" thickBot="1">
      <c r="A2191" s="260">
        <v>1904098</v>
      </c>
      <c r="B2191" s="601" t="s">
        <v>4046</v>
      </c>
      <c r="C2191" s="601"/>
      <c r="D2191" s="294" t="s">
        <v>4047</v>
      </c>
      <c r="E2191" s="309"/>
      <c r="F2191" s="627" t="s">
        <v>3242</v>
      </c>
      <c r="G2191" s="627">
        <v>2</v>
      </c>
      <c r="H2191" s="627">
        <v>3</v>
      </c>
      <c r="I2191" s="627" t="s">
        <v>3381</v>
      </c>
      <c r="J2191" s="627">
        <v>2</v>
      </c>
      <c r="K2191" s="312" t="s">
        <v>3238</v>
      </c>
      <c r="L2191" s="576" t="s">
        <v>4302</v>
      </c>
      <c r="M2191" s="556">
        <v>0</v>
      </c>
      <c r="N2191" s="556">
        <v>0</v>
      </c>
      <c r="O2191" s="556">
        <v>0</v>
      </c>
      <c r="P2191" s="556">
        <v>0</v>
      </c>
      <c r="Q2191" s="556">
        <v>0</v>
      </c>
      <c r="R2191" s="413">
        <f t="shared" si="42"/>
        <v>0</v>
      </c>
      <c r="S2191" s="576"/>
      <c r="T2191" s="576"/>
      <c r="U2191" s="576"/>
      <c r="V2191" s="576"/>
      <c r="W2191" s="576"/>
      <c r="X2191" s="576"/>
      <c r="Y2191" s="413"/>
      <c r="Z2191" s="413"/>
      <c r="AA2191" s="413"/>
      <c r="AB2191" s="413"/>
      <c r="AC2191" s="413"/>
      <c r="AD2191" s="413"/>
      <c r="AE2191" s="260"/>
      <c r="AF2191" s="260"/>
      <c r="AG2191" s="260"/>
      <c r="AH2191" s="260"/>
      <c r="AI2191" s="260"/>
      <c r="AJ2191" s="260"/>
      <c r="AK2191" s="260"/>
      <c r="AL2191" s="260"/>
      <c r="AM2191" s="260"/>
      <c r="AN2191" s="260"/>
      <c r="AO2191" s="260"/>
      <c r="AP2191" s="260"/>
      <c r="AQ2191" s="260"/>
      <c r="AR2191" s="260"/>
      <c r="AS2191" s="260"/>
      <c r="AT2191" s="260"/>
      <c r="AU2191" s="260"/>
      <c r="AV2191" s="260"/>
      <c r="AW2191" s="260"/>
      <c r="AX2191" s="260"/>
      <c r="AY2191" s="260"/>
      <c r="AZ2191" s="260"/>
      <c r="BA2191" s="260"/>
      <c r="BB2191" s="260"/>
    </row>
    <row r="2192" spans="1:54" s="471" customFormat="1" ht="14.25" customHeight="1" thickBot="1">
      <c r="A2192" s="260">
        <v>1904099</v>
      </c>
      <c r="B2192" s="601" t="s">
        <v>4049</v>
      </c>
      <c r="C2192" s="601"/>
      <c r="D2192" s="294" t="s">
        <v>4050</v>
      </c>
      <c r="E2192" s="309"/>
      <c r="F2192" s="627" t="s">
        <v>3242</v>
      </c>
      <c r="G2192" s="627">
        <v>3</v>
      </c>
      <c r="H2192" s="627">
        <v>2</v>
      </c>
      <c r="I2192" s="627" t="s">
        <v>3381</v>
      </c>
      <c r="J2192" s="627">
        <v>2</v>
      </c>
      <c r="K2192" s="312" t="s">
        <v>3238</v>
      </c>
      <c r="L2192" s="576" t="s">
        <v>4304</v>
      </c>
      <c r="M2192" s="556">
        <v>0</v>
      </c>
      <c r="N2192" s="556">
        <v>0</v>
      </c>
      <c r="O2192" s="556">
        <v>0</v>
      </c>
      <c r="P2192" s="556">
        <v>0</v>
      </c>
      <c r="Q2192" s="556">
        <v>0</v>
      </c>
      <c r="R2192" s="413">
        <f t="shared" si="42"/>
        <v>0</v>
      </c>
      <c r="S2192" s="576"/>
      <c r="T2192" s="576"/>
      <c r="U2192" s="576"/>
      <c r="V2192" s="576"/>
      <c r="W2192" s="576"/>
      <c r="X2192" s="576"/>
      <c r="Y2192" s="413"/>
      <c r="Z2192" s="413"/>
      <c r="AA2192" s="413"/>
      <c r="AB2192" s="413"/>
      <c r="AC2192" s="413"/>
      <c r="AD2192" s="413"/>
      <c r="AE2192" s="260"/>
      <c r="AF2192" s="260"/>
      <c r="AG2192" s="260"/>
      <c r="AH2192" s="260"/>
      <c r="AI2192" s="260"/>
      <c r="AJ2192" s="260"/>
      <c r="AK2192" s="260"/>
      <c r="AL2192" s="260"/>
      <c r="AM2192" s="260"/>
      <c r="AN2192" s="260"/>
      <c r="AO2192" s="260"/>
      <c r="AP2192" s="260"/>
      <c r="AQ2192" s="260"/>
      <c r="AR2192" s="260"/>
      <c r="AS2192" s="260"/>
      <c r="AT2192" s="260"/>
      <c r="AU2192" s="260"/>
      <c r="AV2192" s="260"/>
      <c r="AW2192" s="260"/>
      <c r="AX2192" s="260"/>
      <c r="AY2192" s="260"/>
      <c r="AZ2192" s="260"/>
      <c r="BA2192" s="260"/>
      <c r="BB2192" s="260"/>
    </row>
    <row r="2193" spans="1:54" s="471" customFormat="1" ht="14.25" customHeight="1" thickBot="1">
      <c r="A2193" s="260">
        <v>1904100</v>
      </c>
      <c r="B2193" s="575" t="s">
        <v>4061</v>
      </c>
      <c r="C2193" s="575"/>
      <c r="D2193" s="294" t="s">
        <v>4062</v>
      </c>
      <c r="E2193" s="309"/>
      <c r="F2193" s="627" t="s">
        <v>3242</v>
      </c>
      <c r="G2193" s="627">
        <v>5</v>
      </c>
      <c r="H2193" s="627">
        <v>6</v>
      </c>
      <c r="I2193" s="627" t="s">
        <v>3381</v>
      </c>
      <c r="J2193" s="627">
        <v>3</v>
      </c>
      <c r="K2193" s="312" t="s">
        <v>3243</v>
      </c>
      <c r="L2193" s="576" t="s">
        <v>4624</v>
      </c>
      <c r="M2193" s="556">
        <v>0</v>
      </c>
      <c r="N2193" s="556">
        <v>0</v>
      </c>
      <c r="O2193" s="556">
        <v>0</v>
      </c>
      <c r="P2193" s="556">
        <v>0</v>
      </c>
      <c r="Q2193" s="556">
        <v>0</v>
      </c>
      <c r="R2193" s="413">
        <f t="shared" si="42"/>
        <v>0</v>
      </c>
      <c r="S2193" s="576"/>
      <c r="T2193" s="576"/>
      <c r="U2193" s="576"/>
      <c r="V2193" s="576"/>
      <c r="W2193" s="576"/>
      <c r="X2193" s="576"/>
      <c r="Y2193" s="413"/>
      <c r="Z2193" s="413"/>
      <c r="AA2193" s="413"/>
      <c r="AB2193" s="413"/>
      <c r="AC2193" s="413"/>
      <c r="AD2193" s="413"/>
      <c r="AE2193" s="260"/>
      <c r="AF2193" s="260"/>
      <c r="AG2193" s="260"/>
      <c r="AH2193" s="260"/>
      <c r="AI2193" s="260"/>
      <c r="AJ2193" s="260"/>
      <c r="AK2193" s="260"/>
      <c r="AL2193" s="260"/>
      <c r="AM2193" s="260"/>
      <c r="AN2193" s="260"/>
      <c r="AO2193" s="260"/>
      <c r="AP2193" s="260"/>
      <c r="AQ2193" s="260"/>
      <c r="AR2193" s="260"/>
      <c r="AS2193" s="260"/>
      <c r="AT2193" s="260"/>
      <c r="AU2193" s="260"/>
      <c r="AV2193" s="260"/>
      <c r="AW2193" s="260"/>
      <c r="AX2193" s="260"/>
      <c r="AY2193" s="260"/>
      <c r="AZ2193" s="260"/>
      <c r="BA2193" s="260"/>
      <c r="BB2193" s="260"/>
    </row>
    <row r="2194" spans="1:54" s="471" customFormat="1" ht="14.25" customHeight="1" thickBot="1">
      <c r="A2194" s="260">
        <v>1904101</v>
      </c>
      <c r="B2194" s="601" t="s">
        <v>4059</v>
      </c>
      <c r="C2194" s="601"/>
      <c r="D2194" s="294" t="s">
        <v>4060</v>
      </c>
      <c r="E2194" s="309"/>
      <c r="F2194" s="627" t="s">
        <v>3242</v>
      </c>
      <c r="G2194" s="627">
        <v>5</v>
      </c>
      <c r="H2194" s="627">
        <v>1</v>
      </c>
      <c r="I2194" s="627" t="s">
        <v>3381</v>
      </c>
      <c r="J2194" s="627">
        <v>3</v>
      </c>
      <c r="K2194" s="312" t="s">
        <v>3238</v>
      </c>
      <c r="L2194" s="576" t="s">
        <v>4270</v>
      </c>
      <c r="M2194" s="556">
        <v>0</v>
      </c>
      <c r="N2194" s="260">
        <v>0</v>
      </c>
      <c r="O2194" s="556">
        <v>0</v>
      </c>
      <c r="P2194" s="556">
        <v>0</v>
      </c>
      <c r="Q2194" s="260">
        <v>0</v>
      </c>
      <c r="R2194" s="413">
        <f t="shared" si="42"/>
        <v>0</v>
      </c>
      <c r="S2194" s="576"/>
      <c r="T2194" s="576"/>
      <c r="U2194" s="576"/>
      <c r="V2194" s="576"/>
      <c r="W2194" s="576"/>
      <c r="X2194" s="576"/>
      <c r="Y2194" s="413"/>
      <c r="Z2194" s="413"/>
      <c r="AA2194" s="413"/>
      <c r="AB2194" s="413"/>
      <c r="AC2194" s="413"/>
      <c r="AD2194" s="413"/>
      <c r="AE2194" s="260"/>
      <c r="AF2194" s="260"/>
      <c r="AG2194" s="260"/>
      <c r="AH2194" s="260"/>
      <c r="AI2194" s="260"/>
      <c r="AJ2194" s="260"/>
      <c r="AK2194" s="260"/>
      <c r="AL2194" s="260"/>
      <c r="AM2194" s="260"/>
      <c r="AN2194" s="260"/>
      <c r="AO2194" s="260"/>
      <c r="AP2194" s="260"/>
      <c r="AQ2194" s="260"/>
      <c r="AR2194" s="260"/>
      <c r="AS2194" s="260"/>
      <c r="AT2194" s="260"/>
      <c r="AU2194" s="260"/>
      <c r="AV2194" s="260"/>
      <c r="AW2194" s="260"/>
      <c r="AX2194" s="260"/>
      <c r="AY2194" s="260"/>
      <c r="AZ2194" s="260"/>
      <c r="BA2194" s="260"/>
      <c r="BB2194" s="260"/>
    </row>
    <row r="2195" spans="1:54" s="471" customFormat="1" ht="14.25" customHeight="1" thickBot="1">
      <c r="A2195" s="260">
        <v>1904104</v>
      </c>
      <c r="B2195" s="601" t="s">
        <v>4057</v>
      </c>
      <c r="C2195" s="601"/>
      <c r="D2195" s="294" t="s">
        <v>4058</v>
      </c>
      <c r="E2195" s="309"/>
      <c r="F2195" s="627" t="s">
        <v>3242</v>
      </c>
      <c r="G2195" s="627">
        <v>3</v>
      </c>
      <c r="H2195" s="627">
        <v>4</v>
      </c>
      <c r="I2195" s="627" t="s">
        <v>3381</v>
      </c>
      <c r="J2195" s="627">
        <v>3</v>
      </c>
      <c r="K2195" s="312" t="s">
        <v>3243</v>
      </c>
      <c r="L2195" s="576" t="s">
        <v>4991</v>
      </c>
      <c r="M2195" s="556">
        <v>0</v>
      </c>
      <c r="N2195" s="556">
        <v>0</v>
      </c>
      <c r="O2195" s="260">
        <v>0</v>
      </c>
      <c r="P2195" s="260">
        <v>0</v>
      </c>
      <c r="Q2195" s="260">
        <v>0</v>
      </c>
      <c r="R2195" s="413">
        <f t="shared" si="42"/>
        <v>0</v>
      </c>
      <c r="S2195" s="576"/>
      <c r="T2195" s="576"/>
      <c r="U2195" s="576"/>
      <c r="V2195" s="576"/>
      <c r="W2195" s="576"/>
      <c r="X2195" s="576"/>
      <c r="Y2195" s="413"/>
      <c r="Z2195" s="413"/>
      <c r="AA2195" s="413"/>
      <c r="AB2195" s="413"/>
      <c r="AC2195" s="413"/>
      <c r="AD2195" s="413"/>
      <c r="AE2195" s="260"/>
      <c r="AF2195" s="260"/>
      <c r="AG2195" s="260"/>
      <c r="AH2195" s="260"/>
      <c r="AI2195" s="260"/>
      <c r="AJ2195" s="260"/>
      <c r="AK2195" s="260"/>
      <c r="AL2195" s="260"/>
      <c r="AM2195" s="260"/>
      <c r="AN2195" s="260"/>
      <c r="AO2195" s="260"/>
      <c r="AP2195" s="260"/>
      <c r="AQ2195" s="260"/>
      <c r="AR2195" s="260"/>
      <c r="AS2195" s="260"/>
      <c r="AT2195" s="260"/>
      <c r="AU2195" s="260"/>
      <c r="AV2195" s="260"/>
      <c r="AW2195" s="260"/>
      <c r="AX2195" s="260"/>
      <c r="AY2195" s="260"/>
      <c r="AZ2195" s="260"/>
      <c r="BA2195" s="260"/>
      <c r="BB2195" s="260"/>
    </row>
    <row r="2196" spans="1:54" s="471" customFormat="1" ht="14.25" customHeight="1" thickBot="1">
      <c r="A2196" s="260">
        <v>1904102</v>
      </c>
      <c r="B2196" s="601" t="s">
        <v>4053</v>
      </c>
      <c r="C2196" s="601"/>
      <c r="D2196" s="294" t="s">
        <v>4054</v>
      </c>
      <c r="E2196" s="309"/>
      <c r="F2196" s="627" t="s">
        <v>3242</v>
      </c>
      <c r="G2196" s="627">
        <v>3</v>
      </c>
      <c r="H2196" s="627">
        <v>3</v>
      </c>
      <c r="I2196" s="627" t="s">
        <v>3381</v>
      </c>
      <c r="J2196" s="627">
        <v>3</v>
      </c>
      <c r="K2196" s="312" t="s">
        <v>3238</v>
      </c>
      <c r="L2196" s="576" t="s">
        <v>4281</v>
      </c>
      <c r="M2196" s="556">
        <v>0</v>
      </c>
      <c r="N2196" s="556">
        <v>0</v>
      </c>
      <c r="O2196" s="556">
        <v>0</v>
      </c>
      <c r="P2196" s="556">
        <v>0</v>
      </c>
      <c r="Q2196" s="556">
        <v>0</v>
      </c>
      <c r="R2196" s="413">
        <f t="shared" si="42"/>
        <v>0</v>
      </c>
      <c r="S2196" s="576"/>
      <c r="T2196" s="576"/>
      <c r="U2196" s="576"/>
      <c r="V2196" s="576"/>
      <c r="W2196" s="576"/>
      <c r="X2196" s="576"/>
      <c r="Y2196" s="413"/>
      <c r="Z2196" s="413"/>
      <c r="AA2196" s="413"/>
      <c r="AB2196" s="413"/>
      <c r="AC2196" s="413"/>
      <c r="AD2196" s="413"/>
      <c r="AE2196" s="260"/>
      <c r="AF2196" s="260"/>
      <c r="AG2196" s="260"/>
      <c r="AH2196" s="260"/>
      <c r="AI2196" s="260"/>
      <c r="AJ2196" s="260"/>
      <c r="AK2196" s="260"/>
      <c r="AL2196" s="260"/>
      <c r="AM2196" s="260"/>
      <c r="AN2196" s="260"/>
      <c r="AO2196" s="260"/>
      <c r="AP2196" s="260"/>
      <c r="AQ2196" s="260"/>
      <c r="AR2196" s="260"/>
      <c r="AS2196" s="260"/>
      <c r="AT2196" s="260"/>
      <c r="AU2196" s="260"/>
      <c r="AV2196" s="260"/>
      <c r="AW2196" s="260"/>
      <c r="AX2196" s="260"/>
      <c r="AY2196" s="260"/>
      <c r="AZ2196" s="260"/>
      <c r="BA2196" s="260"/>
      <c r="BB2196" s="260"/>
    </row>
    <row r="2197" spans="1:54" s="471" customFormat="1" ht="14.25" customHeight="1" thickBot="1">
      <c r="A2197" s="260">
        <v>1904103</v>
      </c>
      <c r="B2197" s="601" t="s">
        <v>4055</v>
      </c>
      <c r="C2197" s="601"/>
      <c r="D2197" s="294" t="s">
        <v>4056</v>
      </c>
      <c r="E2197" s="309"/>
      <c r="F2197" s="627" t="s">
        <v>3242</v>
      </c>
      <c r="G2197" s="627">
        <v>3</v>
      </c>
      <c r="H2197" s="627">
        <v>4</v>
      </c>
      <c r="I2197" s="627" t="s">
        <v>3381</v>
      </c>
      <c r="J2197" s="627">
        <v>3</v>
      </c>
      <c r="K2197" s="312" t="s">
        <v>3238</v>
      </c>
      <c r="L2197" s="576" t="s">
        <v>4270</v>
      </c>
      <c r="M2197" s="556">
        <v>0</v>
      </c>
      <c r="N2197" s="260">
        <v>0</v>
      </c>
      <c r="O2197" s="556">
        <v>0</v>
      </c>
      <c r="P2197" s="556">
        <v>0</v>
      </c>
      <c r="Q2197" s="260">
        <v>0</v>
      </c>
      <c r="R2197" s="413">
        <f t="shared" si="42"/>
        <v>0</v>
      </c>
      <c r="S2197" s="576"/>
      <c r="T2197" s="576"/>
      <c r="U2197" s="576"/>
      <c r="V2197" s="576"/>
      <c r="W2197" s="576"/>
      <c r="X2197" s="576"/>
      <c r="Y2197" s="413"/>
      <c r="Z2197" s="413"/>
      <c r="AA2197" s="413"/>
      <c r="AB2197" s="413"/>
      <c r="AC2197" s="413"/>
      <c r="AD2197" s="413"/>
      <c r="AE2197" s="260"/>
      <c r="AF2197" s="260"/>
      <c r="AG2197" s="260"/>
      <c r="AH2197" s="260"/>
      <c r="AI2197" s="260"/>
      <c r="AJ2197" s="260"/>
      <c r="AK2197" s="260"/>
      <c r="AL2197" s="260"/>
      <c r="AM2197" s="260"/>
      <c r="AN2197" s="260"/>
      <c r="AO2197" s="260"/>
      <c r="AP2197" s="260"/>
      <c r="AQ2197" s="260"/>
      <c r="AR2197" s="260"/>
      <c r="AS2197" s="260"/>
      <c r="AT2197" s="260"/>
      <c r="AU2197" s="260"/>
      <c r="AV2197" s="260"/>
      <c r="AW2197" s="260"/>
      <c r="AX2197" s="260"/>
      <c r="AY2197" s="260"/>
      <c r="AZ2197" s="260"/>
      <c r="BA2197" s="260"/>
      <c r="BB2197" s="260"/>
    </row>
    <row r="2198" spans="1:54" s="471" customFormat="1" ht="14.25" customHeight="1" thickBot="1">
      <c r="A2198" s="260">
        <v>1904105</v>
      </c>
      <c r="B2198" s="650" t="s">
        <v>4051</v>
      </c>
      <c r="C2198" s="601"/>
      <c r="D2198" s="294" t="s">
        <v>4052</v>
      </c>
      <c r="E2198" s="309"/>
      <c r="F2198" s="627" t="s">
        <v>3242</v>
      </c>
      <c r="G2198" s="627">
        <v>1</v>
      </c>
      <c r="H2198" s="627">
        <v>6</v>
      </c>
      <c r="I2198" s="627" t="s">
        <v>3381</v>
      </c>
      <c r="J2198" s="627">
        <v>3</v>
      </c>
      <c r="K2198" s="312" t="s">
        <v>3250</v>
      </c>
      <c r="L2198" s="576" t="s">
        <v>4325</v>
      </c>
      <c r="M2198" s="556">
        <v>0</v>
      </c>
      <c r="N2198" s="556">
        <v>0</v>
      </c>
      <c r="O2198" s="556">
        <v>0</v>
      </c>
      <c r="P2198" s="556">
        <v>0</v>
      </c>
      <c r="Q2198" s="556">
        <v>0</v>
      </c>
      <c r="R2198" s="413">
        <f t="shared" si="42"/>
        <v>0</v>
      </c>
      <c r="S2198" s="576"/>
      <c r="T2198" s="576"/>
      <c r="U2198" s="576"/>
      <c r="V2198" s="576"/>
      <c r="W2198" s="576"/>
      <c r="X2198" s="576"/>
      <c r="Y2198" s="413"/>
      <c r="Z2198" s="413"/>
      <c r="AA2198" s="413"/>
      <c r="AB2198" s="413"/>
      <c r="AC2198" s="413"/>
      <c r="AD2198" s="413"/>
      <c r="AE2198" s="260"/>
      <c r="AF2198" s="260"/>
      <c r="AG2198" s="260"/>
      <c r="AH2198" s="260"/>
      <c r="AI2198" s="260"/>
      <c r="AJ2198" s="260"/>
      <c r="AK2198" s="260"/>
      <c r="AL2198" s="260"/>
      <c r="AM2198" s="260"/>
      <c r="AN2198" s="260"/>
      <c r="AO2198" s="260"/>
      <c r="AP2198" s="260"/>
      <c r="AQ2198" s="260"/>
      <c r="AR2198" s="260"/>
      <c r="AS2198" s="260"/>
      <c r="AT2198" s="260"/>
      <c r="AU2198" s="260"/>
      <c r="AV2198" s="260"/>
      <c r="AW2198" s="260"/>
      <c r="AX2198" s="260"/>
      <c r="AY2198" s="260"/>
      <c r="AZ2198" s="260"/>
      <c r="BA2198" s="260"/>
      <c r="BB2198" s="260"/>
    </row>
    <row r="2199" spans="1:54" s="471" customFormat="1" ht="14.25" customHeight="1" thickBot="1">
      <c r="A2199" s="260">
        <v>1904106</v>
      </c>
      <c r="B2199" s="601" t="s">
        <v>4065</v>
      </c>
      <c r="C2199" s="601"/>
      <c r="D2199" s="294" t="s">
        <v>4066</v>
      </c>
      <c r="E2199" s="309"/>
      <c r="F2199" s="627" t="s">
        <v>3242</v>
      </c>
      <c r="G2199" s="627">
        <v>2</v>
      </c>
      <c r="H2199" s="627">
        <v>6</v>
      </c>
      <c r="I2199" s="627" t="s">
        <v>3381</v>
      </c>
      <c r="J2199" s="627">
        <v>4</v>
      </c>
      <c r="K2199" s="312" t="s">
        <v>3233</v>
      </c>
      <c r="L2199" s="576" t="s">
        <v>4270</v>
      </c>
      <c r="M2199" s="556">
        <v>0</v>
      </c>
      <c r="N2199" s="556">
        <v>0</v>
      </c>
      <c r="O2199" s="556">
        <v>0</v>
      </c>
      <c r="P2199" s="556">
        <v>0</v>
      </c>
      <c r="Q2199" s="556">
        <v>0</v>
      </c>
      <c r="R2199" s="413">
        <f t="shared" si="42"/>
        <v>0</v>
      </c>
      <c r="S2199" s="576"/>
      <c r="T2199" s="576"/>
      <c r="U2199" s="576"/>
      <c r="V2199" s="576"/>
      <c r="W2199" s="576"/>
      <c r="X2199" s="576"/>
      <c r="Y2199" s="413"/>
      <c r="Z2199" s="413"/>
      <c r="AA2199" s="413"/>
      <c r="AB2199" s="413"/>
      <c r="AC2199" s="413"/>
      <c r="AD2199" s="413"/>
      <c r="AE2199" s="260"/>
      <c r="AF2199" s="260"/>
      <c r="AG2199" s="260"/>
      <c r="AH2199" s="260"/>
      <c r="AI2199" s="260"/>
      <c r="AJ2199" s="260"/>
      <c r="AK2199" s="260"/>
      <c r="AL2199" s="260"/>
      <c r="AM2199" s="260"/>
      <c r="AN2199" s="260"/>
      <c r="AO2199" s="260"/>
      <c r="AP2199" s="260"/>
      <c r="AQ2199" s="260"/>
      <c r="AR2199" s="260"/>
      <c r="AS2199" s="260"/>
      <c r="AT2199" s="260"/>
      <c r="AU2199" s="260"/>
      <c r="AV2199" s="260"/>
      <c r="AW2199" s="260"/>
      <c r="AX2199" s="260"/>
      <c r="AY2199" s="260"/>
      <c r="AZ2199" s="260"/>
      <c r="BA2199" s="260"/>
      <c r="BB2199" s="260"/>
    </row>
    <row r="2200" spans="1:54" s="471" customFormat="1" ht="14.25" customHeight="1" thickBot="1">
      <c r="A2200" s="260">
        <v>1904107</v>
      </c>
      <c r="B2200" s="601" t="s">
        <v>4077</v>
      </c>
      <c r="C2200" s="601"/>
      <c r="D2200" s="294" t="s">
        <v>4078</v>
      </c>
      <c r="E2200" s="309" t="s">
        <v>3263</v>
      </c>
      <c r="F2200" s="627" t="s">
        <v>3242</v>
      </c>
      <c r="G2200" s="627">
        <v>5</v>
      </c>
      <c r="H2200" s="627">
        <v>6</v>
      </c>
      <c r="I2200" s="627" t="s">
        <v>3381</v>
      </c>
      <c r="J2200" s="627">
        <v>4</v>
      </c>
      <c r="K2200" s="312" t="s">
        <v>3238</v>
      </c>
      <c r="L2200" s="576" t="s">
        <v>4270</v>
      </c>
      <c r="M2200" s="556">
        <v>0</v>
      </c>
      <c r="N2200" s="260">
        <v>0</v>
      </c>
      <c r="O2200" s="556">
        <v>0</v>
      </c>
      <c r="P2200" s="556">
        <v>0</v>
      </c>
      <c r="Q2200" s="260">
        <v>0</v>
      </c>
      <c r="R2200" s="413">
        <f t="shared" si="42"/>
        <v>0</v>
      </c>
      <c r="S2200" s="576"/>
      <c r="T2200" s="576"/>
      <c r="U2200" s="576"/>
      <c r="V2200" s="576"/>
      <c r="W2200" s="576"/>
      <c r="X2200" s="576"/>
      <c r="Y2200" s="413"/>
      <c r="Z2200" s="413"/>
      <c r="AA2200" s="413"/>
      <c r="AB2200" s="413"/>
      <c r="AC2200" s="413"/>
      <c r="AD2200" s="413"/>
      <c r="AE2200" s="260"/>
      <c r="AF2200" s="260"/>
      <c r="AG2200" s="260"/>
      <c r="AH2200" s="260"/>
      <c r="AI2200" s="260"/>
      <c r="AJ2200" s="260"/>
      <c r="AK2200" s="260"/>
      <c r="AL2200" s="260"/>
      <c r="AM2200" s="260"/>
      <c r="AN2200" s="260"/>
      <c r="AO2200" s="260"/>
      <c r="AP2200" s="260"/>
      <c r="AQ2200" s="260"/>
      <c r="AR2200" s="260"/>
      <c r="AS2200" s="260"/>
      <c r="AT2200" s="260"/>
      <c r="AU2200" s="260"/>
      <c r="AV2200" s="260"/>
      <c r="AW2200" s="260"/>
      <c r="AX2200" s="260"/>
      <c r="AY2200" s="260"/>
      <c r="AZ2200" s="260"/>
      <c r="BA2200" s="260"/>
      <c r="BB2200" s="260"/>
    </row>
    <row r="2201" spans="1:54" s="471" customFormat="1" ht="14.25" customHeight="1" thickBot="1">
      <c r="A2201" s="260">
        <v>1904108</v>
      </c>
      <c r="B2201" s="575" t="s">
        <v>4069</v>
      </c>
      <c r="C2201" s="575"/>
      <c r="D2201" s="294" t="s">
        <v>4070</v>
      </c>
      <c r="E2201" s="309"/>
      <c r="F2201" s="627" t="s">
        <v>3242</v>
      </c>
      <c r="G2201" s="627">
        <v>3</v>
      </c>
      <c r="H2201" s="627">
        <v>2</v>
      </c>
      <c r="I2201" s="627" t="s">
        <v>3381</v>
      </c>
      <c r="J2201" s="627">
        <v>4</v>
      </c>
      <c r="K2201" s="312" t="s">
        <v>3238</v>
      </c>
      <c r="L2201" s="576" t="s">
        <v>4272</v>
      </c>
      <c r="M2201" s="556">
        <v>0</v>
      </c>
      <c r="N2201" s="260">
        <v>0</v>
      </c>
      <c r="O2201" s="556">
        <v>0</v>
      </c>
      <c r="P2201" s="556">
        <v>0</v>
      </c>
      <c r="Q2201" s="260">
        <v>0</v>
      </c>
      <c r="R2201" s="413">
        <f t="shared" si="42"/>
        <v>0</v>
      </c>
      <c r="S2201" s="576"/>
      <c r="T2201" s="576"/>
      <c r="U2201" s="576"/>
      <c r="V2201" s="576"/>
      <c r="W2201" s="576"/>
      <c r="X2201" s="576"/>
      <c r="Y2201" s="413"/>
      <c r="Z2201" s="413"/>
      <c r="AA2201" s="413"/>
      <c r="AB2201" s="413"/>
      <c r="AC2201" s="413"/>
      <c r="AD2201" s="413"/>
      <c r="AE2201" s="260"/>
      <c r="AF2201" s="260"/>
      <c r="AG2201" s="260"/>
      <c r="AH2201" s="260"/>
      <c r="AI2201" s="260"/>
      <c r="AJ2201" s="260"/>
      <c r="AK2201" s="260"/>
      <c r="AL2201" s="260"/>
      <c r="AM2201" s="260"/>
      <c r="AN2201" s="260"/>
      <c r="AO2201" s="260"/>
      <c r="AP2201" s="260"/>
      <c r="AQ2201" s="260"/>
      <c r="AR2201" s="260"/>
      <c r="AS2201" s="260"/>
      <c r="AT2201" s="260"/>
      <c r="AU2201" s="260"/>
      <c r="AV2201" s="260"/>
      <c r="AW2201" s="260"/>
      <c r="AX2201" s="260"/>
      <c r="AY2201" s="260"/>
      <c r="AZ2201" s="260"/>
      <c r="BA2201" s="260"/>
      <c r="BB2201" s="260"/>
    </row>
    <row r="2202" spans="1:54" s="471" customFormat="1" ht="14.25" customHeight="1" thickBot="1">
      <c r="A2202" s="260">
        <v>1904109</v>
      </c>
      <c r="B2202" s="601" t="s">
        <v>4075</v>
      </c>
      <c r="C2202" s="601"/>
      <c r="D2202" s="294" t="s">
        <v>4076</v>
      </c>
      <c r="E2202" s="309" t="s">
        <v>3353</v>
      </c>
      <c r="F2202" s="627" t="s">
        <v>3242</v>
      </c>
      <c r="G2202" s="627">
        <v>5</v>
      </c>
      <c r="H2202" s="627">
        <v>2</v>
      </c>
      <c r="I2202" s="627" t="s">
        <v>3381</v>
      </c>
      <c r="J2202" s="627">
        <v>4</v>
      </c>
      <c r="K2202" s="312" t="s">
        <v>3243</v>
      </c>
      <c r="L2202" s="576" t="s">
        <v>4744</v>
      </c>
      <c r="M2202" s="556">
        <v>0</v>
      </c>
      <c r="N2202" s="556">
        <v>0</v>
      </c>
      <c r="O2202" s="556">
        <v>0</v>
      </c>
      <c r="P2202" s="556">
        <v>0</v>
      </c>
      <c r="Q2202" s="556">
        <v>0</v>
      </c>
      <c r="R2202" s="413">
        <f t="shared" si="42"/>
        <v>0</v>
      </c>
      <c r="S2202" s="576"/>
      <c r="T2202" s="576"/>
      <c r="U2202" s="576"/>
      <c r="V2202" s="576"/>
      <c r="W2202" s="576"/>
      <c r="X2202" s="576"/>
      <c r="Y2202" s="413"/>
      <c r="Z2202" s="413"/>
      <c r="AA2202" s="413"/>
      <c r="AB2202" s="413"/>
      <c r="AC2202" s="413"/>
      <c r="AD2202" s="413"/>
      <c r="AE2202" s="260"/>
      <c r="AF2202" s="260"/>
      <c r="AG2202" s="260"/>
      <c r="AH2202" s="260"/>
      <c r="AI2202" s="260"/>
      <c r="AJ2202" s="260"/>
      <c r="AK2202" s="260"/>
      <c r="AL2202" s="260"/>
      <c r="AM2202" s="260"/>
      <c r="AN2202" s="260"/>
      <c r="AO2202" s="260"/>
      <c r="AP2202" s="260"/>
      <c r="AQ2202" s="260"/>
      <c r="AR2202" s="260"/>
      <c r="AS2202" s="260"/>
      <c r="AT2202" s="260"/>
      <c r="AU2202" s="260"/>
      <c r="AV2202" s="260"/>
      <c r="AW2202" s="260"/>
      <c r="AX2202" s="260"/>
      <c r="AY2202" s="260"/>
      <c r="AZ2202" s="260"/>
      <c r="BA2202" s="260"/>
      <c r="BB2202" s="260"/>
    </row>
    <row r="2203" spans="1:54" s="471" customFormat="1" ht="14.25" customHeight="1" thickBot="1">
      <c r="A2203" s="260">
        <v>1904110</v>
      </c>
      <c r="B2203" s="601" t="s">
        <v>4071</v>
      </c>
      <c r="C2203" s="601"/>
      <c r="D2203" s="294" t="s">
        <v>4072</v>
      </c>
      <c r="E2203" s="309"/>
      <c r="F2203" s="627" t="s">
        <v>3242</v>
      </c>
      <c r="G2203" s="627">
        <v>3</v>
      </c>
      <c r="H2203" s="627">
        <v>3</v>
      </c>
      <c r="I2203" s="627" t="s">
        <v>3381</v>
      </c>
      <c r="J2203" s="627">
        <v>4</v>
      </c>
      <c r="K2203" s="312" t="s">
        <v>3250</v>
      </c>
      <c r="L2203" s="313" t="s">
        <v>4263</v>
      </c>
      <c r="M2203" s="260">
        <v>0</v>
      </c>
      <c r="N2203" s="260">
        <v>1</v>
      </c>
      <c r="O2203" s="260">
        <v>0</v>
      </c>
      <c r="P2203" s="260">
        <v>1</v>
      </c>
      <c r="Q2203" s="260">
        <v>1</v>
      </c>
      <c r="R2203" s="413">
        <f t="shared" si="42"/>
        <v>3</v>
      </c>
      <c r="S2203" s="313"/>
      <c r="T2203" s="313"/>
      <c r="U2203" s="313"/>
      <c r="V2203" s="313"/>
      <c r="W2203" s="313"/>
      <c r="X2203" s="313"/>
      <c r="Y2203" s="413"/>
      <c r="Z2203" s="413"/>
      <c r="AA2203" s="413"/>
      <c r="AB2203" s="413"/>
      <c r="AC2203" s="413"/>
      <c r="AD2203" s="413"/>
      <c r="AE2203" s="260"/>
      <c r="AF2203" s="260"/>
      <c r="AG2203" s="260"/>
      <c r="AH2203" s="260"/>
      <c r="AI2203" s="260"/>
      <c r="AJ2203" s="260"/>
      <c r="AK2203" s="260"/>
      <c r="AL2203" s="260"/>
      <c r="AM2203" s="260"/>
      <c r="AN2203" s="260"/>
      <c r="AO2203" s="260"/>
      <c r="AP2203" s="260"/>
      <c r="AQ2203" s="260"/>
      <c r="AR2203" s="260"/>
      <c r="AS2203" s="260"/>
      <c r="AT2203" s="260"/>
      <c r="AU2203" s="260"/>
      <c r="AV2203" s="260"/>
      <c r="AW2203" s="260"/>
      <c r="AX2203" s="260"/>
      <c r="AY2203" s="260"/>
      <c r="AZ2203" s="260"/>
      <c r="BA2203" s="260"/>
      <c r="BB2203" s="260"/>
    </row>
    <row r="2204" spans="1:54" s="471" customFormat="1" ht="14.25" customHeight="1" thickBot="1">
      <c r="A2204" s="260">
        <v>1904111</v>
      </c>
      <c r="B2204" s="601" t="s">
        <v>4073</v>
      </c>
      <c r="C2204" s="601"/>
      <c r="D2204" s="294" t="s">
        <v>4074</v>
      </c>
      <c r="E2204" s="309" t="s">
        <v>3257</v>
      </c>
      <c r="F2204" s="627" t="s">
        <v>3242</v>
      </c>
      <c r="G2204" s="627">
        <v>3</v>
      </c>
      <c r="H2204" s="627">
        <v>8</v>
      </c>
      <c r="I2204" s="627" t="s">
        <v>3381</v>
      </c>
      <c r="J2204" s="627">
        <v>4</v>
      </c>
      <c r="K2204" s="312" t="s">
        <v>3243</v>
      </c>
      <c r="L2204" s="576" t="s">
        <v>5018</v>
      </c>
      <c r="M2204" s="556">
        <v>0</v>
      </c>
      <c r="N2204" s="556">
        <v>0</v>
      </c>
      <c r="O2204" s="260">
        <v>0</v>
      </c>
      <c r="P2204" s="260">
        <v>0</v>
      </c>
      <c r="Q2204" s="260">
        <v>0</v>
      </c>
      <c r="R2204" s="413">
        <f t="shared" si="42"/>
        <v>0</v>
      </c>
      <c r="S2204" s="576"/>
      <c r="T2204" s="576"/>
      <c r="U2204" s="576"/>
      <c r="V2204" s="576"/>
      <c r="W2204" s="576"/>
      <c r="X2204" s="576"/>
      <c r="Y2204" s="413"/>
      <c r="Z2204" s="413"/>
      <c r="AA2204" s="413"/>
      <c r="AB2204" s="413"/>
      <c r="AC2204" s="413"/>
      <c r="AD2204" s="413"/>
      <c r="AE2204" s="260"/>
      <c r="AF2204" s="260"/>
      <c r="AG2204" s="260"/>
      <c r="AH2204" s="260"/>
      <c r="AI2204" s="260"/>
      <c r="AJ2204" s="260"/>
      <c r="AK2204" s="260"/>
      <c r="AL2204" s="260"/>
      <c r="AM2204" s="260"/>
      <c r="AN2204" s="260"/>
      <c r="AO2204" s="260"/>
      <c r="AP2204" s="260"/>
      <c r="AQ2204" s="260"/>
      <c r="AR2204" s="260"/>
      <c r="AS2204" s="260"/>
      <c r="AT2204" s="260"/>
      <c r="AU2204" s="260"/>
      <c r="AV2204" s="260"/>
      <c r="AW2204" s="260"/>
      <c r="AX2204" s="260"/>
      <c r="AY2204" s="260"/>
      <c r="AZ2204" s="260"/>
      <c r="BA2204" s="260"/>
      <c r="BB2204" s="260"/>
    </row>
    <row r="2205" spans="1:54" s="471" customFormat="1" ht="14.25" customHeight="1" thickBot="1">
      <c r="A2205" s="260">
        <v>1904112</v>
      </c>
      <c r="B2205" s="575" t="s">
        <v>4063</v>
      </c>
      <c r="C2205" s="575"/>
      <c r="D2205" s="294" t="s">
        <v>4064</v>
      </c>
      <c r="E2205" s="309"/>
      <c r="F2205" s="627" t="s">
        <v>3242</v>
      </c>
      <c r="G2205" s="627">
        <v>1</v>
      </c>
      <c r="H2205" s="627">
        <v>6</v>
      </c>
      <c r="I2205" s="627" t="s">
        <v>3381</v>
      </c>
      <c r="J2205" s="627">
        <v>4</v>
      </c>
      <c r="K2205" s="312" t="s">
        <v>3238</v>
      </c>
      <c r="L2205" s="576" t="s">
        <v>4285</v>
      </c>
      <c r="M2205" s="556">
        <v>0</v>
      </c>
      <c r="N2205" s="260">
        <v>0</v>
      </c>
      <c r="O2205" s="260">
        <v>0</v>
      </c>
      <c r="P2205" s="260">
        <v>0</v>
      </c>
      <c r="Q2205" s="260">
        <v>0</v>
      </c>
      <c r="R2205" s="413">
        <f t="shared" si="42"/>
        <v>0</v>
      </c>
      <c r="S2205" s="576"/>
      <c r="T2205" s="576"/>
      <c r="U2205" s="576"/>
      <c r="V2205" s="576"/>
      <c r="W2205" s="576"/>
      <c r="X2205" s="576"/>
      <c r="Y2205" s="413"/>
      <c r="Z2205" s="413"/>
      <c r="AA2205" s="413"/>
      <c r="AB2205" s="413"/>
      <c r="AC2205" s="413"/>
      <c r="AD2205" s="413"/>
      <c r="AE2205" s="260"/>
      <c r="AF2205" s="260"/>
      <c r="AG2205" s="260"/>
      <c r="AH2205" s="260"/>
      <c r="AI2205" s="260"/>
      <c r="AJ2205" s="260"/>
      <c r="AK2205" s="260"/>
      <c r="AL2205" s="260"/>
      <c r="AM2205" s="260"/>
      <c r="AN2205" s="260"/>
      <c r="AO2205" s="260"/>
      <c r="AP2205" s="260"/>
      <c r="AQ2205" s="260"/>
      <c r="AR2205" s="260"/>
      <c r="AS2205" s="260"/>
      <c r="AT2205" s="260"/>
      <c r="AU2205" s="260"/>
      <c r="AV2205" s="260"/>
      <c r="AW2205" s="260"/>
      <c r="AX2205" s="260"/>
      <c r="AY2205" s="260"/>
      <c r="AZ2205" s="260"/>
      <c r="BA2205" s="260"/>
      <c r="BB2205" s="260"/>
    </row>
    <row r="2206" spans="1:54" s="471" customFormat="1" ht="14.25" customHeight="1" thickBot="1">
      <c r="A2206" s="260">
        <v>1904113</v>
      </c>
      <c r="B2206" s="601" t="s">
        <v>4067</v>
      </c>
      <c r="C2206" s="601"/>
      <c r="D2206" s="294" t="s">
        <v>4068</v>
      </c>
      <c r="E2206" s="309"/>
      <c r="F2206" s="627" t="s">
        <v>3242</v>
      </c>
      <c r="G2206" s="627">
        <v>2</v>
      </c>
      <c r="H2206" s="627">
        <v>6</v>
      </c>
      <c r="I2206" s="627" t="s">
        <v>3381</v>
      </c>
      <c r="J2206" s="627">
        <v>4</v>
      </c>
      <c r="K2206" s="312" t="s">
        <v>3238</v>
      </c>
      <c r="L2206" s="576" t="s">
        <v>4275</v>
      </c>
      <c r="M2206" s="260">
        <v>0</v>
      </c>
      <c r="N2206" s="260">
        <v>0</v>
      </c>
      <c r="O2206" s="260">
        <v>0</v>
      </c>
      <c r="P2206" s="260">
        <v>0</v>
      </c>
      <c r="Q2206" s="260">
        <v>0</v>
      </c>
      <c r="R2206" s="413">
        <f t="shared" si="42"/>
        <v>0</v>
      </c>
      <c r="S2206" s="576"/>
      <c r="T2206" s="576"/>
      <c r="U2206" s="576"/>
      <c r="V2206" s="576"/>
      <c r="W2206" s="576"/>
      <c r="X2206" s="576"/>
      <c r="Y2206" s="413"/>
      <c r="Z2206" s="413"/>
      <c r="AA2206" s="413"/>
      <c r="AB2206" s="413"/>
      <c r="AC2206" s="413"/>
      <c r="AD2206" s="413"/>
      <c r="AE2206" s="260"/>
      <c r="AF2206" s="260"/>
      <c r="AG2206" s="260"/>
      <c r="AH2206" s="260"/>
      <c r="AI2206" s="260"/>
      <c r="AJ2206" s="260"/>
      <c r="AK2206" s="260"/>
      <c r="AL2206" s="260"/>
      <c r="AM2206" s="260"/>
      <c r="AN2206" s="260"/>
      <c r="AO2206" s="260"/>
      <c r="AP2206" s="260"/>
      <c r="AQ2206" s="260"/>
      <c r="AR2206" s="260"/>
      <c r="AS2206" s="260"/>
      <c r="AT2206" s="260"/>
      <c r="AU2206" s="260"/>
      <c r="AV2206" s="260"/>
      <c r="AW2206" s="260"/>
      <c r="AX2206" s="260"/>
      <c r="AY2206" s="260"/>
      <c r="AZ2206" s="260"/>
      <c r="BA2206" s="260"/>
      <c r="BB2206" s="260"/>
    </row>
    <row r="2207" spans="1:54" s="471" customFormat="1" ht="14.25" customHeight="1" thickBot="1">
      <c r="A2207" s="260">
        <v>1904114</v>
      </c>
      <c r="B2207" s="575" t="s">
        <v>4079</v>
      </c>
      <c r="C2207" s="575"/>
      <c r="D2207" s="260" t="s">
        <v>4080</v>
      </c>
      <c r="E2207" s="309" t="s">
        <v>3263</v>
      </c>
      <c r="F2207" s="309" t="s">
        <v>3242</v>
      </c>
      <c r="G2207" s="309">
        <v>2</v>
      </c>
      <c r="H2207" s="309">
        <v>7</v>
      </c>
      <c r="I2207" s="627" t="s">
        <v>3381</v>
      </c>
      <c r="J2207" s="309">
        <v>5</v>
      </c>
      <c r="K2207" s="312" t="s">
        <v>3250</v>
      </c>
      <c r="L2207" s="313" t="s">
        <v>4263</v>
      </c>
      <c r="M2207" s="260">
        <v>2</v>
      </c>
      <c r="N2207" s="260">
        <v>2</v>
      </c>
      <c r="O2207" s="260">
        <v>1</v>
      </c>
      <c r="P2207" s="260">
        <v>1</v>
      </c>
      <c r="Q2207" s="260">
        <v>1</v>
      </c>
      <c r="R2207" s="413">
        <f t="shared" si="42"/>
        <v>7</v>
      </c>
      <c r="S2207" s="313"/>
      <c r="T2207" s="313"/>
      <c r="U2207" s="313"/>
      <c r="V2207" s="313"/>
      <c r="W2207" s="313"/>
      <c r="X2207" s="313"/>
      <c r="Y2207" s="413"/>
      <c r="Z2207" s="413"/>
      <c r="AA2207" s="413"/>
      <c r="AB2207" s="413"/>
      <c r="AC2207" s="413"/>
      <c r="AD2207" s="413"/>
      <c r="AE2207" s="260"/>
      <c r="AF2207" s="260"/>
      <c r="AG2207" s="260"/>
      <c r="AH2207" s="260"/>
      <c r="AI2207" s="260"/>
      <c r="AJ2207" s="260"/>
      <c r="AK2207" s="260"/>
      <c r="AL2207" s="260"/>
      <c r="AM2207" s="260"/>
      <c r="AN2207" s="260"/>
      <c r="AO2207" s="260"/>
      <c r="AP2207" s="260"/>
      <c r="AQ2207" s="260"/>
      <c r="AR2207" s="260"/>
      <c r="AS2207" s="260"/>
      <c r="AT2207" s="260"/>
      <c r="AU2207" s="260"/>
      <c r="AV2207" s="260"/>
      <c r="AW2207" s="260"/>
      <c r="AX2207" s="260"/>
      <c r="AY2207" s="260"/>
      <c r="AZ2207" s="260"/>
      <c r="BA2207" s="260"/>
      <c r="BB2207" s="260"/>
    </row>
    <row r="2208" spans="1:54" s="471" customFormat="1" ht="14.25" customHeight="1" thickBot="1">
      <c r="A2208" s="260">
        <v>1904115</v>
      </c>
      <c r="B2208" s="575" t="s">
        <v>4081</v>
      </c>
      <c r="C2208" s="575"/>
      <c r="D2208" s="260" t="s">
        <v>4082</v>
      </c>
      <c r="E2208" s="309"/>
      <c r="F2208" s="309" t="s">
        <v>3242</v>
      </c>
      <c r="G2208" s="309">
        <v>3</v>
      </c>
      <c r="H2208" s="309">
        <v>6</v>
      </c>
      <c r="I2208" s="627" t="s">
        <v>3381</v>
      </c>
      <c r="J2208" s="309">
        <v>5</v>
      </c>
      <c r="K2208" s="312" t="s">
        <v>3243</v>
      </c>
      <c r="L2208" s="576" t="s">
        <v>4786</v>
      </c>
      <c r="M2208" s="556">
        <v>0</v>
      </c>
      <c r="N2208" s="556">
        <v>0</v>
      </c>
      <c r="O2208" s="260">
        <v>0</v>
      </c>
      <c r="P2208" s="556">
        <v>0</v>
      </c>
      <c r="Q2208" s="556">
        <v>0</v>
      </c>
      <c r="R2208" s="413">
        <f t="shared" si="42"/>
        <v>0</v>
      </c>
      <c r="S2208" s="576"/>
      <c r="T2208" s="576"/>
      <c r="U2208" s="576"/>
      <c r="V2208" s="576"/>
      <c r="W2208" s="576"/>
      <c r="X2208" s="576"/>
      <c r="Y2208" s="413"/>
      <c r="Z2208" s="413"/>
      <c r="AA2208" s="413"/>
      <c r="AB2208" s="413"/>
      <c r="AC2208" s="413"/>
      <c r="AD2208" s="413"/>
      <c r="AE2208" s="260"/>
      <c r="AF2208" s="260"/>
      <c r="AG2208" s="260"/>
      <c r="AH2208" s="260"/>
      <c r="AI2208" s="260"/>
      <c r="AJ2208" s="260"/>
      <c r="AK2208" s="260"/>
      <c r="AL2208" s="260"/>
      <c r="AM2208" s="260"/>
      <c r="AN2208" s="260"/>
      <c r="AO2208" s="260"/>
      <c r="AP2208" s="260"/>
      <c r="AQ2208" s="260"/>
      <c r="AR2208" s="260"/>
      <c r="AS2208" s="260"/>
      <c r="AT2208" s="260"/>
      <c r="AU2208" s="260"/>
      <c r="AV2208" s="260"/>
      <c r="AW2208" s="260"/>
      <c r="AX2208" s="260"/>
      <c r="AY2208" s="260"/>
      <c r="AZ2208" s="260"/>
      <c r="BA2208" s="260"/>
      <c r="BB2208" s="260"/>
    </row>
    <row r="2209" spans="1:54" s="471" customFormat="1" ht="14.25" customHeight="1" thickBot="1">
      <c r="A2209" s="260">
        <v>1904116</v>
      </c>
      <c r="B2209" s="575" t="s">
        <v>4083</v>
      </c>
      <c r="C2209" s="575"/>
      <c r="D2209" s="260" t="s">
        <v>4084</v>
      </c>
      <c r="E2209" s="309"/>
      <c r="F2209" s="309" t="s">
        <v>3242</v>
      </c>
      <c r="G2209" s="309">
        <v>4</v>
      </c>
      <c r="H2209" s="309">
        <v>4</v>
      </c>
      <c r="I2209" s="627" t="s">
        <v>3381</v>
      </c>
      <c r="J2209" s="309">
        <v>5</v>
      </c>
      <c r="K2209" s="312" t="s">
        <v>3243</v>
      </c>
      <c r="L2209" s="576" t="s">
        <v>4324</v>
      </c>
      <c r="M2209" s="556">
        <v>0</v>
      </c>
      <c r="N2209" s="556">
        <v>0</v>
      </c>
      <c r="O2209" s="556">
        <v>0</v>
      </c>
      <c r="P2209" s="556">
        <v>0</v>
      </c>
      <c r="Q2209" s="556">
        <v>0</v>
      </c>
      <c r="R2209" s="413">
        <f t="shared" si="42"/>
        <v>0</v>
      </c>
      <c r="S2209" s="576"/>
      <c r="T2209" s="576"/>
      <c r="U2209" s="576"/>
      <c r="V2209" s="576"/>
      <c r="W2209" s="576"/>
      <c r="X2209" s="576"/>
      <c r="Y2209" s="413"/>
      <c r="Z2209" s="413"/>
      <c r="AA2209" s="413"/>
      <c r="AB2209" s="413"/>
      <c r="AC2209" s="413"/>
      <c r="AD2209" s="413"/>
      <c r="AE2209" s="260"/>
      <c r="AF2209" s="260"/>
      <c r="AG2209" s="260"/>
      <c r="AH2209" s="260"/>
      <c r="AI2209" s="260"/>
      <c r="AJ2209" s="260"/>
      <c r="AK2209" s="260"/>
      <c r="AL2209" s="260"/>
      <c r="AM2209" s="260"/>
      <c r="AN2209" s="260"/>
      <c r="AO2209" s="260"/>
      <c r="AP2209" s="260"/>
      <c r="AQ2209" s="260"/>
      <c r="AR2209" s="260"/>
      <c r="AS2209" s="260"/>
      <c r="AT2209" s="260"/>
      <c r="AU2209" s="260"/>
      <c r="AV2209" s="260"/>
      <c r="AW2209" s="260"/>
      <c r="AX2209" s="260"/>
      <c r="AY2209" s="260"/>
      <c r="AZ2209" s="260"/>
      <c r="BA2209" s="260"/>
      <c r="BB2209" s="260"/>
    </row>
    <row r="2210" spans="1:54" s="471" customFormat="1" ht="14.25" customHeight="1" thickBot="1">
      <c r="A2210" s="260">
        <v>1904117</v>
      </c>
      <c r="B2210" s="575" t="s">
        <v>4087</v>
      </c>
      <c r="C2210" s="575"/>
      <c r="D2210" s="294" t="s">
        <v>3436</v>
      </c>
      <c r="E2210" s="309"/>
      <c r="F2210" s="627" t="s">
        <v>3242</v>
      </c>
      <c r="G2210" s="627">
        <v>5</v>
      </c>
      <c r="H2210" s="627">
        <v>4</v>
      </c>
      <c r="I2210" s="627" t="s">
        <v>3381</v>
      </c>
      <c r="J2210" s="627">
        <v>5</v>
      </c>
      <c r="K2210" s="312" t="s">
        <v>3238</v>
      </c>
      <c r="L2210" s="576" t="s">
        <v>4277</v>
      </c>
      <c r="M2210" s="260">
        <v>0</v>
      </c>
      <c r="N2210" s="260">
        <v>0</v>
      </c>
      <c r="O2210" s="260">
        <v>0</v>
      </c>
      <c r="P2210" s="260">
        <v>0</v>
      </c>
      <c r="Q2210" s="260">
        <v>0</v>
      </c>
      <c r="R2210" s="413">
        <f t="shared" si="42"/>
        <v>0</v>
      </c>
      <c r="S2210" s="576"/>
      <c r="T2210" s="576"/>
      <c r="U2210" s="576"/>
      <c r="V2210" s="576"/>
      <c r="W2210" s="576"/>
      <c r="X2210" s="576"/>
      <c r="Y2210" s="413"/>
      <c r="Z2210" s="413"/>
      <c r="AA2210" s="413"/>
      <c r="AB2210" s="413"/>
      <c r="AC2210" s="413"/>
      <c r="AD2210" s="413"/>
      <c r="AE2210" s="260"/>
      <c r="AF2210" s="260"/>
      <c r="AG2210" s="260"/>
      <c r="AH2210" s="260"/>
      <c r="AI2210" s="260"/>
      <c r="AJ2210" s="260"/>
      <c r="AK2210" s="260"/>
      <c r="AL2210" s="260"/>
      <c r="AM2210" s="260"/>
      <c r="AN2210" s="260"/>
      <c r="AO2210" s="260"/>
      <c r="AP2210" s="260"/>
      <c r="AQ2210" s="260"/>
      <c r="AR2210" s="260"/>
      <c r="AS2210" s="260"/>
      <c r="AT2210" s="260"/>
      <c r="AU2210" s="260"/>
      <c r="AV2210" s="260"/>
      <c r="AW2210" s="260"/>
      <c r="AX2210" s="260"/>
      <c r="AY2210" s="260"/>
      <c r="AZ2210" s="260"/>
      <c r="BA2210" s="260"/>
      <c r="BB2210" s="260"/>
    </row>
    <row r="2211" spans="1:54" s="471" customFormat="1" ht="14.25" customHeight="1" thickBot="1">
      <c r="A2211" s="260">
        <v>1904118</v>
      </c>
      <c r="B2211" s="580" t="s">
        <v>4085</v>
      </c>
      <c r="C2211" s="575"/>
      <c r="D2211" s="260" t="s">
        <v>4086</v>
      </c>
      <c r="E2211" s="309"/>
      <c r="F2211" s="627" t="s">
        <v>3242</v>
      </c>
      <c r="G2211" s="309">
        <v>4</v>
      </c>
      <c r="H2211" s="309">
        <v>5</v>
      </c>
      <c r="I2211" s="627" t="s">
        <v>3381</v>
      </c>
      <c r="J2211" s="309">
        <v>5</v>
      </c>
      <c r="K2211" s="312" t="s">
        <v>3233</v>
      </c>
      <c r="L2211" s="313" t="s">
        <v>4263</v>
      </c>
      <c r="M2211" s="556">
        <v>0</v>
      </c>
      <c r="N2211" s="260">
        <v>1</v>
      </c>
      <c r="O2211" s="556">
        <v>0</v>
      </c>
      <c r="P2211" s="260">
        <v>1</v>
      </c>
      <c r="Q2211" s="260">
        <v>1</v>
      </c>
      <c r="R2211" s="413">
        <f t="shared" si="42"/>
        <v>3</v>
      </c>
      <c r="S2211" s="313"/>
      <c r="T2211" s="313"/>
      <c r="U2211" s="313"/>
      <c r="V2211" s="313"/>
      <c r="W2211" s="313"/>
      <c r="X2211" s="313"/>
      <c r="Y2211" s="413"/>
      <c r="Z2211" s="413"/>
      <c r="AA2211" s="413"/>
      <c r="AB2211" s="413"/>
      <c r="AC2211" s="413"/>
      <c r="AD2211" s="413"/>
      <c r="AE2211" s="260"/>
      <c r="AF2211" s="260"/>
      <c r="AG2211" s="260"/>
      <c r="AH2211" s="260"/>
      <c r="AI2211" s="260"/>
      <c r="AJ2211" s="260"/>
      <c r="AK2211" s="260"/>
      <c r="AL2211" s="260"/>
      <c r="AM2211" s="260"/>
      <c r="AN2211" s="260"/>
      <c r="AO2211" s="260"/>
      <c r="AP2211" s="260"/>
      <c r="AQ2211" s="260"/>
      <c r="AR2211" s="260"/>
      <c r="AS2211" s="260"/>
      <c r="AT2211" s="260"/>
      <c r="AU2211" s="260"/>
      <c r="AV2211" s="260"/>
      <c r="AW2211" s="260"/>
      <c r="AX2211" s="260"/>
      <c r="AY2211" s="260"/>
      <c r="AZ2211" s="260"/>
      <c r="BA2211" s="260"/>
      <c r="BB2211" s="260"/>
    </row>
    <row r="2212" spans="1:54" s="471" customFormat="1" ht="14.25" customHeight="1" thickBot="1">
      <c r="A2212" s="260">
        <v>1904119</v>
      </c>
      <c r="B2212" s="575" t="s">
        <v>4097</v>
      </c>
      <c r="C2212" s="575"/>
      <c r="D2212" s="260" t="s">
        <v>4098</v>
      </c>
      <c r="E2212" s="309"/>
      <c r="F2212" s="309" t="s">
        <v>3242</v>
      </c>
      <c r="G2212" s="309">
        <v>6</v>
      </c>
      <c r="H2212" s="309">
        <v>4</v>
      </c>
      <c r="I2212" s="627" t="s">
        <v>3381</v>
      </c>
      <c r="J2212" s="309">
        <v>6</v>
      </c>
      <c r="K2212" s="312" t="s">
        <v>3238</v>
      </c>
      <c r="L2212" s="576" t="s">
        <v>4277</v>
      </c>
      <c r="M2212" s="260">
        <v>0</v>
      </c>
      <c r="N2212" s="260">
        <v>0</v>
      </c>
      <c r="O2212" s="260">
        <v>0</v>
      </c>
      <c r="P2212" s="260">
        <v>0</v>
      </c>
      <c r="Q2212" s="260">
        <v>0</v>
      </c>
      <c r="R2212" s="413">
        <f t="shared" si="42"/>
        <v>0</v>
      </c>
      <c r="S2212" s="576"/>
      <c r="T2212" s="576"/>
      <c r="U2212" s="576"/>
      <c r="V2212" s="576"/>
      <c r="W2212" s="576"/>
      <c r="X2212" s="576"/>
      <c r="Y2212" s="413"/>
      <c r="Z2212" s="413"/>
      <c r="AA2212" s="413"/>
      <c r="AB2212" s="413"/>
      <c r="AC2212" s="413"/>
      <c r="AD2212" s="413"/>
      <c r="AE2212" s="260"/>
      <c r="AF2212" s="260"/>
      <c r="AG2212" s="260"/>
      <c r="AH2212" s="260"/>
      <c r="AI2212" s="260"/>
      <c r="AJ2212" s="260"/>
      <c r="AK2212" s="260"/>
      <c r="AL2212" s="260"/>
      <c r="AM2212" s="260"/>
      <c r="AN2212" s="260"/>
      <c r="AO2212" s="260"/>
      <c r="AP2212" s="260"/>
      <c r="AQ2212" s="260"/>
      <c r="AR2212" s="260"/>
      <c r="AS2212" s="260"/>
      <c r="AT2212" s="260"/>
      <c r="AU2212" s="260"/>
      <c r="AV2212" s="260"/>
      <c r="AW2212" s="260"/>
      <c r="AX2212" s="260"/>
      <c r="AY2212" s="260"/>
      <c r="AZ2212" s="260"/>
      <c r="BA2212" s="260"/>
      <c r="BB2212" s="260"/>
    </row>
    <row r="2213" spans="1:54" s="471" customFormat="1" ht="14.25" customHeight="1" thickBot="1">
      <c r="A2213" s="260">
        <v>1904120</v>
      </c>
      <c r="B2213" s="575" t="s">
        <v>4088</v>
      </c>
      <c r="C2213" s="575"/>
      <c r="D2213" s="260" t="s">
        <v>4089</v>
      </c>
      <c r="E2213" s="309" t="s">
        <v>3353</v>
      </c>
      <c r="F2213" s="309" t="s">
        <v>3242</v>
      </c>
      <c r="G2213" s="309">
        <v>4</v>
      </c>
      <c r="H2213" s="309">
        <v>4</v>
      </c>
      <c r="I2213" s="627" t="s">
        <v>3381</v>
      </c>
      <c r="J2213" s="309">
        <v>6</v>
      </c>
      <c r="K2213" s="312" t="s">
        <v>3243</v>
      </c>
      <c r="L2213" s="576" t="s">
        <v>4328</v>
      </c>
      <c r="M2213" s="556">
        <v>0</v>
      </c>
      <c r="N2213" s="556">
        <v>0</v>
      </c>
      <c r="O2213" s="556">
        <v>0</v>
      </c>
      <c r="P2213" s="556">
        <v>0</v>
      </c>
      <c r="Q2213" s="556">
        <v>0</v>
      </c>
      <c r="R2213" s="413">
        <f t="shared" si="42"/>
        <v>0</v>
      </c>
      <c r="S2213" s="576"/>
      <c r="T2213" s="576"/>
      <c r="U2213" s="576"/>
      <c r="V2213" s="576"/>
      <c r="W2213" s="576"/>
      <c r="X2213" s="576"/>
      <c r="Y2213" s="413"/>
      <c r="Z2213" s="413"/>
      <c r="AA2213" s="413"/>
      <c r="AB2213" s="413"/>
      <c r="AC2213" s="413"/>
      <c r="AD2213" s="413"/>
      <c r="AE2213" s="260"/>
      <c r="AF2213" s="260"/>
      <c r="AG2213" s="260"/>
      <c r="AH2213" s="260"/>
      <c r="AI2213" s="260"/>
      <c r="AJ2213" s="260"/>
      <c r="AK2213" s="260"/>
      <c r="AL2213" s="260"/>
      <c r="AM2213" s="260"/>
      <c r="AN2213" s="260"/>
      <c r="AO2213" s="260"/>
      <c r="AP2213" s="260"/>
      <c r="AQ2213" s="260"/>
      <c r="AR2213" s="260"/>
      <c r="AS2213" s="260"/>
      <c r="AT2213" s="260"/>
      <c r="AU2213" s="260"/>
      <c r="AV2213" s="260"/>
      <c r="AW2213" s="260"/>
      <c r="AX2213" s="260"/>
      <c r="AY2213" s="260"/>
      <c r="AZ2213" s="260"/>
      <c r="BA2213" s="260"/>
      <c r="BB2213" s="260"/>
    </row>
    <row r="2214" spans="1:54" s="471" customFormat="1" ht="14.25" customHeight="1" thickBot="1">
      <c r="A2214" s="260">
        <v>1904121</v>
      </c>
      <c r="B2214" s="575" t="s">
        <v>4090</v>
      </c>
      <c r="C2214" s="575"/>
      <c r="D2214" s="260" t="s">
        <v>4091</v>
      </c>
      <c r="E2214" s="309" t="s">
        <v>3257</v>
      </c>
      <c r="F2214" s="309" t="s">
        <v>3242</v>
      </c>
      <c r="G2214" s="309">
        <v>4</v>
      </c>
      <c r="H2214" s="309">
        <v>5</v>
      </c>
      <c r="I2214" s="627" t="s">
        <v>3381</v>
      </c>
      <c r="J2214" s="309">
        <v>6</v>
      </c>
      <c r="K2214" s="312" t="s">
        <v>3238</v>
      </c>
      <c r="L2214" s="576" t="s">
        <v>4270</v>
      </c>
      <c r="M2214" s="260">
        <v>0</v>
      </c>
      <c r="N2214" s="260">
        <v>0</v>
      </c>
      <c r="O2214" s="260">
        <v>0</v>
      </c>
      <c r="P2214" s="260">
        <v>0</v>
      </c>
      <c r="Q2214" s="260">
        <v>0</v>
      </c>
      <c r="R2214" s="413">
        <f t="shared" si="42"/>
        <v>0</v>
      </c>
      <c r="S2214" s="576"/>
      <c r="T2214" s="576"/>
      <c r="U2214" s="576"/>
      <c r="V2214" s="576"/>
      <c r="W2214" s="576"/>
      <c r="X2214" s="576"/>
      <c r="Y2214" s="413"/>
      <c r="Z2214" s="413"/>
      <c r="AA2214" s="413"/>
      <c r="AB2214" s="413"/>
      <c r="AC2214" s="413"/>
      <c r="AD2214" s="413"/>
      <c r="AE2214" s="260"/>
      <c r="AF2214" s="260"/>
      <c r="AG2214" s="260"/>
      <c r="AH2214" s="260"/>
      <c r="AI2214" s="260"/>
      <c r="AJ2214" s="260"/>
      <c r="AK2214" s="260"/>
      <c r="AL2214" s="260"/>
      <c r="AM2214" s="260"/>
      <c r="AN2214" s="260"/>
      <c r="AO2214" s="260"/>
      <c r="AP2214" s="260"/>
      <c r="AQ2214" s="260"/>
      <c r="AR2214" s="260"/>
      <c r="AS2214" s="260"/>
      <c r="AT2214" s="260"/>
      <c r="AU2214" s="260"/>
      <c r="AV2214" s="260"/>
      <c r="AW2214" s="260"/>
      <c r="AX2214" s="260"/>
      <c r="AY2214" s="260"/>
      <c r="AZ2214" s="260"/>
      <c r="BA2214" s="260"/>
      <c r="BB2214" s="260"/>
    </row>
    <row r="2215" spans="1:54" s="471" customFormat="1" ht="14.25" customHeight="1" thickBot="1">
      <c r="A2215" s="260">
        <v>1904122</v>
      </c>
      <c r="B2215" s="575" t="s">
        <v>4094</v>
      </c>
      <c r="C2215" s="575"/>
      <c r="D2215" s="260" t="s">
        <v>4076</v>
      </c>
      <c r="E2215" s="309" t="s">
        <v>3353</v>
      </c>
      <c r="F2215" s="309" t="s">
        <v>3242</v>
      </c>
      <c r="G2215" s="309">
        <v>5</v>
      </c>
      <c r="H2215" s="309">
        <v>6</v>
      </c>
      <c r="I2215" s="627" t="s">
        <v>3381</v>
      </c>
      <c r="J2215" s="309">
        <v>6</v>
      </c>
      <c r="K2215" s="312" t="s">
        <v>3250</v>
      </c>
      <c r="L2215" s="313" t="s">
        <v>4263</v>
      </c>
      <c r="M2215" s="469">
        <v>0</v>
      </c>
      <c r="N2215" s="260">
        <v>2</v>
      </c>
      <c r="O2215" s="260">
        <v>2</v>
      </c>
      <c r="P2215" s="260">
        <v>1</v>
      </c>
      <c r="Q2215" s="260">
        <v>1</v>
      </c>
      <c r="R2215" s="413">
        <f t="shared" si="42"/>
        <v>6</v>
      </c>
      <c r="S2215" s="313"/>
      <c r="T2215" s="313"/>
      <c r="U2215" s="313"/>
      <c r="V2215" s="313"/>
      <c r="W2215" s="313"/>
      <c r="X2215" s="313"/>
      <c r="Y2215" s="413"/>
      <c r="Z2215" s="413"/>
      <c r="AA2215" s="413"/>
      <c r="AB2215" s="413"/>
      <c r="AC2215" s="413"/>
      <c r="AD2215" s="413"/>
      <c r="AE2215" s="260"/>
      <c r="AF2215" s="260"/>
      <c r="AG2215" s="260"/>
      <c r="AH2215" s="260"/>
      <c r="AI2215" s="260"/>
      <c r="AJ2215" s="260"/>
      <c r="AK2215" s="260"/>
      <c r="AL2215" s="260"/>
      <c r="AM2215" s="260"/>
      <c r="AN2215" s="260"/>
      <c r="AO2215" s="260"/>
      <c r="AP2215" s="260"/>
      <c r="AQ2215" s="260"/>
      <c r="AR2215" s="260"/>
      <c r="AS2215" s="260"/>
      <c r="AT2215" s="260"/>
      <c r="AU2215" s="260"/>
      <c r="AV2215" s="260"/>
      <c r="AW2215" s="260"/>
      <c r="AX2215" s="260"/>
      <c r="AY2215" s="260"/>
      <c r="AZ2215" s="260"/>
      <c r="BA2215" s="260"/>
      <c r="BB2215" s="260"/>
    </row>
    <row r="2216" spans="1:54" s="471" customFormat="1" ht="14.25" customHeight="1" thickBot="1">
      <c r="A2216" s="260">
        <v>1904123</v>
      </c>
      <c r="B2216" s="575" t="s">
        <v>4095</v>
      </c>
      <c r="C2216" s="575"/>
      <c r="D2216" s="260" t="s">
        <v>4096</v>
      </c>
      <c r="E2216" s="309"/>
      <c r="F2216" s="309" t="s">
        <v>3242</v>
      </c>
      <c r="G2216" s="309">
        <v>5</v>
      </c>
      <c r="H2216" s="309">
        <v>6</v>
      </c>
      <c r="I2216" s="627" t="s">
        <v>3381</v>
      </c>
      <c r="J2216" s="309">
        <v>6</v>
      </c>
      <c r="K2216" s="312" t="s">
        <v>3250</v>
      </c>
      <c r="L2216" s="313" t="s">
        <v>4263</v>
      </c>
      <c r="M2216" s="260">
        <v>2</v>
      </c>
      <c r="N2216" s="260">
        <v>2</v>
      </c>
      <c r="O2216" s="260">
        <v>2</v>
      </c>
      <c r="P2216" s="260">
        <v>0</v>
      </c>
      <c r="Q2216" s="260">
        <v>0</v>
      </c>
      <c r="R2216" s="413">
        <f t="shared" si="42"/>
        <v>6</v>
      </c>
      <c r="S2216" s="313"/>
      <c r="T2216" s="313"/>
      <c r="U2216" s="313"/>
      <c r="V2216" s="313"/>
      <c r="W2216" s="313"/>
      <c r="X2216" s="313"/>
      <c r="Y2216" s="413"/>
      <c r="Z2216" s="413"/>
      <c r="AA2216" s="413"/>
      <c r="AB2216" s="413"/>
      <c r="AC2216" s="413"/>
      <c r="AD2216" s="413"/>
      <c r="AE2216" s="260"/>
      <c r="AF2216" s="260"/>
      <c r="AG2216" s="260"/>
      <c r="AH2216" s="260"/>
      <c r="AI2216" s="260"/>
      <c r="AJ2216" s="260"/>
      <c r="AK2216" s="260"/>
      <c r="AL2216" s="260"/>
      <c r="AM2216" s="260"/>
      <c r="AN2216" s="260"/>
      <c r="AO2216" s="260"/>
      <c r="AP2216" s="260"/>
      <c r="AQ2216" s="260"/>
      <c r="AR2216" s="260"/>
      <c r="AS2216" s="260"/>
      <c r="AT2216" s="260"/>
      <c r="AU2216" s="260"/>
      <c r="AV2216" s="260"/>
      <c r="AW2216" s="260"/>
      <c r="AX2216" s="260"/>
      <c r="AY2216" s="260"/>
      <c r="AZ2216" s="260"/>
      <c r="BA2216" s="260"/>
      <c r="BB2216" s="260"/>
    </row>
    <row r="2217" spans="1:54" s="471" customFormat="1" ht="13.5" customHeight="1" thickBot="1">
      <c r="A2217" s="260">
        <v>1904124</v>
      </c>
      <c r="B2217" s="575" t="s">
        <v>4092</v>
      </c>
      <c r="C2217" s="575"/>
      <c r="D2217" s="260" t="s">
        <v>4093</v>
      </c>
      <c r="E2217" s="309"/>
      <c r="F2217" s="309" t="s">
        <v>3242</v>
      </c>
      <c r="G2217" s="309">
        <v>4</v>
      </c>
      <c r="H2217" s="309">
        <v>7</v>
      </c>
      <c r="I2217" s="309" t="s">
        <v>3381</v>
      </c>
      <c r="J2217" s="309">
        <v>6</v>
      </c>
      <c r="K2217" s="312" t="s">
        <v>3238</v>
      </c>
      <c r="L2217" s="576" t="s">
        <v>4270</v>
      </c>
      <c r="M2217" s="260">
        <v>0</v>
      </c>
      <c r="N2217" s="260">
        <v>0</v>
      </c>
      <c r="O2217" s="260">
        <v>0</v>
      </c>
      <c r="P2217" s="260">
        <v>0</v>
      </c>
      <c r="Q2217" s="260">
        <v>0</v>
      </c>
      <c r="R2217" s="413">
        <f t="shared" si="42"/>
        <v>0</v>
      </c>
      <c r="S2217" s="576"/>
      <c r="T2217" s="576"/>
      <c r="U2217" s="576"/>
      <c r="V2217" s="576"/>
      <c r="W2217" s="576"/>
      <c r="X2217" s="576"/>
      <c r="Y2217" s="413"/>
      <c r="Z2217" s="413"/>
      <c r="AA2217" s="413"/>
      <c r="AB2217" s="413"/>
      <c r="AC2217" s="413"/>
      <c r="AD2217" s="413"/>
      <c r="AE2217" s="260"/>
      <c r="AF2217" s="260"/>
      <c r="AG2217" s="260"/>
      <c r="AH2217" s="260"/>
      <c r="AI2217" s="260"/>
      <c r="AJ2217" s="260"/>
      <c r="AK2217" s="260"/>
      <c r="AL2217" s="260"/>
      <c r="AM2217" s="260"/>
      <c r="AN2217" s="260"/>
      <c r="AO2217" s="260"/>
      <c r="AP2217" s="260"/>
      <c r="AQ2217" s="260"/>
      <c r="AR2217" s="260"/>
      <c r="AS2217" s="260"/>
      <c r="AT2217" s="260"/>
      <c r="AU2217" s="260"/>
      <c r="AV2217" s="260"/>
      <c r="AW2217" s="260"/>
      <c r="AX2217" s="260"/>
      <c r="AY2217" s="260"/>
      <c r="AZ2217" s="260"/>
      <c r="BA2217" s="260"/>
      <c r="BB2217" s="260"/>
    </row>
    <row r="2218" spans="1:54" s="471" customFormat="1" ht="14.25" customHeight="1" thickBot="1">
      <c r="A2218" s="260">
        <v>1904125</v>
      </c>
      <c r="B2218" s="575" t="s">
        <v>4099</v>
      </c>
      <c r="C2218" s="575"/>
      <c r="D2218" s="260" t="s">
        <v>4100</v>
      </c>
      <c r="E2218" s="309"/>
      <c r="F2218" s="309" t="s">
        <v>3242</v>
      </c>
      <c r="G2218" s="309">
        <v>3</v>
      </c>
      <c r="H2218" s="309">
        <v>5</v>
      </c>
      <c r="I2218" s="627" t="s">
        <v>3381</v>
      </c>
      <c r="J2218" s="309">
        <v>7</v>
      </c>
      <c r="K2218" s="312" t="s">
        <v>3243</v>
      </c>
      <c r="L2218" s="576" t="s">
        <v>4997</v>
      </c>
      <c r="M2218" s="556">
        <v>0</v>
      </c>
      <c r="N2218" s="556">
        <v>0</v>
      </c>
      <c r="O2218" s="556">
        <v>0</v>
      </c>
      <c r="P2218" s="556">
        <v>0</v>
      </c>
      <c r="Q2218" s="260">
        <v>0</v>
      </c>
      <c r="R2218" s="413">
        <f t="shared" si="42"/>
        <v>0</v>
      </c>
      <c r="S2218" s="576"/>
      <c r="T2218" s="576"/>
      <c r="U2218" s="576"/>
      <c r="V2218" s="576"/>
      <c r="W2218" s="576"/>
      <c r="X2218" s="576"/>
      <c r="Y2218" s="413"/>
      <c r="Z2218" s="413"/>
      <c r="AA2218" s="413"/>
      <c r="AB2218" s="413"/>
      <c r="AC2218" s="413"/>
      <c r="AD2218" s="413"/>
      <c r="AE2218" s="260"/>
      <c r="AF2218" s="260"/>
      <c r="AG2218" s="260"/>
      <c r="AH2218" s="260"/>
      <c r="AI2218" s="260"/>
      <c r="AJ2218" s="260"/>
      <c r="AK2218" s="260"/>
      <c r="AL2218" s="260"/>
      <c r="AM2218" s="260"/>
      <c r="AN2218" s="260"/>
      <c r="AO2218" s="260"/>
      <c r="AP2218" s="260"/>
      <c r="AQ2218" s="260"/>
      <c r="AR2218" s="260"/>
      <c r="AS2218" s="260"/>
      <c r="AT2218" s="260"/>
      <c r="AU2218" s="260"/>
      <c r="AV2218" s="260"/>
      <c r="AW2218" s="260"/>
      <c r="AX2218" s="260"/>
      <c r="AY2218" s="260"/>
      <c r="AZ2218" s="260"/>
      <c r="BA2218" s="260"/>
      <c r="BB2218" s="260"/>
    </row>
    <row r="2219" spans="1:54" s="471" customFormat="1" ht="14.25" customHeight="1" thickBot="1">
      <c r="A2219" s="260">
        <v>1904126</v>
      </c>
      <c r="B2219" s="650" t="s">
        <v>4591</v>
      </c>
      <c r="C2219" s="601"/>
      <c r="D2219" s="294" t="s">
        <v>4105</v>
      </c>
      <c r="E2219" s="309"/>
      <c r="F2219" s="627" t="s">
        <v>3242</v>
      </c>
      <c r="G2219" s="627">
        <v>6</v>
      </c>
      <c r="H2219" s="627">
        <v>6</v>
      </c>
      <c r="I2219" s="627" t="s">
        <v>3381</v>
      </c>
      <c r="J2219" s="627">
        <v>7</v>
      </c>
      <c r="K2219" s="312" t="s">
        <v>3233</v>
      </c>
      <c r="L2219" s="313" t="s">
        <v>4263</v>
      </c>
      <c r="M2219" s="556">
        <v>0</v>
      </c>
      <c r="N2219" s="556">
        <v>0</v>
      </c>
      <c r="O2219" s="260">
        <v>1</v>
      </c>
      <c r="P2219" s="556">
        <v>0</v>
      </c>
      <c r="Q2219" s="260">
        <v>1</v>
      </c>
      <c r="R2219" s="413">
        <f t="shared" si="42"/>
        <v>2</v>
      </c>
      <c r="S2219" s="313"/>
      <c r="T2219" s="313"/>
      <c r="U2219" s="313"/>
      <c r="V2219" s="313"/>
      <c r="W2219" s="313"/>
      <c r="X2219" s="313"/>
      <c r="Y2219" s="413"/>
      <c r="Z2219" s="413"/>
      <c r="AA2219" s="413"/>
      <c r="AB2219" s="413"/>
      <c r="AC2219" s="413"/>
      <c r="AD2219" s="413"/>
      <c r="AE2219" s="260"/>
      <c r="AF2219" s="260"/>
      <c r="AG2219" s="260"/>
      <c r="AH2219" s="260"/>
      <c r="AI2219" s="260"/>
      <c r="AJ2219" s="260"/>
      <c r="AK2219" s="260"/>
      <c r="AL2219" s="260"/>
      <c r="AM2219" s="260"/>
      <c r="AN2219" s="260"/>
      <c r="AO2219" s="260"/>
      <c r="AP2219" s="260"/>
      <c r="AQ2219" s="260"/>
      <c r="AR2219" s="260"/>
      <c r="AS2219" s="260"/>
      <c r="AT2219" s="260"/>
      <c r="AU2219" s="260"/>
      <c r="AV2219" s="260"/>
      <c r="AW2219" s="260"/>
      <c r="AX2219" s="260"/>
      <c r="AY2219" s="260"/>
      <c r="AZ2219" s="260"/>
      <c r="BA2219" s="260"/>
      <c r="BB2219" s="260"/>
    </row>
    <row r="2220" spans="1:54" s="471" customFormat="1" ht="14.25" customHeight="1" thickBot="1">
      <c r="A2220" s="260">
        <v>1904127</v>
      </c>
      <c r="B2220" s="601" t="s">
        <v>4101</v>
      </c>
      <c r="C2220" s="601"/>
      <c r="D2220" s="294" t="s">
        <v>4102</v>
      </c>
      <c r="E2220" s="309"/>
      <c r="F2220" s="627" t="s">
        <v>3242</v>
      </c>
      <c r="G2220" s="627">
        <v>3</v>
      </c>
      <c r="H2220" s="627">
        <v>7</v>
      </c>
      <c r="I2220" s="627" t="s">
        <v>3381</v>
      </c>
      <c r="J2220" s="627">
        <v>7</v>
      </c>
      <c r="K2220" s="312" t="s">
        <v>3243</v>
      </c>
      <c r="L2220" s="313" t="s">
        <v>4263</v>
      </c>
      <c r="M2220" s="556">
        <v>0</v>
      </c>
      <c r="N2220" s="556">
        <v>0</v>
      </c>
      <c r="O2220" s="260">
        <v>1</v>
      </c>
      <c r="P2220" s="556">
        <v>0</v>
      </c>
      <c r="Q2220" s="260">
        <v>0</v>
      </c>
      <c r="R2220" s="413">
        <f t="shared" si="42"/>
        <v>1</v>
      </c>
      <c r="S2220" s="313"/>
      <c r="T2220" s="313"/>
      <c r="U2220" s="313"/>
      <c r="V2220" s="313"/>
      <c r="W2220" s="313"/>
      <c r="X2220" s="313"/>
      <c r="Y2220" s="413"/>
      <c r="Z2220" s="413"/>
      <c r="AA2220" s="413"/>
      <c r="AB2220" s="413"/>
      <c r="AC2220" s="413"/>
      <c r="AD2220" s="413"/>
      <c r="AE2220" s="260"/>
      <c r="AF2220" s="260"/>
      <c r="AG2220" s="260"/>
      <c r="AH2220" s="260"/>
      <c r="AI2220" s="260"/>
      <c r="AJ2220" s="260"/>
      <c r="AK2220" s="260"/>
      <c r="AL2220" s="260"/>
      <c r="AM2220" s="260"/>
      <c r="AN2220" s="260"/>
      <c r="AO2220" s="260"/>
      <c r="AP2220" s="260"/>
      <c r="AQ2220" s="260"/>
      <c r="AR2220" s="260"/>
      <c r="AS2220" s="260"/>
      <c r="AT2220" s="260"/>
      <c r="AU2220" s="260"/>
      <c r="AV2220" s="260"/>
      <c r="AW2220" s="260"/>
      <c r="AX2220" s="260"/>
      <c r="AY2220" s="260"/>
      <c r="AZ2220" s="260"/>
      <c r="BA2220" s="260"/>
      <c r="BB2220" s="260"/>
    </row>
    <row r="2221" spans="1:54" s="471" customFormat="1" ht="14.25" customHeight="1" thickBot="1">
      <c r="A2221" s="260">
        <v>1904128</v>
      </c>
      <c r="B2221" s="601" t="s">
        <v>4103</v>
      </c>
      <c r="C2221" s="601"/>
      <c r="D2221" s="294" t="s">
        <v>4104</v>
      </c>
      <c r="E2221" s="309"/>
      <c r="F2221" s="627" t="s">
        <v>3242</v>
      </c>
      <c r="G2221" s="627">
        <v>5</v>
      </c>
      <c r="H2221" s="627">
        <v>8</v>
      </c>
      <c r="I2221" s="627" t="s">
        <v>3381</v>
      </c>
      <c r="J2221" s="627">
        <v>7</v>
      </c>
      <c r="K2221" s="312" t="s">
        <v>3243</v>
      </c>
      <c r="L2221" s="313" t="s">
        <v>4263</v>
      </c>
      <c r="M2221" s="260">
        <v>2</v>
      </c>
      <c r="N2221" s="260">
        <v>0</v>
      </c>
      <c r="O2221" s="260">
        <v>0</v>
      </c>
      <c r="P2221" s="556">
        <v>0</v>
      </c>
      <c r="Q2221" s="260">
        <v>0</v>
      </c>
      <c r="R2221" s="413">
        <f t="shared" ref="R2221:R2228" si="43">SUBTOTAL(9,M2221:Q2221)</f>
        <v>2</v>
      </c>
      <c r="S2221" s="313"/>
      <c r="T2221" s="313"/>
      <c r="U2221" s="313"/>
      <c r="V2221" s="313"/>
      <c r="W2221" s="313"/>
      <c r="X2221" s="313"/>
      <c r="Y2221" s="413"/>
      <c r="Z2221" s="413"/>
      <c r="AA2221" s="413"/>
      <c r="AB2221" s="413"/>
      <c r="AC2221" s="413"/>
      <c r="AD2221" s="413"/>
      <c r="AE2221" s="260"/>
      <c r="AF2221" s="260"/>
      <c r="AG2221" s="260"/>
      <c r="AH2221" s="260"/>
      <c r="AI2221" s="260"/>
      <c r="AJ2221" s="260"/>
      <c r="AK2221" s="260"/>
      <c r="AL2221" s="260"/>
      <c r="AM2221" s="260"/>
      <c r="AN2221" s="260"/>
      <c r="AO2221" s="260"/>
      <c r="AP2221" s="260"/>
      <c r="AQ2221" s="260"/>
      <c r="AR2221" s="260"/>
      <c r="AS2221" s="260"/>
      <c r="AT2221" s="260"/>
      <c r="AU2221" s="260"/>
      <c r="AV2221" s="260"/>
      <c r="AW2221" s="260"/>
      <c r="AX2221" s="260"/>
      <c r="AY2221" s="260"/>
      <c r="AZ2221" s="260"/>
      <c r="BA2221" s="260"/>
      <c r="BB2221" s="260"/>
    </row>
    <row r="2222" spans="1:54" s="471" customFormat="1" ht="14.25" customHeight="1" thickBot="1">
      <c r="A2222" s="260">
        <v>1904129</v>
      </c>
      <c r="B2222" s="601" t="s">
        <v>4110</v>
      </c>
      <c r="C2222" s="601"/>
      <c r="D2222" s="294" t="s">
        <v>4111</v>
      </c>
      <c r="E2222" s="309" t="s">
        <v>3263</v>
      </c>
      <c r="F2222" s="627" t="s">
        <v>3242</v>
      </c>
      <c r="G2222" s="627">
        <v>6</v>
      </c>
      <c r="H2222" s="627">
        <v>6</v>
      </c>
      <c r="I2222" s="627" t="s">
        <v>3381</v>
      </c>
      <c r="J2222" s="627">
        <v>8</v>
      </c>
      <c r="K2222" s="312" t="s">
        <v>3250</v>
      </c>
      <c r="L2222" s="313" t="s">
        <v>4263</v>
      </c>
      <c r="M2222" s="260">
        <v>0</v>
      </c>
      <c r="N2222" s="260">
        <v>1</v>
      </c>
      <c r="O2222" s="260">
        <v>1</v>
      </c>
      <c r="P2222" s="260">
        <v>1</v>
      </c>
      <c r="Q2222" s="260">
        <v>2</v>
      </c>
      <c r="R2222" s="413">
        <f t="shared" si="43"/>
        <v>5</v>
      </c>
      <c r="S2222" s="313"/>
      <c r="T2222" s="313"/>
      <c r="U2222" s="313"/>
      <c r="V2222" s="313"/>
      <c r="W2222" s="313"/>
      <c r="X2222" s="313"/>
      <c r="Y2222" s="413"/>
      <c r="Z2222" s="413"/>
      <c r="AA2222" s="413"/>
      <c r="AB2222" s="413"/>
      <c r="AC2222" s="413"/>
      <c r="AD2222" s="413"/>
      <c r="AE2222" s="260"/>
      <c r="AF2222" s="260"/>
      <c r="AG2222" s="260"/>
      <c r="AH2222" s="260"/>
      <c r="AI2222" s="260"/>
      <c r="AJ2222" s="260"/>
      <c r="AK2222" s="260"/>
      <c r="AL2222" s="260"/>
      <c r="AM2222" s="260"/>
      <c r="AN2222" s="260"/>
      <c r="AO2222" s="260"/>
      <c r="AP2222" s="260"/>
      <c r="AQ2222" s="260"/>
      <c r="AR2222" s="260"/>
      <c r="AS2222" s="260"/>
      <c r="AT2222" s="260"/>
      <c r="AU2222" s="260"/>
      <c r="AV2222" s="260"/>
      <c r="AW2222" s="260"/>
      <c r="AX2222" s="260"/>
      <c r="AY2222" s="260"/>
      <c r="AZ2222" s="260"/>
      <c r="BA2222" s="260"/>
      <c r="BB2222" s="260"/>
    </row>
    <row r="2223" spans="1:54" s="471" customFormat="1" ht="14.25" customHeight="1" thickBot="1">
      <c r="A2223" s="260">
        <v>1904130</v>
      </c>
      <c r="B2223" s="601" t="s">
        <v>4108</v>
      </c>
      <c r="C2223" s="601"/>
      <c r="D2223" s="294" t="s">
        <v>4109</v>
      </c>
      <c r="E2223" s="309"/>
      <c r="F2223" s="627" t="s">
        <v>3242</v>
      </c>
      <c r="G2223" s="627">
        <v>4</v>
      </c>
      <c r="H2223" s="627">
        <v>4</v>
      </c>
      <c r="I2223" s="627" t="s">
        <v>3381</v>
      </c>
      <c r="J2223" s="627">
        <v>8</v>
      </c>
      <c r="K2223" s="312" t="s">
        <v>3238</v>
      </c>
      <c r="L2223" s="576" t="s">
        <v>4270</v>
      </c>
      <c r="M2223" s="260">
        <v>0</v>
      </c>
      <c r="N2223" s="260">
        <v>0</v>
      </c>
      <c r="O2223" s="260">
        <v>0</v>
      </c>
      <c r="P2223" s="260">
        <v>0</v>
      </c>
      <c r="Q2223" s="260">
        <v>0</v>
      </c>
      <c r="R2223" s="413">
        <f t="shared" si="43"/>
        <v>0</v>
      </c>
      <c r="S2223" s="576"/>
      <c r="T2223" s="576"/>
      <c r="U2223" s="576"/>
      <c r="V2223" s="576"/>
      <c r="W2223" s="576"/>
      <c r="X2223" s="576"/>
      <c r="Y2223" s="413"/>
      <c r="Z2223" s="413"/>
      <c r="AA2223" s="413"/>
      <c r="AB2223" s="413"/>
      <c r="AC2223" s="413"/>
      <c r="AD2223" s="413"/>
      <c r="AE2223" s="260"/>
      <c r="AF2223" s="260"/>
      <c r="AG2223" s="260"/>
      <c r="AH2223" s="260"/>
      <c r="AI2223" s="260"/>
      <c r="AJ2223" s="260"/>
      <c r="AK2223" s="260"/>
      <c r="AL2223" s="260"/>
      <c r="AM2223" s="260"/>
      <c r="AN2223" s="260"/>
      <c r="AO2223" s="260"/>
      <c r="AP2223" s="260"/>
      <c r="AQ2223" s="260"/>
      <c r="AR2223" s="260"/>
      <c r="AS2223" s="260"/>
      <c r="AT2223" s="260"/>
      <c r="AU2223" s="260"/>
      <c r="AV2223" s="260"/>
      <c r="AW2223" s="260"/>
      <c r="AX2223" s="260"/>
      <c r="AY2223" s="260"/>
      <c r="AZ2223" s="260"/>
      <c r="BA2223" s="260"/>
      <c r="BB2223" s="260"/>
    </row>
    <row r="2224" spans="1:54" s="471" customFormat="1" ht="14.25" customHeight="1" thickBot="1">
      <c r="A2224" s="260">
        <v>1904131</v>
      </c>
      <c r="B2224" s="601" t="s">
        <v>4112</v>
      </c>
      <c r="C2224" s="601"/>
      <c r="D2224" s="294" t="s">
        <v>4113</v>
      </c>
      <c r="E2224" s="309"/>
      <c r="F2224" s="627" t="s">
        <v>3242</v>
      </c>
      <c r="G2224" s="627">
        <v>6</v>
      </c>
      <c r="H2224" s="627">
        <v>6</v>
      </c>
      <c r="I2224" s="627" t="s">
        <v>3381</v>
      </c>
      <c r="J2224" s="627">
        <v>8</v>
      </c>
      <c r="K2224" s="312" t="s">
        <v>3233</v>
      </c>
      <c r="L2224" s="313" t="s">
        <v>4263</v>
      </c>
      <c r="M2224" s="260">
        <v>1</v>
      </c>
      <c r="N2224" s="260">
        <v>1</v>
      </c>
      <c r="O2224" s="260">
        <v>1</v>
      </c>
      <c r="P2224" s="260">
        <v>1</v>
      </c>
      <c r="Q2224" s="260">
        <v>1</v>
      </c>
      <c r="R2224" s="413">
        <f t="shared" si="43"/>
        <v>5</v>
      </c>
      <c r="S2224" s="313"/>
      <c r="T2224" s="313"/>
      <c r="U2224" s="313"/>
      <c r="V2224" s="313"/>
      <c r="W2224" s="313"/>
      <c r="X2224" s="313"/>
      <c r="Y2224" s="413"/>
      <c r="Z2224" s="413"/>
      <c r="AA2224" s="413"/>
      <c r="AB2224" s="413"/>
      <c r="AC2224" s="413"/>
      <c r="AD2224" s="413"/>
      <c r="AE2224" s="260"/>
      <c r="AF2224" s="260"/>
      <c r="AG2224" s="260"/>
      <c r="AH2224" s="260"/>
      <c r="AI2224" s="260"/>
      <c r="AJ2224" s="260"/>
      <c r="AK2224" s="260"/>
      <c r="AL2224" s="260"/>
      <c r="AM2224" s="260"/>
      <c r="AN2224" s="260"/>
      <c r="AO2224" s="260"/>
      <c r="AP2224" s="260"/>
      <c r="AQ2224" s="260"/>
      <c r="AR2224" s="260"/>
      <c r="AS2224" s="260"/>
      <c r="AT2224" s="260"/>
      <c r="AU2224" s="260"/>
      <c r="AV2224" s="260"/>
      <c r="AW2224" s="260"/>
      <c r="AX2224" s="260"/>
      <c r="AY2224" s="260"/>
      <c r="AZ2224" s="260"/>
      <c r="BA2224" s="260"/>
      <c r="BB2224" s="260"/>
    </row>
    <row r="2225" spans="1:54" s="471" customFormat="1" ht="14.25" customHeight="1" thickBot="1">
      <c r="A2225" s="260">
        <v>1904132</v>
      </c>
      <c r="B2225" s="580" t="s">
        <v>4296</v>
      </c>
      <c r="C2225" s="575"/>
      <c r="D2225" s="294" t="s">
        <v>4114</v>
      </c>
      <c r="E2225" s="309"/>
      <c r="F2225" s="627" t="s">
        <v>3242</v>
      </c>
      <c r="G2225" s="627">
        <v>7</v>
      </c>
      <c r="H2225" s="627">
        <v>7</v>
      </c>
      <c r="I2225" s="627" t="s">
        <v>3381</v>
      </c>
      <c r="J2225" s="627">
        <v>8</v>
      </c>
      <c r="K2225" s="312" t="s">
        <v>3233</v>
      </c>
      <c r="L2225" s="313" t="s">
        <v>4263</v>
      </c>
      <c r="M2225" s="260">
        <v>1</v>
      </c>
      <c r="N2225" s="260">
        <v>1</v>
      </c>
      <c r="O2225" s="556">
        <v>0</v>
      </c>
      <c r="P2225" s="260">
        <v>1</v>
      </c>
      <c r="Q2225" s="260">
        <v>1</v>
      </c>
      <c r="R2225" s="413">
        <f t="shared" si="43"/>
        <v>4</v>
      </c>
      <c r="S2225" s="313"/>
      <c r="T2225" s="313"/>
      <c r="U2225" s="313"/>
      <c r="V2225" s="313"/>
      <c r="W2225" s="313"/>
      <c r="X2225" s="313"/>
      <c r="Y2225" s="413"/>
      <c r="Z2225" s="413"/>
      <c r="AA2225" s="413"/>
      <c r="AB2225" s="413"/>
      <c r="AC2225" s="413"/>
      <c r="AD2225" s="413"/>
      <c r="AE2225" s="260"/>
      <c r="AF2225" s="260"/>
      <c r="AG2225" s="260"/>
      <c r="AH2225" s="260"/>
      <c r="AI2225" s="260"/>
      <c r="AJ2225" s="260"/>
      <c r="AK2225" s="260"/>
      <c r="AL2225" s="260"/>
      <c r="AM2225" s="260"/>
      <c r="AN2225" s="260"/>
      <c r="AO2225" s="260"/>
      <c r="AP2225" s="260"/>
      <c r="AQ2225" s="260"/>
      <c r="AR2225" s="260"/>
      <c r="AS2225" s="260"/>
      <c r="AT2225" s="260"/>
      <c r="AU2225" s="260"/>
      <c r="AV2225" s="260"/>
      <c r="AW2225" s="260"/>
      <c r="AX2225" s="260"/>
      <c r="AY2225" s="260"/>
      <c r="AZ2225" s="260"/>
      <c r="BA2225" s="260"/>
      <c r="BB2225" s="260"/>
    </row>
    <row r="2226" spans="1:54" s="471" customFormat="1" ht="14.25" customHeight="1" thickBot="1">
      <c r="A2226" s="260">
        <v>1904133</v>
      </c>
      <c r="B2226" s="601" t="s">
        <v>4106</v>
      </c>
      <c r="C2226" s="601"/>
      <c r="D2226" s="294" t="s">
        <v>4107</v>
      </c>
      <c r="E2226" s="309"/>
      <c r="F2226" s="627" t="s">
        <v>3242</v>
      </c>
      <c r="G2226" s="627">
        <v>3</v>
      </c>
      <c r="H2226" s="627">
        <v>12</v>
      </c>
      <c r="I2226" s="627" t="s">
        <v>3381</v>
      </c>
      <c r="J2226" s="627">
        <v>8</v>
      </c>
      <c r="K2226" s="312" t="s">
        <v>3250</v>
      </c>
      <c r="L2226" s="313" t="s">
        <v>4263</v>
      </c>
      <c r="M2226" s="260">
        <v>2</v>
      </c>
      <c r="N2226" s="260">
        <v>2</v>
      </c>
      <c r="O2226" s="260">
        <v>2</v>
      </c>
      <c r="P2226" s="260">
        <v>2</v>
      </c>
      <c r="Q2226" s="260">
        <v>1</v>
      </c>
      <c r="R2226" s="413">
        <f t="shared" si="43"/>
        <v>9</v>
      </c>
      <c r="S2226" s="313"/>
      <c r="T2226" s="313"/>
      <c r="U2226" s="313"/>
      <c r="V2226" s="313"/>
      <c r="W2226" s="313"/>
      <c r="X2226" s="313"/>
      <c r="Y2226" s="413"/>
      <c r="Z2226" s="413"/>
      <c r="AA2226" s="413"/>
      <c r="AB2226" s="413"/>
      <c r="AC2226" s="413"/>
      <c r="AD2226" s="413"/>
      <c r="AE2226" s="260"/>
      <c r="AF2226" s="260"/>
      <c r="AG2226" s="260"/>
      <c r="AH2226" s="260"/>
      <c r="AI2226" s="260"/>
      <c r="AJ2226" s="260"/>
      <c r="AK2226" s="260"/>
      <c r="AL2226" s="260"/>
      <c r="AM2226" s="260"/>
      <c r="AN2226" s="260"/>
      <c r="AO2226" s="260"/>
      <c r="AP2226" s="260"/>
      <c r="AQ2226" s="260"/>
      <c r="AR2226" s="260"/>
      <c r="AS2226" s="260"/>
      <c r="AT2226" s="260"/>
      <c r="AU2226" s="260"/>
      <c r="AV2226" s="260"/>
      <c r="AW2226" s="260"/>
      <c r="AX2226" s="260"/>
      <c r="AY2226" s="260"/>
      <c r="AZ2226" s="260"/>
      <c r="BA2226" s="260"/>
      <c r="BB2226" s="260"/>
    </row>
    <row r="2227" spans="1:54" ht="14.25" customHeight="1" thickBot="1">
      <c r="A2227" s="260">
        <v>1904134</v>
      </c>
      <c r="B2227" s="601" t="s">
        <v>4115</v>
      </c>
      <c r="C2227" s="601"/>
      <c r="D2227" s="294" t="s">
        <v>3413</v>
      </c>
      <c r="E2227" s="309"/>
      <c r="F2227" s="627" t="s">
        <v>3242</v>
      </c>
      <c r="G2227" s="627">
        <v>9</v>
      </c>
      <c r="H2227" s="627">
        <v>9</v>
      </c>
      <c r="I2227" s="627" t="s">
        <v>3381</v>
      </c>
      <c r="J2227" s="627">
        <v>9</v>
      </c>
      <c r="K2227" s="312" t="s">
        <v>3238</v>
      </c>
      <c r="L2227" s="576" t="s">
        <v>4270</v>
      </c>
      <c r="M2227" s="260">
        <v>0</v>
      </c>
      <c r="N2227" s="260">
        <v>0</v>
      </c>
      <c r="O2227" s="260">
        <v>0</v>
      </c>
      <c r="P2227" s="260">
        <v>0</v>
      </c>
      <c r="Q2227" s="260">
        <v>0</v>
      </c>
      <c r="R2227" s="413">
        <f t="shared" si="43"/>
        <v>0</v>
      </c>
      <c r="S2227" s="576"/>
      <c r="T2227" s="576"/>
      <c r="U2227" s="576"/>
      <c r="V2227" s="576"/>
      <c r="W2227" s="576"/>
      <c r="X2227" s="576"/>
      <c r="Y2227" s="413"/>
      <c r="Z2227" s="413"/>
      <c r="AA2227" s="413"/>
      <c r="AB2227" s="413"/>
      <c r="AC2227" s="413"/>
      <c r="AD2227" s="413"/>
      <c r="AE2227" s="260"/>
      <c r="AF2227" s="260"/>
      <c r="AG2227" s="260"/>
      <c r="AH2227" s="260"/>
      <c r="AI2227" s="260"/>
      <c r="AJ2227" s="260"/>
      <c r="AK2227" s="260"/>
      <c r="AL2227" s="260"/>
      <c r="AM2227" s="260"/>
      <c r="AN2227" s="260"/>
      <c r="AO2227" s="260"/>
      <c r="AP2227" s="260"/>
      <c r="AQ2227" s="260"/>
      <c r="AR2227" s="260"/>
      <c r="AS2227" s="260"/>
      <c r="AT2227" s="260"/>
      <c r="AU2227" s="260"/>
      <c r="AV2227" s="260"/>
      <c r="AW2227" s="260"/>
      <c r="AX2227" s="260"/>
      <c r="AY2227" s="260"/>
      <c r="AZ2227" s="260"/>
      <c r="BA2227" s="260"/>
      <c r="BB2227" s="260"/>
    </row>
    <row r="2228" spans="1:54" ht="14.25" customHeight="1" thickBot="1">
      <c r="A2228" s="260">
        <v>1904135</v>
      </c>
      <c r="B2228" s="601" t="s">
        <v>4116</v>
      </c>
      <c r="C2228" s="601"/>
      <c r="D2228" s="294" t="s">
        <v>4117</v>
      </c>
      <c r="E2228" s="309"/>
      <c r="F2228" s="627" t="s">
        <v>3242</v>
      </c>
      <c r="G2228" s="627">
        <v>6</v>
      </c>
      <c r="H2228" s="627">
        <v>6</v>
      </c>
      <c r="I2228" s="627" t="s">
        <v>3381</v>
      </c>
      <c r="J2228" s="627">
        <v>10</v>
      </c>
      <c r="K2228" s="312" t="s">
        <v>3250</v>
      </c>
      <c r="L2228" s="313" t="s">
        <v>4263</v>
      </c>
      <c r="M2228" s="260">
        <v>2</v>
      </c>
      <c r="N2228" s="260">
        <v>1</v>
      </c>
      <c r="O2228" s="260">
        <v>1</v>
      </c>
      <c r="P2228" s="260">
        <v>0</v>
      </c>
      <c r="Q2228" s="260">
        <v>2</v>
      </c>
      <c r="R2228" s="413">
        <f t="shared" si="43"/>
        <v>6</v>
      </c>
      <c r="S2228" s="313"/>
      <c r="T2228" s="313"/>
      <c r="U2228" s="313"/>
      <c r="V2228" s="313"/>
      <c r="W2228" s="313"/>
      <c r="X2228" s="313"/>
      <c r="Y2228" s="413"/>
      <c r="Z2228" s="413"/>
      <c r="AA2228" s="413"/>
      <c r="AB2228" s="413"/>
      <c r="AC2228" s="413"/>
      <c r="AD2228" s="413"/>
      <c r="AE2228" s="260"/>
      <c r="AF2228" s="260"/>
      <c r="AG2228" s="260"/>
      <c r="AH2228" s="260"/>
      <c r="AI2228" s="260"/>
      <c r="AJ2228" s="260"/>
      <c r="AK2228" s="260"/>
      <c r="AL2228" s="260"/>
      <c r="AM2228" s="260"/>
      <c r="AN2228" s="260"/>
      <c r="AO2228" s="260"/>
      <c r="AP2228" s="260"/>
      <c r="AQ2228" s="260"/>
      <c r="AR2228" s="260"/>
      <c r="AS2228" s="260"/>
      <c r="AT2228" s="260"/>
      <c r="AU2228" s="260"/>
      <c r="AV2228" s="260"/>
      <c r="AW2228" s="260"/>
      <c r="AX2228" s="260"/>
      <c r="AY2228" s="260"/>
      <c r="AZ2228" s="260"/>
      <c r="BA2228" s="260"/>
      <c r="BB2228" s="260"/>
    </row>
    <row r="2229" spans="1:54" ht="27.75" hidden="1" customHeight="1" thickBot="1">
      <c r="A2229" s="520">
        <v>1101</v>
      </c>
      <c r="B2229" s="521" t="s">
        <v>245</v>
      </c>
      <c r="C2229" s="521"/>
      <c r="D2229" s="522" t="s">
        <v>246</v>
      </c>
      <c r="E2229" s="517"/>
      <c r="F2229" s="523" t="s">
        <v>247</v>
      </c>
      <c r="G2229" s="524"/>
      <c r="H2229" s="524"/>
      <c r="I2229" s="681" t="s">
        <v>248</v>
      </c>
      <c r="J2229" s="524">
        <v>0</v>
      </c>
      <c r="K2229" s="525" t="s">
        <v>249</v>
      </c>
      <c r="L2229" s="525" t="s">
        <v>250</v>
      </c>
      <c r="M2229" s="520">
        <v>0</v>
      </c>
      <c r="N2229" s="520">
        <v>0</v>
      </c>
      <c r="O2229" s="520">
        <v>0</v>
      </c>
      <c r="P2229" s="520">
        <v>0</v>
      </c>
      <c r="Q2229" s="520">
        <v>0</v>
      </c>
      <c r="R2229" s="516">
        <f t="shared" ref="R2229:R2260" si="44">SUM(M2229:Q2229)</f>
        <v>0</v>
      </c>
      <c r="S2229" s="525"/>
      <c r="T2229" s="525"/>
      <c r="U2229" s="525"/>
      <c r="V2229" s="525"/>
      <c r="W2229" s="525"/>
      <c r="X2229" s="525"/>
      <c r="Y2229" s="516"/>
      <c r="Z2229" s="516"/>
      <c r="AA2229" s="516"/>
      <c r="AB2229" s="516"/>
      <c r="AC2229" s="516"/>
      <c r="AD2229" s="516"/>
      <c r="AE2229" s="471"/>
      <c r="AF2229" s="471"/>
      <c r="AG2229" s="471"/>
      <c r="AH2229" s="471"/>
      <c r="AI2229" s="471"/>
      <c r="AJ2229" s="471"/>
      <c r="AK2229" s="471"/>
      <c r="AL2229" s="471"/>
      <c r="AM2229" s="471"/>
      <c r="AN2229" s="471"/>
      <c r="AO2229" s="471"/>
      <c r="AP2229" s="471"/>
      <c r="AQ2229" s="463"/>
      <c r="AR2229" s="463"/>
      <c r="AS2229" s="463"/>
      <c r="AT2229" s="463"/>
      <c r="AU2229" s="463"/>
      <c r="AV2229" s="463"/>
      <c r="AW2229" s="463"/>
      <c r="AX2229" s="463"/>
      <c r="AY2229" s="463"/>
      <c r="AZ2229" s="463"/>
      <c r="BA2229" s="463"/>
      <c r="BB2229" s="463"/>
    </row>
    <row r="2230" spans="1:54" ht="29.25" hidden="1" customHeight="1" thickBot="1">
      <c r="A2230" s="520">
        <v>1102</v>
      </c>
      <c r="B2230" s="526" t="s">
        <v>49</v>
      </c>
      <c r="C2230" s="526"/>
      <c r="D2230" s="522" t="s">
        <v>251</v>
      </c>
      <c r="E2230" s="517"/>
      <c r="F2230" s="523" t="s">
        <v>247</v>
      </c>
      <c r="G2230" s="524"/>
      <c r="H2230" s="524"/>
      <c r="I2230" s="681" t="s">
        <v>248</v>
      </c>
      <c r="J2230" s="524">
        <v>0</v>
      </c>
      <c r="K2230" s="525" t="s">
        <v>249</v>
      </c>
      <c r="L2230" s="525" t="s">
        <v>250</v>
      </c>
      <c r="M2230" s="520">
        <v>0</v>
      </c>
      <c r="N2230" s="520">
        <v>0</v>
      </c>
      <c r="O2230" s="520">
        <v>0</v>
      </c>
      <c r="P2230" s="520">
        <v>0</v>
      </c>
      <c r="Q2230" s="520">
        <v>0</v>
      </c>
      <c r="R2230" s="516">
        <f t="shared" si="44"/>
        <v>0</v>
      </c>
      <c r="S2230" s="525"/>
      <c r="T2230" s="525"/>
      <c r="U2230" s="525"/>
      <c r="V2230" s="525"/>
      <c r="W2230" s="525"/>
      <c r="X2230" s="525"/>
      <c r="Y2230" s="516"/>
      <c r="Z2230" s="516"/>
      <c r="AA2230" s="516"/>
      <c r="AB2230" s="516"/>
      <c r="AC2230" s="516"/>
      <c r="AD2230" s="516"/>
      <c r="AE2230" s="471"/>
      <c r="AF2230" s="471"/>
      <c r="AG2230" s="471"/>
      <c r="AH2230" s="471"/>
      <c r="AI2230" s="471"/>
      <c r="AJ2230" s="471"/>
      <c r="AK2230" s="471"/>
      <c r="AL2230" s="471"/>
      <c r="AM2230" s="471"/>
      <c r="AN2230" s="471"/>
      <c r="AO2230" s="471"/>
      <c r="AP2230" s="471"/>
      <c r="AQ2230" s="471"/>
      <c r="AR2230" s="471"/>
      <c r="AS2230" s="471"/>
      <c r="AT2230" s="471"/>
      <c r="AU2230" s="471"/>
      <c r="AV2230" s="471"/>
      <c r="AW2230" s="471"/>
      <c r="AX2230" s="471"/>
      <c r="AY2230" s="471"/>
      <c r="AZ2230" s="471"/>
      <c r="BA2230" s="471"/>
      <c r="BB2230" s="471"/>
    </row>
    <row r="2231" spans="1:54" ht="43.5" hidden="1" customHeight="1" thickBot="1">
      <c r="A2231" s="520">
        <v>1106</v>
      </c>
      <c r="B2231" s="521" t="s">
        <v>252</v>
      </c>
      <c r="C2231" s="521"/>
      <c r="D2231" s="522" t="s">
        <v>253</v>
      </c>
      <c r="E2231" s="517"/>
      <c r="F2231" s="523" t="s">
        <v>247</v>
      </c>
      <c r="G2231" s="524"/>
      <c r="H2231" s="524"/>
      <c r="I2231" s="681" t="s">
        <v>248</v>
      </c>
      <c r="J2231" s="524">
        <v>1</v>
      </c>
      <c r="K2231" s="525" t="s">
        <v>249</v>
      </c>
      <c r="L2231" s="525" t="s">
        <v>250</v>
      </c>
      <c r="M2231" s="520">
        <v>0</v>
      </c>
      <c r="N2231" s="520">
        <v>0</v>
      </c>
      <c r="O2231" s="520">
        <v>0</v>
      </c>
      <c r="P2231" s="520">
        <v>0</v>
      </c>
      <c r="Q2231" s="520">
        <v>0</v>
      </c>
      <c r="R2231" s="516">
        <f t="shared" si="44"/>
        <v>0</v>
      </c>
      <c r="S2231" s="525"/>
      <c r="T2231" s="525"/>
      <c r="U2231" s="525"/>
      <c r="V2231" s="525"/>
      <c r="W2231" s="525"/>
      <c r="X2231" s="525"/>
      <c r="Y2231" s="516"/>
      <c r="Z2231" s="516"/>
      <c r="AA2231" s="516"/>
      <c r="AB2231" s="516"/>
      <c r="AC2231" s="516"/>
      <c r="AD2231" s="516"/>
      <c r="AE2231" s="471"/>
      <c r="AF2231" s="471"/>
      <c r="AG2231" s="471"/>
      <c r="AH2231" s="471"/>
      <c r="AI2231" s="471"/>
      <c r="AJ2231" s="471"/>
      <c r="AK2231" s="471"/>
      <c r="AL2231" s="471"/>
      <c r="AM2231" s="471"/>
      <c r="AN2231" s="471"/>
      <c r="AO2231" s="471"/>
      <c r="AP2231" s="471"/>
      <c r="AQ2231" s="471"/>
      <c r="AR2231" s="471"/>
      <c r="AS2231" s="471"/>
      <c r="AT2231" s="471"/>
      <c r="AU2231" s="471"/>
      <c r="AV2231" s="471"/>
      <c r="AW2231" s="471"/>
      <c r="AX2231" s="471"/>
      <c r="AY2231" s="471"/>
      <c r="AZ2231" s="471"/>
      <c r="BA2231" s="471"/>
      <c r="BB2231" s="471"/>
    </row>
    <row r="2232" spans="1:54" s="568" customFormat="1" ht="43.5" hidden="1" customHeight="1" thickBot="1">
      <c r="A2232" s="520">
        <v>1116</v>
      </c>
      <c r="B2232" s="526" t="s">
        <v>254</v>
      </c>
      <c r="C2232" s="526"/>
      <c r="D2232" s="522" t="s">
        <v>255</v>
      </c>
      <c r="E2232" s="517"/>
      <c r="F2232" s="523" t="s">
        <v>247</v>
      </c>
      <c r="G2232" s="524"/>
      <c r="H2232" s="524"/>
      <c r="I2232" s="681" t="s">
        <v>248</v>
      </c>
      <c r="J2232" s="524">
        <v>2</v>
      </c>
      <c r="K2232" s="525" t="s">
        <v>249</v>
      </c>
      <c r="L2232" s="525" t="s">
        <v>250</v>
      </c>
      <c r="M2232" s="520">
        <v>0</v>
      </c>
      <c r="N2232" s="520">
        <v>0</v>
      </c>
      <c r="O2232" s="520">
        <v>0</v>
      </c>
      <c r="P2232" s="520">
        <v>0</v>
      </c>
      <c r="Q2232" s="520">
        <v>0</v>
      </c>
      <c r="R2232" s="516">
        <f t="shared" si="44"/>
        <v>0</v>
      </c>
      <c r="S2232" s="525"/>
      <c r="T2232" s="525"/>
      <c r="U2232" s="525"/>
      <c r="V2232" s="525"/>
      <c r="W2232" s="525"/>
      <c r="X2232" s="525"/>
      <c r="Y2232" s="516"/>
      <c r="Z2232" s="516"/>
      <c r="AA2232" s="516"/>
      <c r="AB2232" s="516"/>
      <c r="AC2232" s="516"/>
      <c r="AD2232" s="516"/>
      <c r="AE2232" s="471"/>
      <c r="AF2232" s="471"/>
      <c r="AG2232" s="471"/>
      <c r="AH2232" s="471"/>
      <c r="AI2232" s="471"/>
      <c r="AJ2232" s="471"/>
      <c r="AK2232" s="471"/>
      <c r="AL2232" s="471"/>
      <c r="AM2232" s="471"/>
      <c r="AN2232" s="471"/>
      <c r="AO2232" s="471"/>
      <c r="AP2232" s="471"/>
      <c r="AQ2232" s="471"/>
      <c r="AR2232" s="471"/>
      <c r="AS2232" s="471"/>
      <c r="AT2232" s="471"/>
      <c r="AU2232" s="471"/>
      <c r="AV2232" s="471"/>
      <c r="AW2232" s="471"/>
      <c r="AX2232" s="471"/>
      <c r="AY2232" s="471"/>
      <c r="AZ2232" s="471"/>
      <c r="BA2232" s="471"/>
      <c r="BB2232" s="471"/>
    </row>
    <row r="2233" spans="1:54" ht="29.25" hidden="1" customHeight="1" thickBot="1">
      <c r="A2233" s="520">
        <v>1117</v>
      </c>
      <c r="B2233" s="526" t="s">
        <v>52</v>
      </c>
      <c r="C2233" s="526"/>
      <c r="D2233" s="522" t="s">
        <v>256</v>
      </c>
      <c r="E2233" s="527"/>
      <c r="F2233" s="523" t="s">
        <v>247</v>
      </c>
      <c r="G2233" s="524"/>
      <c r="H2233" s="524"/>
      <c r="I2233" s="681" t="s">
        <v>248</v>
      </c>
      <c r="J2233" s="524">
        <v>2</v>
      </c>
      <c r="K2233" s="525" t="s">
        <v>249</v>
      </c>
      <c r="L2233" s="525" t="s">
        <v>250</v>
      </c>
      <c r="M2233" s="520">
        <v>0</v>
      </c>
      <c r="N2233" s="520">
        <v>0</v>
      </c>
      <c r="O2233" s="520">
        <v>0</v>
      </c>
      <c r="P2233" s="520">
        <v>0</v>
      </c>
      <c r="Q2233" s="520">
        <v>0</v>
      </c>
      <c r="R2233" s="516">
        <f t="shared" si="44"/>
        <v>0</v>
      </c>
      <c r="S2233" s="525"/>
      <c r="T2233" s="525"/>
      <c r="U2233" s="525"/>
      <c r="V2233" s="525"/>
      <c r="W2233" s="525"/>
      <c r="X2233" s="525"/>
      <c r="Y2233" s="516"/>
      <c r="Z2233" s="516"/>
      <c r="AA2233" s="516"/>
      <c r="AB2233" s="516"/>
      <c r="AC2233" s="516"/>
      <c r="AD2233" s="516"/>
      <c r="AE2233" s="471"/>
      <c r="AF2233" s="471"/>
      <c r="AG2233" s="471"/>
      <c r="AH2233" s="471"/>
      <c r="AI2233" s="471"/>
      <c r="AJ2233" s="471"/>
      <c r="AK2233" s="471"/>
      <c r="AL2233" s="471"/>
      <c r="AM2233" s="471"/>
      <c r="AN2233" s="471"/>
      <c r="AO2233" s="471"/>
      <c r="AP2233" s="471"/>
      <c r="AQ2233" s="471"/>
      <c r="AR2233" s="471"/>
      <c r="AS2233" s="471"/>
      <c r="AT2233" s="471"/>
      <c r="AU2233" s="471"/>
      <c r="AV2233" s="471"/>
      <c r="AW2233" s="471"/>
      <c r="AX2233" s="471"/>
      <c r="AY2233" s="471"/>
      <c r="AZ2233" s="471"/>
      <c r="BA2233" s="471"/>
      <c r="BB2233" s="471"/>
    </row>
    <row r="2234" spans="1:54" ht="27.75" hidden="1" customHeight="1" thickBot="1">
      <c r="A2234" s="520">
        <v>1119</v>
      </c>
      <c r="B2234" s="526" t="s">
        <v>257</v>
      </c>
      <c r="C2234" s="530"/>
      <c r="D2234" s="533" t="s">
        <v>258</v>
      </c>
      <c r="E2234" s="517"/>
      <c r="F2234" s="523" t="s">
        <v>247</v>
      </c>
      <c r="G2234" s="524"/>
      <c r="H2234" s="524"/>
      <c r="I2234" s="682" t="s">
        <v>248</v>
      </c>
      <c r="J2234" s="524">
        <v>3</v>
      </c>
      <c r="K2234" s="525" t="s">
        <v>249</v>
      </c>
      <c r="L2234" s="525" t="s">
        <v>250</v>
      </c>
      <c r="M2234" s="520">
        <v>0</v>
      </c>
      <c r="N2234" s="520">
        <v>0</v>
      </c>
      <c r="O2234" s="520">
        <v>0</v>
      </c>
      <c r="P2234" s="520">
        <v>0</v>
      </c>
      <c r="Q2234" s="520">
        <v>0</v>
      </c>
      <c r="R2234" s="516">
        <f t="shared" si="44"/>
        <v>0</v>
      </c>
      <c r="S2234" s="525"/>
      <c r="T2234" s="525"/>
      <c r="U2234" s="525"/>
      <c r="V2234" s="525"/>
      <c r="W2234" s="525"/>
      <c r="X2234" s="525"/>
      <c r="Y2234" s="516"/>
      <c r="Z2234" s="516"/>
      <c r="AA2234" s="516"/>
      <c r="AB2234" s="516"/>
      <c r="AC2234" s="516"/>
      <c r="AD2234" s="516"/>
      <c r="AE2234" s="471"/>
      <c r="AF2234" s="471"/>
      <c r="AG2234" s="471"/>
      <c r="AH2234" s="471"/>
      <c r="AI2234" s="471"/>
      <c r="AJ2234" s="471"/>
      <c r="AK2234" s="471"/>
      <c r="AL2234" s="471"/>
      <c r="AM2234" s="471"/>
      <c r="AN2234" s="471"/>
      <c r="AO2234" s="471"/>
      <c r="AP2234" s="471"/>
      <c r="AQ2234" s="471"/>
      <c r="AR2234" s="471"/>
      <c r="AS2234" s="471"/>
      <c r="AT2234" s="471"/>
      <c r="AU2234" s="471"/>
      <c r="AV2234" s="471"/>
      <c r="AW2234" s="471"/>
      <c r="AX2234" s="471"/>
      <c r="AY2234" s="471"/>
      <c r="AZ2234" s="471"/>
      <c r="BA2234" s="471"/>
      <c r="BB2234" s="471"/>
    </row>
    <row r="2235" spans="1:54" ht="43.5" hidden="1" customHeight="1" thickBot="1">
      <c r="A2235" s="520">
        <v>1125</v>
      </c>
      <c r="B2235" s="526" t="s">
        <v>259</v>
      </c>
      <c r="C2235" s="530"/>
      <c r="D2235" s="533" t="s">
        <v>260</v>
      </c>
      <c r="E2235" s="527"/>
      <c r="F2235" s="523" t="s">
        <v>247</v>
      </c>
      <c r="G2235" s="524"/>
      <c r="H2235" s="524"/>
      <c r="I2235" s="682" t="s">
        <v>248</v>
      </c>
      <c r="J2235" s="524">
        <v>3</v>
      </c>
      <c r="K2235" s="525" t="s">
        <v>249</v>
      </c>
      <c r="L2235" s="525" t="s">
        <v>250</v>
      </c>
      <c r="M2235" s="520">
        <v>0</v>
      </c>
      <c r="N2235" s="520">
        <v>0</v>
      </c>
      <c r="O2235" s="520">
        <v>0</v>
      </c>
      <c r="P2235" s="520">
        <v>0</v>
      </c>
      <c r="Q2235" s="520">
        <v>0</v>
      </c>
      <c r="R2235" s="516">
        <f t="shared" si="44"/>
        <v>0</v>
      </c>
      <c r="S2235" s="525"/>
      <c r="T2235" s="525"/>
      <c r="U2235" s="525"/>
      <c r="V2235" s="525"/>
      <c r="W2235" s="525"/>
      <c r="X2235" s="525"/>
      <c r="Y2235" s="516"/>
      <c r="Z2235" s="516"/>
      <c r="AA2235" s="516"/>
      <c r="AB2235" s="516"/>
      <c r="AC2235" s="516"/>
      <c r="AD2235" s="516"/>
      <c r="AE2235" s="471"/>
      <c r="AF2235" s="471"/>
      <c r="AG2235" s="471"/>
      <c r="AH2235" s="471"/>
      <c r="AI2235" s="471"/>
      <c r="AJ2235" s="471"/>
      <c r="AK2235" s="471"/>
      <c r="AL2235" s="471"/>
      <c r="AM2235" s="471"/>
      <c r="AN2235" s="471"/>
      <c r="AO2235" s="471"/>
      <c r="AP2235" s="471"/>
      <c r="AQ2235" s="471"/>
      <c r="AR2235" s="471"/>
      <c r="AS2235" s="471"/>
      <c r="AT2235" s="471"/>
      <c r="AU2235" s="471"/>
      <c r="AV2235" s="471"/>
      <c r="AW2235" s="471"/>
      <c r="AX2235" s="471"/>
      <c r="AY2235" s="471"/>
      <c r="AZ2235" s="471"/>
      <c r="BA2235" s="471"/>
      <c r="BB2235" s="471"/>
    </row>
    <row r="2236" spans="1:54" ht="43.5" hidden="1" customHeight="1" thickBot="1">
      <c r="A2236" s="520">
        <v>1134</v>
      </c>
      <c r="B2236" s="526" t="s">
        <v>53</v>
      </c>
      <c r="C2236" s="530"/>
      <c r="D2236" s="535" t="s">
        <v>261</v>
      </c>
      <c r="E2236" s="517"/>
      <c r="F2236" s="523" t="s">
        <v>247</v>
      </c>
      <c r="G2236" s="524"/>
      <c r="H2236" s="524"/>
      <c r="I2236" s="682" t="s">
        <v>248</v>
      </c>
      <c r="J2236" s="524">
        <v>4</v>
      </c>
      <c r="K2236" s="525" t="s">
        <v>249</v>
      </c>
      <c r="L2236" s="525" t="s">
        <v>250</v>
      </c>
      <c r="M2236" s="520">
        <v>0</v>
      </c>
      <c r="N2236" s="520">
        <v>0</v>
      </c>
      <c r="O2236" s="520">
        <v>0</v>
      </c>
      <c r="P2236" s="520">
        <v>0</v>
      </c>
      <c r="Q2236" s="520">
        <v>0</v>
      </c>
      <c r="R2236" s="516">
        <f t="shared" si="44"/>
        <v>0</v>
      </c>
      <c r="S2236" s="525"/>
      <c r="T2236" s="525"/>
      <c r="U2236" s="525"/>
      <c r="V2236" s="525"/>
      <c r="W2236" s="525"/>
      <c r="X2236" s="525"/>
      <c r="Y2236" s="516"/>
      <c r="Z2236" s="516"/>
      <c r="AA2236" s="516"/>
      <c r="AB2236" s="516"/>
      <c r="AC2236" s="516"/>
      <c r="AD2236" s="516"/>
      <c r="AE2236" s="471"/>
      <c r="AF2236" s="471"/>
      <c r="AG2236" s="471"/>
      <c r="AH2236" s="471"/>
      <c r="AI2236" s="471"/>
      <c r="AJ2236" s="471"/>
      <c r="AK2236" s="471"/>
      <c r="AL2236" s="471"/>
      <c r="AM2236" s="471"/>
      <c r="AN2236" s="471"/>
      <c r="AO2236" s="471"/>
      <c r="AP2236" s="471"/>
      <c r="AQ2236" s="471"/>
      <c r="AR2236" s="471"/>
      <c r="AS2236" s="471"/>
      <c r="AT2236" s="471"/>
      <c r="AU2236" s="471"/>
      <c r="AV2236" s="471"/>
      <c r="AW2236" s="471"/>
      <c r="AX2236" s="471"/>
      <c r="AY2236" s="471"/>
      <c r="AZ2236" s="471"/>
      <c r="BA2236" s="471"/>
      <c r="BB2236" s="471"/>
    </row>
    <row r="2237" spans="1:54" ht="29.25" hidden="1" customHeight="1" thickBot="1">
      <c r="A2237" s="520">
        <v>1145</v>
      </c>
      <c r="B2237" s="526" t="s">
        <v>262</v>
      </c>
      <c r="C2237" s="530"/>
      <c r="D2237" s="535" t="s">
        <v>263</v>
      </c>
      <c r="E2237" s="517"/>
      <c r="F2237" s="523" t="s">
        <v>247</v>
      </c>
      <c r="G2237" s="524"/>
      <c r="H2237" s="524"/>
      <c r="I2237" s="682" t="s">
        <v>248</v>
      </c>
      <c r="J2237" s="524">
        <v>6</v>
      </c>
      <c r="K2237" s="525" t="s">
        <v>249</v>
      </c>
      <c r="L2237" s="525" t="s">
        <v>250</v>
      </c>
      <c r="M2237" s="520">
        <v>0</v>
      </c>
      <c r="N2237" s="520">
        <v>0</v>
      </c>
      <c r="O2237" s="520">
        <v>0</v>
      </c>
      <c r="P2237" s="520">
        <v>0</v>
      </c>
      <c r="Q2237" s="520">
        <v>0</v>
      </c>
      <c r="R2237" s="516">
        <f t="shared" si="44"/>
        <v>0</v>
      </c>
      <c r="S2237" s="525"/>
      <c r="T2237" s="525"/>
      <c r="U2237" s="525"/>
      <c r="V2237" s="525"/>
      <c r="W2237" s="525"/>
      <c r="X2237" s="525"/>
      <c r="Y2237" s="516"/>
      <c r="Z2237" s="516"/>
      <c r="AA2237" s="516"/>
      <c r="AB2237" s="516"/>
      <c r="AC2237" s="516"/>
      <c r="AD2237" s="516"/>
      <c r="AE2237" s="471"/>
      <c r="AF2237" s="471"/>
      <c r="AG2237" s="471"/>
      <c r="AH2237" s="471"/>
      <c r="AI2237" s="471"/>
      <c r="AJ2237" s="471"/>
      <c r="AK2237" s="471"/>
      <c r="AL2237" s="471"/>
      <c r="AM2237" s="471"/>
      <c r="AN2237" s="471"/>
      <c r="AO2237" s="471"/>
      <c r="AP2237" s="471"/>
      <c r="AQ2237" s="471"/>
      <c r="AR2237" s="471"/>
      <c r="AS2237" s="471"/>
      <c r="AT2237" s="471"/>
      <c r="AU2237" s="471"/>
      <c r="AV2237" s="471"/>
      <c r="AW2237" s="471"/>
      <c r="AX2237" s="471"/>
      <c r="AY2237" s="471"/>
      <c r="AZ2237" s="471"/>
      <c r="BA2237" s="471"/>
      <c r="BB2237" s="471"/>
    </row>
    <row r="2238" spans="1:54" ht="54.75" hidden="1" customHeight="1" thickBot="1">
      <c r="A2238" s="520">
        <v>1156</v>
      </c>
      <c r="B2238" s="526" t="s">
        <v>264</v>
      </c>
      <c r="C2238" s="530"/>
      <c r="D2238" s="535" t="s">
        <v>265</v>
      </c>
      <c r="E2238" s="517"/>
      <c r="F2238" s="523" t="s">
        <v>266</v>
      </c>
      <c r="G2238" s="524">
        <v>8</v>
      </c>
      <c r="H2238" s="524">
        <v>8</v>
      </c>
      <c r="I2238" s="682" t="s">
        <v>248</v>
      </c>
      <c r="J2238" s="524">
        <v>8</v>
      </c>
      <c r="K2238" s="525" t="s">
        <v>249</v>
      </c>
      <c r="L2238" s="525" t="s">
        <v>250</v>
      </c>
      <c r="M2238" s="520">
        <v>0</v>
      </c>
      <c r="N2238" s="520">
        <v>0</v>
      </c>
      <c r="O2238" s="520">
        <v>0</v>
      </c>
      <c r="P2238" s="520">
        <v>0</v>
      </c>
      <c r="Q2238" s="520">
        <v>0</v>
      </c>
      <c r="R2238" s="516">
        <f t="shared" si="44"/>
        <v>0</v>
      </c>
      <c r="S2238" s="525"/>
      <c r="T2238" s="525"/>
      <c r="U2238" s="525"/>
      <c r="V2238" s="525"/>
      <c r="W2238" s="525"/>
      <c r="X2238" s="525"/>
      <c r="Y2238" s="516"/>
      <c r="Z2238" s="516"/>
      <c r="AA2238" s="516"/>
      <c r="AB2238" s="516"/>
      <c r="AC2238" s="516"/>
      <c r="AD2238" s="516"/>
      <c r="AE2238" s="471"/>
      <c r="AF2238" s="471"/>
      <c r="AG2238" s="471"/>
      <c r="AH2238" s="471"/>
      <c r="AI2238" s="471"/>
      <c r="AJ2238" s="471"/>
      <c r="AK2238" s="471"/>
      <c r="AL2238" s="471"/>
      <c r="AM2238" s="471"/>
      <c r="AN2238" s="471"/>
      <c r="AO2238" s="471"/>
      <c r="AP2238" s="471"/>
      <c r="AQ2238" s="471"/>
      <c r="AR2238" s="471"/>
      <c r="AS2238" s="471"/>
      <c r="AT2238" s="471"/>
      <c r="AU2238" s="471"/>
      <c r="AV2238" s="471"/>
      <c r="AW2238" s="471"/>
      <c r="AX2238" s="471"/>
      <c r="AY2238" s="471"/>
      <c r="AZ2238" s="471"/>
      <c r="BA2238" s="471"/>
      <c r="BB2238" s="471"/>
    </row>
    <row r="2239" spans="1:54" ht="29.25" hidden="1" customHeight="1" thickBot="1">
      <c r="A2239" s="520">
        <v>1304</v>
      </c>
      <c r="B2239" s="526" t="s">
        <v>267</v>
      </c>
      <c r="C2239" s="530"/>
      <c r="D2239" s="535" t="s">
        <v>268</v>
      </c>
      <c r="E2239" s="517"/>
      <c r="F2239" s="523" t="s">
        <v>247</v>
      </c>
      <c r="G2239" s="524"/>
      <c r="H2239" s="524"/>
      <c r="I2239" s="682" t="s">
        <v>269</v>
      </c>
      <c r="J2239" s="524">
        <v>1</v>
      </c>
      <c r="K2239" s="518" t="s">
        <v>249</v>
      </c>
      <c r="L2239" s="525" t="s">
        <v>250</v>
      </c>
      <c r="M2239" s="520">
        <v>0</v>
      </c>
      <c r="N2239" s="520">
        <v>0</v>
      </c>
      <c r="O2239" s="517">
        <v>0</v>
      </c>
      <c r="P2239" s="520">
        <v>0</v>
      </c>
      <c r="Q2239" s="520">
        <v>0</v>
      </c>
      <c r="R2239" s="516">
        <f t="shared" si="44"/>
        <v>0</v>
      </c>
      <c r="S2239" s="525"/>
      <c r="T2239" s="525"/>
      <c r="U2239" s="525"/>
      <c r="V2239" s="525"/>
      <c r="W2239" s="525"/>
      <c r="X2239" s="525"/>
      <c r="Y2239" s="516"/>
      <c r="Z2239" s="516"/>
      <c r="AA2239" s="516"/>
      <c r="AB2239" s="516"/>
      <c r="AC2239" s="516"/>
      <c r="AD2239" s="516"/>
      <c r="AE2239" s="471"/>
      <c r="AF2239" s="471"/>
      <c r="AG2239" s="471"/>
      <c r="AH2239" s="471"/>
      <c r="AI2239" s="471"/>
      <c r="AJ2239" s="471"/>
      <c r="AK2239" s="471"/>
      <c r="AL2239" s="471"/>
      <c r="AM2239" s="471"/>
      <c r="AN2239" s="471"/>
      <c r="AO2239" s="471"/>
      <c r="AP2239" s="471"/>
      <c r="AQ2239" s="471"/>
      <c r="AR2239" s="471"/>
      <c r="AS2239" s="471"/>
      <c r="AT2239" s="471"/>
      <c r="AU2239" s="471"/>
      <c r="AV2239" s="471"/>
      <c r="AW2239" s="471"/>
      <c r="AX2239" s="471"/>
      <c r="AY2239" s="471"/>
      <c r="AZ2239" s="471"/>
      <c r="BA2239" s="471"/>
      <c r="BB2239" s="471"/>
    </row>
    <row r="2240" spans="1:54" ht="29.25" hidden="1" customHeight="1" thickBot="1">
      <c r="A2240" s="520">
        <v>1306</v>
      </c>
      <c r="B2240" s="526" t="s">
        <v>270</v>
      </c>
      <c r="C2240" s="530"/>
      <c r="D2240" s="535" t="s">
        <v>271</v>
      </c>
      <c r="E2240" s="517"/>
      <c r="F2240" s="523" t="s">
        <v>247</v>
      </c>
      <c r="G2240" s="524"/>
      <c r="H2240" s="524"/>
      <c r="I2240" s="682" t="s">
        <v>269</v>
      </c>
      <c r="J2240" s="524">
        <v>1</v>
      </c>
      <c r="K2240" s="518" t="s">
        <v>249</v>
      </c>
      <c r="L2240" s="525" t="s">
        <v>250</v>
      </c>
      <c r="M2240" s="520">
        <v>0</v>
      </c>
      <c r="N2240" s="520">
        <v>0</v>
      </c>
      <c r="O2240" s="520">
        <v>0</v>
      </c>
      <c r="P2240" s="517">
        <v>0</v>
      </c>
      <c r="Q2240" s="520">
        <v>0</v>
      </c>
      <c r="R2240" s="516">
        <f t="shared" si="44"/>
        <v>0</v>
      </c>
      <c r="S2240" s="525"/>
      <c r="T2240" s="525"/>
      <c r="U2240" s="525"/>
      <c r="V2240" s="525"/>
      <c r="W2240" s="525"/>
      <c r="X2240" s="525"/>
      <c r="Y2240" s="516"/>
      <c r="Z2240" s="516"/>
      <c r="AA2240" s="516"/>
      <c r="AB2240" s="516"/>
      <c r="AC2240" s="516"/>
      <c r="AD2240" s="516"/>
      <c r="AE2240" s="471"/>
      <c r="AF2240" s="471"/>
      <c r="AG2240" s="471"/>
      <c r="AH2240" s="471"/>
      <c r="AI2240" s="471"/>
      <c r="AJ2240" s="471"/>
      <c r="AK2240" s="471"/>
      <c r="AL2240" s="471"/>
      <c r="AM2240" s="471"/>
      <c r="AN2240" s="471"/>
      <c r="AO2240" s="471"/>
      <c r="AP2240" s="471"/>
      <c r="AQ2240" s="471"/>
      <c r="AR2240" s="471"/>
      <c r="AS2240" s="471"/>
      <c r="AT2240" s="471"/>
      <c r="AU2240" s="471"/>
      <c r="AV2240" s="471"/>
      <c r="AW2240" s="471"/>
      <c r="AX2240" s="471"/>
      <c r="AY2240" s="471"/>
      <c r="AZ2240" s="471"/>
      <c r="BA2240" s="471"/>
      <c r="BB2240" s="471"/>
    </row>
    <row r="2241" spans="1:54" ht="29.25" hidden="1" customHeight="1" thickBot="1">
      <c r="A2241" s="520">
        <v>1309</v>
      </c>
      <c r="B2241" s="526" t="s">
        <v>272</v>
      </c>
      <c r="C2241" s="530"/>
      <c r="D2241" s="535" t="s">
        <v>273</v>
      </c>
      <c r="E2241" s="517"/>
      <c r="F2241" s="523" t="s">
        <v>247</v>
      </c>
      <c r="G2241" s="524"/>
      <c r="H2241" s="524"/>
      <c r="I2241" s="682" t="s">
        <v>269</v>
      </c>
      <c r="J2241" s="524">
        <v>2</v>
      </c>
      <c r="K2241" s="518" t="s">
        <v>249</v>
      </c>
      <c r="L2241" s="525" t="s">
        <v>250</v>
      </c>
      <c r="M2241" s="520">
        <v>0</v>
      </c>
      <c r="N2241" s="520">
        <v>0</v>
      </c>
      <c r="O2241" s="520">
        <v>0</v>
      </c>
      <c r="P2241" s="517">
        <v>0</v>
      </c>
      <c r="Q2241" s="520">
        <v>0</v>
      </c>
      <c r="R2241" s="516">
        <f t="shared" si="44"/>
        <v>0</v>
      </c>
      <c r="S2241" s="525"/>
      <c r="T2241" s="525"/>
      <c r="U2241" s="525"/>
      <c r="V2241" s="525"/>
      <c r="W2241" s="525"/>
      <c r="X2241" s="525"/>
      <c r="Y2241" s="516"/>
      <c r="Z2241" s="516"/>
      <c r="AA2241" s="516"/>
      <c r="AB2241" s="516"/>
      <c r="AC2241" s="516"/>
      <c r="AD2241" s="516"/>
      <c r="AE2241" s="471"/>
      <c r="AF2241" s="471"/>
      <c r="AG2241" s="471"/>
      <c r="AH2241" s="471"/>
      <c r="AI2241" s="471"/>
      <c r="AJ2241" s="471"/>
      <c r="AK2241" s="471"/>
      <c r="AL2241" s="471"/>
      <c r="AM2241" s="471"/>
      <c r="AN2241" s="471"/>
      <c r="AO2241" s="471"/>
      <c r="AP2241" s="471"/>
      <c r="AQ2241" s="471"/>
      <c r="AR2241" s="471"/>
      <c r="AS2241" s="471"/>
      <c r="AT2241" s="471"/>
      <c r="AU2241" s="471"/>
      <c r="AV2241" s="471"/>
      <c r="AW2241" s="471"/>
      <c r="AX2241" s="471"/>
      <c r="AY2241" s="471"/>
      <c r="AZ2241" s="471"/>
      <c r="BA2241" s="471"/>
      <c r="BB2241" s="471"/>
    </row>
    <row r="2242" spans="1:54" ht="29.25" hidden="1" customHeight="1" thickBot="1">
      <c r="A2242" s="520">
        <v>1314</v>
      </c>
      <c r="B2242" s="526" t="s">
        <v>274</v>
      </c>
      <c r="C2242" s="530"/>
      <c r="D2242" s="535" t="s">
        <v>275</v>
      </c>
      <c r="E2242" s="527"/>
      <c r="F2242" s="523" t="s">
        <v>247</v>
      </c>
      <c r="G2242" s="524"/>
      <c r="H2242" s="524"/>
      <c r="I2242" s="682" t="s">
        <v>269</v>
      </c>
      <c r="J2242" s="524">
        <v>2</v>
      </c>
      <c r="K2242" s="518" t="s">
        <v>249</v>
      </c>
      <c r="L2242" s="525" t="s">
        <v>250</v>
      </c>
      <c r="M2242" s="520">
        <v>0</v>
      </c>
      <c r="N2242" s="520">
        <v>0</v>
      </c>
      <c r="O2242" s="520">
        <v>0</v>
      </c>
      <c r="P2242" s="517">
        <v>0</v>
      </c>
      <c r="Q2242" s="520">
        <v>0</v>
      </c>
      <c r="R2242" s="516">
        <f t="shared" si="44"/>
        <v>0</v>
      </c>
      <c r="S2242" s="525"/>
      <c r="T2242" s="525"/>
      <c r="U2242" s="525"/>
      <c r="V2242" s="525"/>
      <c r="W2242" s="525"/>
      <c r="X2242" s="525"/>
      <c r="Y2242" s="516"/>
      <c r="Z2242" s="516"/>
      <c r="AA2242" s="516"/>
      <c r="AB2242" s="516"/>
      <c r="AC2242" s="516"/>
      <c r="AD2242" s="516"/>
      <c r="AE2242" s="471"/>
      <c r="AF2242" s="471"/>
      <c r="AG2242" s="471"/>
      <c r="AH2242" s="471"/>
      <c r="AI2242" s="471"/>
      <c r="AJ2242" s="471"/>
      <c r="AK2242" s="471"/>
      <c r="AL2242" s="471"/>
      <c r="AM2242" s="471"/>
      <c r="AN2242" s="471"/>
      <c r="AO2242" s="471"/>
      <c r="AP2242" s="471"/>
      <c r="AQ2242" s="471"/>
      <c r="AR2242" s="471"/>
      <c r="AS2242" s="471"/>
      <c r="AT2242" s="471"/>
      <c r="AU2242" s="471"/>
      <c r="AV2242" s="471"/>
      <c r="AW2242" s="471"/>
      <c r="AX2242" s="471"/>
      <c r="AY2242" s="471"/>
      <c r="AZ2242" s="471"/>
      <c r="BA2242" s="471"/>
      <c r="BB2242" s="471"/>
    </row>
    <row r="2243" spans="1:54" ht="27.75" hidden="1" customHeight="1" thickBot="1">
      <c r="A2243" s="520">
        <v>1318</v>
      </c>
      <c r="B2243" s="526" t="s">
        <v>276</v>
      </c>
      <c r="C2243" s="530"/>
      <c r="D2243" s="535" t="s">
        <v>277</v>
      </c>
      <c r="E2243" s="527"/>
      <c r="F2243" s="523" t="s">
        <v>247</v>
      </c>
      <c r="G2243" s="524"/>
      <c r="H2243" s="524"/>
      <c r="I2243" s="682" t="s">
        <v>269</v>
      </c>
      <c r="J2243" s="524">
        <v>3</v>
      </c>
      <c r="K2243" s="518" t="s">
        <v>249</v>
      </c>
      <c r="L2243" s="525" t="s">
        <v>250</v>
      </c>
      <c r="M2243" s="520">
        <v>0</v>
      </c>
      <c r="N2243" s="520">
        <v>0</v>
      </c>
      <c r="O2243" s="520">
        <v>0</v>
      </c>
      <c r="P2243" s="517">
        <v>0</v>
      </c>
      <c r="Q2243" s="520">
        <v>0</v>
      </c>
      <c r="R2243" s="516">
        <f t="shared" si="44"/>
        <v>0</v>
      </c>
      <c r="S2243" s="525"/>
      <c r="T2243" s="525"/>
      <c r="U2243" s="525"/>
      <c r="V2243" s="525"/>
      <c r="W2243" s="525"/>
      <c r="X2243" s="525"/>
      <c r="Y2243" s="516"/>
      <c r="Z2243" s="516"/>
      <c r="AA2243" s="516"/>
      <c r="AB2243" s="516"/>
      <c r="AC2243" s="516"/>
      <c r="AD2243" s="516"/>
      <c r="AE2243" s="471"/>
      <c r="AF2243" s="471"/>
      <c r="AG2243" s="471"/>
      <c r="AH2243" s="471"/>
      <c r="AI2243" s="471"/>
      <c r="AJ2243" s="471"/>
      <c r="AK2243" s="471"/>
      <c r="AL2243" s="471"/>
      <c r="AM2243" s="471"/>
      <c r="AN2243" s="471"/>
      <c r="AO2243" s="471"/>
      <c r="AP2243" s="471"/>
      <c r="AQ2243" s="471"/>
      <c r="AR2243" s="471"/>
      <c r="AS2243" s="471"/>
      <c r="AT2243" s="471"/>
      <c r="AU2243" s="471"/>
      <c r="AV2243" s="471"/>
      <c r="AW2243" s="471"/>
      <c r="AX2243" s="471"/>
      <c r="AY2243" s="471"/>
      <c r="AZ2243" s="471"/>
      <c r="BA2243" s="471"/>
      <c r="BB2243" s="471"/>
    </row>
    <row r="2244" spans="1:54" ht="27.75" hidden="1" customHeight="1" thickBot="1">
      <c r="A2244" s="520">
        <v>1322</v>
      </c>
      <c r="B2244" s="526" t="s">
        <v>278</v>
      </c>
      <c r="C2244" s="530"/>
      <c r="D2244" s="535" t="s">
        <v>279</v>
      </c>
      <c r="E2244" s="517"/>
      <c r="F2244" s="523" t="s">
        <v>247</v>
      </c>
      <c r="G2244" s="524"/>
      <c r="H2244" s="524"/>
      <c r="I2244" s="682" t="s">
        <v>269</v>
      </c>
      <c r="J2244" s="524">
        <v>3</v>
      </c>
      <c r="K2244" s="518" t="s">
        <v>249</v>
      </c>
      <c r="L2244" s="525" t="s">
        <v>250</v>
      </c>
      <c r="M2244" s="520">
        <v>0</v>
      </c>
      <c r="N2244" s="520">
        <v>0</v>
      </c>
      <c r="O2244" s="520">
        <v>0</v>
      </c>
      <c r="P2244" s="517">
        <v>0</v>
      </c>
      <c r="Q2244" s="520">
        <v>0</v>
      </c>
      <c r="R2244" s="516">
        <f t="shared" si="44"/>
        <v>0</v>
      </c>
      <c r="S2244" s="525"/>
      <c r="T2244" s="525"/>
      <c r="U2244" s="525"/>
      <c r="V2244" s="525"/>
      <c r="W2244" s="525"/>
      <c r="X2244" s="525"/>
      <c r="Y2244" s="516"/>
      <c r="Z2244" s="516"/>
      <c r="AA2244" s="516"/>
      <c r="AB2244" s="516"/>
      <c r="AC2244" s="516"/>
      <c r="AD2244" s="516"/>
      <c r="AE2244" s="471"/>
      <c r="AF2244" s="471"/>
      <c r="AG2244" s="471"/>
      <c r="AH2244" s="471"/>
      <c r="AI2244" s="471"/>
      <c r="AJ2244" s="471"/>
      <c r="AK2244" s="471"/>
      <c r="AL2244" s="471"/>
      <c r="AM2244" s="471"/>
      <c r="AN2244" s="471"/>
      <c r="AO2244" s="471"/>
      <c r="AP2244" s="471"/>
      <c r="AQ2244" s="471"/>
      <c r="AR2244" s="471"/>
      <c r="AS2244" s="471"/>
      <c r="AT2244" s="471"/>
      <c r="AU2244" s="471"/>
      <c r="AV2244" s="471"/>
      <c r="AW2244" s="471"/>
      <c r="AX2244" s="471"/>
      <c r="AY2244" s="471"/>
      <c r="AZ2244" s="471"/>
      <c r="BA2244" s="471"/>
      <c r="BB2244" s="471"/>
    </row>
    <row r="2245" spans="1:54" ht="29.25" hidden="1" customHeight="1" thickBot="1">
      <c r="A2245" s="520">
        <v>1336</v>
      </c>
      <c r="B2245" s="526" t="s">
        <v>280</v>
      </c>
      <c r="C2245" s="530"/>
      <c r="D2245" s="535" t="s">
        <v>281</v>
      </c>
      <c r="E2245" s="517"/>
      <c r="F2245" s="523" t="s">
        <v>247</v>
      </c>
      <c r="G2245" s="524"/>
      <c r="H2245" s="524"/>
      <c r="I2245" s="682" t="s">
        <v>269</v>
      </c>
      <c r="J2245" s="524">
        <v>4</v>
      </c>
      <c r="K2245" s="519" t="s">
        <v>249</v>
      </c>
      <c r="L2245" s="525" t="s">
        <v>250</v>
      </c>
      <c r="M2245" s="520">
        <v>0</v>
      </c>
      <c r="N2245" s="520">
        <v>0</v>
      </c>
      <c r="O2245" s="520">
        <v>0</v>
      </c>
      <c r="P2245" s="517">
        <v>0</v>
      </c>
      <c r="Q2245" s="520">
        <v>0</v>
      </c>
      <c r="R2245" s="516">
        <f t="shared" si="44"/>
        <v>0</v>
      </c>
      <c r="S2245" s="525"/>
      <c r="T2245" s="525"/>
      <c r="U2245" s="525"/>
      <c r="V2245" s="525"/>
      <c r="W2245" s="525"/>
      <c r="X2245" s="525"/>
      <c r="Y2245" s="516"/>
      <c r="Z2245" s="516"/>
      <c r="AA2245" s="516"/>
      <c r="AB2245" s="516"/>
      <c r="AC2245" s="516"/>
      <c r="AD2245" s="516"/>
      <c r="AE2245" s="471"/>
      <c r="AF2245" s="471"/>
      <c r="AG2245" s="471"/>
      <c r="AH2245" s="471"/>
      <c r="AI2245" s="471"/>
      <c r="AJ2245" s="471"/>
      <c r="AK2245" s="471"/>
      <c r="AL2245" s="471"/>
      <c r="AM2245" s="471"/>
      <c r="AN2245" s="471"/>
      <c r="AO2245" s="471"/>
      <c r="AP2245" s="471"/>
      <c r="AQ2245" s="471"/>
      <c r="AR2245" s="471"/>
      <c r="AS2245" s="471"/>
      <c r="AT2245" s="471"/>
      <c r="AU2245" s="471"/>
      <c r="AV2245" s="471"/>
      <c r="AW2245" s="471"/>
      <c r="AX2245" s="471"/>
      <c r="AY2245" s="471"/>
      <c r="AZ2245" s="471"/>
      <c r="BA2245" s="471"/>
      <c r="BB2245" s="471"/>
    </row>
    <row r="2246" spans="1:54" ht="29.25" hidden="1" customHeight="1" thickBot="1">
      <c r="A2246" s="520">
        <v>1340</v>
      </c>
      <c r="B2246" s="526" t="s">
        <v>282</v>
      </c>
      <c r="C2246" s="530"/>
      <c r="D2246" s="535" t="s">
        <v>283</v>
      </c>
      <c r="E2246" s="517"/>
      <c r="F2246" s="523" t="s">
        <v>266</v>
      </c>
      <c r="G2246" s="524">
        <v>3</v>
      </c>
      <c r="H2246" s="524">
        <v>6</v>
      </c>
      <c r="I2246" s="682" t="s">
        <v>269</v>
      </c>
      <c r="J2246" s="524">
        <v>4</v>
      </c>
      <c r="K2246" s="519" t="s">
        <v>249</v>
      </c>
      <c r="L2246" s="525" t="s">
        <v>250</v>
      </c>
      <c r="M2246" s="520">
        <v>0</v>
      </c>
      <c r="N2246" s="520">
        <v>0</v>
      </c>
      <c r="O2246" s="520">
        <v>0</v>
      </c>
      <c r="P2246" s="517">
        <v>0</v>
      </c>
      <c r="Q2246" s="520">
        <v>0</v>
      </c>
      <c r="R2246" s="516">
        <f t="shared" si="44"/>
        <v>0</v>
      </c>
      <c r="S2246" s="525"/>
      <c r="T2246" s="525"/>
      <c r="U2246" s="525"/>
      <c r="V2246" s="525"/>
      <c r="W2246" s="525"/>
      <c r="X2246" s="525"/>
      <c r="Y2246" s="516"/>
      <c r="Z2246" s="516"/>
      <c r="AA2246" s="516"/>
      <c r="AB2246" s="516"/>
      <c r="AC2246" s="516"/>
      <c r="AD2246" s="516"/>
      <c r="AE2246" s="471"/>
      <c r="AF2246" s="471"/>
      <c r="AG2246" s="471"/>
      <c r="AH2246" s="471"/>
      <c r="AI2246" s="471"/>
      <c r="AJ2246" s="471"/>
      <c r="AK2246" s="471"/>
      <c r="AL2246" s="471"/>
      <c r="AM2246" s="471"/>
      <c r="AN2246" s="471"/>
      <c r="AO2246" s="471"/>
      <c r="AP2246" s="471"/>
      <c r="AQ2246" s="471"/>
      <c r="AR2246" s="471"/>
      <c r="AS2246" s="471"/>
      <c r="AT2246" s="471"/>
      <c r="AU2246" s="471"/>
      <c r="AV2246" s="471"/>
      <c r="AW2246" s="471"/>
      <c r="AX2246" s="471"/>
      <c r="AY2246" s="471"/>
      <c r="AZ2246" s="471"/>
      <c r="BA2246" s="471"/>
      <c r="BB2246" s="471"/>
    </row>
    <row r="2247" spans="1:54" ht="27.75" hidden="1" customHeight="1" thickBot="1">
      <c r="A2247" s="520">
        <v>1341</v>
      </c>
      <c r="B2247" s="526" t="s">
        <v>284</v>
      </c>
      <c r="C2247" s="530"/>
      <c r="D2247" s="535" t="s">
        <v>285</v>
      </c>
      <c r="E2247" s="517"/>
      <c r="F2247" s="523" t="s">
        <v>247</v>
      </c>
      <c r="G2247" s="524"/>
      <c r="H2247" s="524"/>
      <c r="I2247" s="682" t="s">
        <v>269</v>
      </c>
      <c r="J2247" s="524">
        <v>4</v>
      </c>
      <c r="K2247" s="519" t="s">
        <v>249</v>
      </c>
      <c r="L2247" s="525" t="s">
        <v>250</v>
      </c>
      <c r="M2247" s="520">
        <v>0</v>
      </c>
      <c r="N2247" s="520">
        <v>0</v>
      </c>
      <c r="O2247" s="520">
        <v>0</v>
      </c>
      <c r="P2247" s="517">
        <v>0</v>
      </c>
      <c r="Q2247" s="520">
        <v>0</v>
      </c>
      <c r="R2247" s="516">
        <f t="shared" si="44"/>
        <v>0</v>
      </c>
      <c r="S2247" s="525"/>
      <c r="T2247" s="525"/>
      <c r="U2247" s="525"/>
      <c r="V2247" s="525"/>
      <c r="W2247" s="525"/>
      <c r="X2247" s="525"/>
      <c r="Y2247" s="516"/>
      <c r="Z2247" s="516"/>
      <c r="AA2247" s="516"/>
      <c r="AB2247" s="516"/>
      <c r="AC2247" s="516"/>
      <c r="AD2247" s="516"/>
      <c r="AE2247" s="471"/>
      <c r="AF2247" s="471"/>
      <c r="AG2247" s="471"/>
      <c r="AH2247" s="471"/>
      <c r="AI2247" s="471"/>
      <c r="AJ2247" s="471"/>
      <c r="AK2247" s="471"/>
      <c r="AL2247" s="471"/>
      <c r="AM2247" s="471"/>
      <c r="AN2247" s="471"/>
      <c r="AO2247" s="471"/>
      <c r="AP2247" s="471"/>
      <c r="AQ2247" s="471"/>
      <c r="AR2247" s="471"/>
      <c r="AS2247" s="471"/>
      <c r="AT2247" s="471"/>
      <c r="AU2247" s="471"/>
      <c r="AV2247" s="471"/>
      <c r="AW2247" s="471"/>
      <c r="AX2247" s="471"/>
      <c r="AY2247" s="471"/>
      <c r="AZ2247" s="471"/>
      <c r="BA2247" s="471"/>
      <c r="BB2247" s="471"/>
    </row>
    <row r="2248" spans="1:54" ht="29.25" hidden="1" customHeight="1" thickBot="1">
      <c r="A2248" s="520">
        <v>1356</v>
      </c>
      <c r="B2248" s="526" t="s">
        <v>286</v>
      </c>
      <c r="C2248" s="530"/>
      <c r="D2248" s="535" t="s">
        <v>287</v>
      </c>
      <c r="E2248" s="517"/>
      <c r="F2248" s="523" t="s">
        <v>247</v>
      </c>
      <c r="G2248" s="524"/>
      <c r="H2248" s="524"/>
      <c r="I2248" s="682" t="s">
        <v>269</v>
      </c>
      <c r="J2248" s="524">
        <v>7</v>
      </c>
      <c r="K2248" s="519" t="s">
        <v>249</v>
      </c>
      <c r="L2248" s="525" t="s">
        <v>250</v>
      </c>
      <c r="M2248" s="520">
        <v>0</v>
      </c>
      <c r="N2248" s="520">
        <v>0</v>
      </c>
      <c r="O2248" s="520">
        <v>0</v>
      </c>
      <c r="P2248" s="517">
        <v>0</v>
      </c>
      <c r="Q2248" s="520">
        <v>0</v>
      </c>
      <c r="R2248" s="516">
        <f t="shared" si="44"/>
        <v>0</v>
      </c>
      <c r="S2248" s="525"/>
      <c r="T2248" s="525"/>
      <c r="U2248" s="525"/>
      <c r="V2248" s="525"/>
      <c r="W2248" s="525"/>
      <c r="X2248" s="525"/>
      <c r="Y2248" s="516"/>
      <c r="Z2248" s="516"/>
      <c r="AA2248" s="516"/>
      <c r="AB2248" s="516"/>
      <c r="AC2248" s="516"/>
      <c r="AD2248" s="516"/>
      <c r="AE2248" s="471"/>
      <c r="AF2248" s="471"/>
      <c r="AG2248" s="471"/>
      <c r="AH2248" s="471"/>
      <c r="AI2248" s="471"/>
      <c r="AJ2248" s="471"/>
      <c r="AK2248" s="471"/>
      <c r="AL2248" s="471"/>
      <c r="AM2248" s="471"/>
      <c r="AN2248" s="471"/>
      <c r="AO2248" s="471"/>
      <c r="AP2248" s="471"/>
      <c r="AQ2248" s="471"/>
      <c r="AR2248" s="471"/>
      <c r="AS2248" s="471"/>
      <c r="AT2248" s="471"/>
      <c r="AU2248" s="471"/>
      <c r="AV2248" s="471"/>
      <c r="AW2248" s="471"/>
      <c r="AX2248" s="471"/>
      <c r="AY2248" s="471"/>
      <c r="AZ2248" s="471"/>
      <c r="BA2248" s="471"/>
      <c r="BB2248" s="471"/>
    </row>
    <row r="2249" spans="1:54" ht="29.25" hidden="1" customHeight="1" thickBot="1">
      <c r="A2249" s="520">
        <v>1201</v>
      </c>
      <c r="B2249" s="528" t="s">
        <v>288</v>
      </c>
      <c r="C2249" s="532"/>
      <c r="D2249" s="535" t="s">
        <v>289</v>
      </c>
      <c r="E2249" s="517"/>
      <c r="F2249" s="523" t="s">
        <v>247</v>
      </c>
      <c r="G2249" s="524"/>
      <c r="H2249" s="524"/>
      <c r="I2249" s="682" t="s">
        <v>290</v>
      </c>
      <c r="J2249" s="524">
        <v>1</v>
      </c>
      <c r="K2249" s="525" t="s">
        <v>249</v>
      </c>
      <c r="L2249" s="525" t="s">
        <v>250</v>
      </c>
      <c r="M2249" s="520">
        <v>0</v>
      </c>
      <c r="N2249" s="520">
        <v>0</v>
      </c>
      <c r="O2249" s="520">
        <v>0</v>
      </c>
      <c r="P2249" s="520">
        <v>0</v>
      </c>
      <c r="Q2249" s="520">
        <v>0</v>
      </c>
      <c r="R2249" s="516">
        <f t="shared" si="44"/>
        <v>0</v>
      </c>
      <c r="S2249" s="525"/>
      <c r="T2249" s="525"/>
      <c r="U2249" s="525"/>
      <c r="V2249" s="525"/>
      <c r="W2249" s="525"/>
      <c r="X2249" s="525"/>
      <c r="Y2249" s="516"/>
      <c r="Z2249" s="516"/>
      <c r="AA2249" s="516"/>
      <c r="AB2249" s="516"/>
      <c r="AC2249" s="516"/>
      <c r="AD2249" s="516"/>
      <c r="AE2249" s="471"/>
      <c r="AF2249" s="471"/>
      <c r="AG2249" s="471"/>
      <c r="AH2249" s="471"/>
      <c r="AI2249" s="471"/>
      <c r="AJ2249" s="471"/>
      <c r="AK2249" s="471"/>
      <c r="AL2249" s="471"/>
      <c r="AM2249" s="471"/>
      <c r="AN2249" s="471"/>
      <c r="AO2249" s="471"/>
      <c r="AP2249" s="471"/>
      <c r="AQ2249" s="471"/>
      <c r="AR2249" s="471"/>
      <c r="AS2249" s="471"/>
      <c r="AT2249" s="471"/>
      <c r="AU2249" s="471"/>
      <c r="AV2249" s="471"/>
      <c r="AW2249" s="471"/>
      <c r="AX2249" s="471"/>
      <c r="AY2249" s="471"/>
      <c r="AZ2249" s="471"/>
      <c r="BA2249" s="471"/>
      <c r="BB2249" s="471"/>
    </row>
    <row r="2250" spans="1:54" ht="27.75" hidden="1" customHeight="1" thickBot="1">
      <c r="A2250" s="520">
        <v>1202</v>
      </c>
      <c r="B2250" s="528" t="s">
        <v>291</v>
      </c>
      <c r="C2250" s="532"/>
      <c r="D2250" s="535" t="s">
        <v>292</v>
      </c>
      <c r="E2250" s="527"/>
      <c r="F2250" s="523" t="s">
        <v>247</v>
      </c>
      <c r="G2250" s="524"/>
      <c r="H2250" s="524"/>
      <c r="I2250" s="682" t="s">
        <v>290</v>
      </c>
      <c r="J2250" s="524">
        <v>1</v>
      </c>
      <c r="K2250" s="525" t="s">
        <v>249</v>
      </c>
      <c r="L2250" s="525" t="s">
        <v>250</v>
      </c>
      <c r="M2250" s="520">
        <v>0</v>
      </c>
      <c r="N2250" s="520">
        <v>0</v>
      </c>
      <c r="O2250" s="520">
        <v>0</v>
      </c>
      <c r="P2250" s="520">
        <v>0</v>
      </c>
      <c r="Q2250" s="520">
        <v>0</v>
      </c>
      <c r="R2250" s="516">
        <f t="shared" si="44"/>
        <v>0</v>
      </c>
      <c r="S2250" s="525"/>
      <c r="T2250" s="525"/>
      <c r="U2250" s="525"/>
      <c r="V2250" s="525"/>
      <c r="W2250" s="525"/>
      <c r="X2250" s="525"/>
      <c r="Y2250" s="516"/>
      <c r="Z2250" s="516"/>
      <c r="AA2250" s="516"/>
      <c r="AB2250" s="516"/>
      <c r="AC2250" s="516"/>
      <c r="AD2250" s="516"/>
      <c r="AE2250" s="471"/>
      <c r="AF2250" s="471"/>
      <c r="AG2250" s="471"/>
      <c r="AH2250" s="471"/>
      <c r="AI2250" s="471"/>
      <c r="AJ2250" s="471"/>
      <c r="AK2250" s="471"/>
      <c r="AL2250" s="471"/>
      <c r="AM2250" s="471"/>
      <c r="AN2250" s="471"/>
      <c r="AO2250" s="471"/>
      <c r="AP2250" s="471"/>
      <c r="AQ2250" s="471"/>
      <c r="AR2250" s="471"/>
      <c r="AS2250" s="471"/>
      <c r="AT2250" s="471"/>
      <c r="AU2250" s="471"/>
      <c r="AV2250" s="471"/>
      <c r="AW2250" s="471"/>
      <c r="AX2250" s="471"/>
      <c r="AY2250" s="471"/>
      <c r="AZ2250" s="471"/>
      <c r="BA2250" s="471"/>
      <c r="BB2250" s="471"/>
    </row>
    <row r="2251" spans="1:54" ht="43.5" hidden="1" customHeight="1" thickBot="1">
      <c r="A2251" s="520">
        <v>1204</v>
      </c>
      <c r="B2251" s="528" t="s">
        <v>179</v>
      </c>
      <c r="C2251" s="532"/>
      <c r="D2251" s="535" t="s">
        <v>293</v>
      </c>
      <c r="E2251" s="517"/>
      <c r="F2251" s="523" t="s">
        <v>247</v>
      </c>
      <c r="G2251" s="524"/>
      <c r="H2251" s="524"/>
      <c r="I2251" s="682" t="s">
        <v>290</v>
      </c>
      <c r="J2251" s="524">
        <v>1</v>
      </c>
      <c r="K2251" s="525" t="s">
        <v>249</v>
      </c>
      <c r="L2251" s="525" t="s">
        <v>250</v>
      </c>
      <c r="M2251" s="520">
        <v>0</v>
      </c>
      <c r="N2251" s="520">
        <v>0</v>
      </c>
      <c r="O2251" s="520">
        <v>0</v>
      </c>
      <c r="P2251" s="520">
        <v>0</v>
      </c>
      <c r="Q2251" s="520">
        <v>0</v>
      </c>
      <c r="R2251" s="516">
        <f t="shared" si="44"/>
        <v>0</v>
      </c>
      <c r="S2251" s="525"/>
      <c r="T2251" s="525"/>
      <c r="U2251" s="525"/>
      <c r="V2251" s="525"/>
      <c r="W2251" s="525"/>
      <c r="X2251" s="525"/>
      <c r="Y2251" s="516"/>
      <c r="Z2251" s="516"/>
      <c r="AA2251" s="516"/>
      <c r="AB2251" s="516"/>
      <c r="AC2251" s="516"/>
      <c r="AD2251" s="516"/>
      <c r="AE2251" s="471"/>
      <c r="AF2251" s="471"/>
      <c r="AG2251" s="471"/>
      <c r="AH2251" s="471"/>
      <c r="AI2251" s="471"/>
      <c r="AJ2251" s="471"/>
      <c r="AK2251" s="471"/>
      <c r="AL2251" s="471"/>
      <c r="AM2251" s="471"/>
      <c r="AN2251" s="471"/>
      <c r="AO2251" s="471"/>
      <c r="AP2251" s="471"/>
      <c r="AQ2251" s="471"/>
      <c r="AR2251" s="471"/>
      <c r="AS2251" s="471"/>
      <c r="AT2251" s="471"/>
      <c r="AU2251" s="471"/>
      <c r="AV2251" s="471"/>
      <c r="AW2251" s="471"/>
      <c r="AX2251" s="471"/>
      <c r="AY2251" s="471"/>
      <c r="AZ2251" s="471"/>
      <c r="BA2251" s="471"/>
      <c r="BB2251" s="471"/>
    </row>
    <row r="2252" spans="1:54" ht="29.25" hidden="1" customHeight="1" thickBot="1">
      <c r="A2252" s="520">
        <v>1205</v>
      </c>
      <c r="B2252" s="528" t="s">
        <v>294</v>
      </c>
      <c r="C2252" s="532"/>
      <c r="D2252" s="535" t="s">
        <v>295</v>
      </c>
      <c r="E2252" s="517"/>
      <c r="F2252" s="523" t="s">
        <v>266</v>
      </c>
      <c r="G2252" s="524">
        <v>1</v>
      </c>
      <c r="H2252" s="524">
        <v>1</v>
      </c>
      <c r="I2252" s="682" t="s">
        <v>290</v>
      </c>
      <c r="J2252" s="524">
        <v>1</v>
      </c>
      <c r="K2252" s="525" t="s">
        <v>249</v>
      </c>
      <c r="L2252" s="525" t="s">
        <v>250</v>
      </c>
      <c r="M2252" s="520">
        <v>0</v>
      </c>
      <c r="N2252" s="520">
        <v>0</v>
      </c>
      <c r="O2252" s="520">
        <v>0</v>
      </c>
      <c r="P2252" s="520">
        <v>0</v>
      </c>
      <c r="Q2252" s="520">
        <v>0</v>
      </c>
      <c r="R2252" s="516">
        <f t="shared" si="44"/>
        <v>0</v>
      </c>
      <c r="S2252" s="525"/>
      <c r="T2252" s="525"/>
      <c r="U2252" s="525"/>
      <c r="V2252" s="525"/>
      <c r="W2252" s="525"/>
      <c r="X2252" s="525"/>
      <c r="Y2252" s="516"/>
      <c r="Z2252" s="516"/>
      <c r="AA2252" s="516"/>
      <c r="AB2252" s="516"/>
      <c r="AC2252" s="516"/>
      <c r="AD2252" s="516"/>
      <c r="AE2252" s="471"/>
      <c r="AF2252" s="471"/>
      <c r="AG2252" s="471"/>
      <c r="AH2252" s="471"/>
      <c r="AI2252" s="471"/>
      <c r="AJ2252" s="471"/>
      <c r="AK2252" s="471"/>
      <c r="AL2252" s="471"/>
      <c r="AM2252" s="471"/>
      <c r="AN2252" s="471"/>
      <c r="AO2252" s="471"/>
      <c r="AP2252" s="471"/>
      <c r="AQ2252" s="471"/>
      <c r="AR2252" s="471"/>
      <c r="AS2252" s="471"/>
      <c r="AT2252" s="471"/>
      <c r="AU2252" s="471"/>
      <c r="AV2252" s="471"/>
      <c r="AW2252" s="471"/>
      <c r="AX2252" s="471"/>
      <c r="AY2252" s="471"/>
      <c r="AZ2252" s="471"/>
      <c r="BA2252" s="471"/>
      <c r="BB2252" s="471"/>
    </row>
    <row r="2253" spans="1:54" ht="29.25" hidden="1" customHeight="1" thickBot="1">
      <c r="A2253" s="520">
        <v>1231</v>
      </c>
      <c r="B2253" s="528" t="s">
        <v>186</v>
      </c>
      <c r="C2253" s="532"/>
      <c r="D2253" s="535" t="s">
        <v>296</v>
      </c>
      <c r="E2253" s="517"/>
      <c r="F2253" s="523" t="s">
        <v>247</v>
      </c>
      <c r="G2253" s="524"/>
      <c r="H2253" s="524"/>
      <c r="I2253" s="682" t="s">
        <v>290</v>
      </c>
      <c r="J2253" s="524">
        <v>3</v>
      </c>
      <c r="K2253" s="525" t="s">
        <v>249</v>
      </c>
      <c r="L2253" s="525" t="s">
        <v>250</v>
      </c>
      <c r="M2253" s="520">
        <v>0</v>
      </c>
      <c r="N2253" s="529">
        <v>0</v>
      </c>
      <c r="O2253" s="520">
        <v>0</v>
      </c>
      <c r="P2253" s="520">
        <v>0</v>
      </c>
      <c r="Q2253" s="520">
        <v>0</v>
      </c>
      <c r="R2253" s="516">
        <f t="shared" si="44"/>
        <v>0</v>
      </c>
      <c r="S2253" s="525"/>
      <c r="T2253" s="525"/>
      <c r="U2253" s="525"/>
      <c r="V2253" s="525"/>
      <c r="W2253" s="525"/>
      <c r="X2253" s="525"/>
      <c r="Y2253" s="516"/>
      <c r="Z2253" s="516"/>
      <c r="AA2253" s="516"/>
      <c r="AB2253" s="516"/>
      <c r="AC2253" s="516"/>
      <c r="AD2253" s="516"/>
      <c r="AE2253" s="471"/>
      <c r="AF2253" s="471"/>
      <c r="AG2253" s="471"/>
      <c r="AH2253" s="471"/>
      <c r="AI2253" s="471"/>
      <c r="AJ2253" s="471"/>
      <c r="AK2253" s="471"/>
      <c r="AL2253" s="471"/>
      <c r="AM2253" s="471"/>
      <c r="AN2253" s="471"/>
      <c r="AO2253" s="471"/>
      <c r="AP2253" s="471"/>
      <c r="AQ2253" s="471"/>
      <c r="AR2253" s="471"/>
      <c r="AS2253" s="471"/>
      <c r="AT2253" s="471"/>
      <c r="AU2253" s="471"/>
      <c r="AV2253" s="471"/>
      <c r="AW2253" s="471"/>
      <c r="AX2253" s="471"/>
      <c r="AY2253" s="471"/>
      <c r="AZ2253" s="471"/>
      <c r="BA2253" s="471"/>
      <c r="BB2253" s="471"/>
    </row>
    <row r="2254" spans="1:54" s="414" customFormat="1" ht="43.5" hidden="1" customHeight="1" thickBot="1">
      <c r="A2254" s="520">
        <v>1233</v>
      </c>
      <c r="B2254" s="528" t="s">
        <v>187</v>
      </c>
      <c r="C2254" s="532"/>
      <c r="D2254" s="535" t="s">
        <v>297</v>
      </c>
      <c r="E2254" s="517"/>
      <c r="F2254" s="523" t="s">
        <v>247</v>
      </c>
      <c r="G2254" s="524"/>
      <c r="H2254" s="524"/>
      <c r="I2254" s="682" t="s">
        <v>290</v>
      </c>
      <c r="J2254" s="524">
        <v>3</v>
      </c>
      <c r="K2254" s="525" t="s">
        <v>249</v>
      </c>
      <c r="L2254" s="525" t="s">
        <v>250</v>
      </c>
      <c r="M2254" s="520">
        <v>0</v>
      </c>
      <c r="N2254" s="529">
        <v>0</v>
      </c>
      <c r="O2254" s="520">
        <v>0</v>
      </c>
      <c r="P2254" s="520">
        <v>0</v>
      </c>
      <c r="Q2254" s="520">
        <v>0</v>
      </c>
      <c r="R2254" s="516">
        <f t="shared" si="44"/>
        <v>0</v>
      </c>
      <c r="S2254" s="525"/>
      <c r="T2254" s="525"/>
      <c r="U2254" s="525"/>
      <c r="V2254" s="525"/>
      <c r="W2254" s="525"/>
      <c r="X2254" s="525"/>
      <c r="Y2254" s="516"/>
      <c r="Z2254" s="516"/>
      <c r="AA2254" s="516"/>
      <c r="AB2254" s="516"/>
      <c r="AC2254" s="516"/>
      <c r="AD2254" s="516"/>
      <c r="AE2254" s="471"/>
      <c r="AF2254" s="471"/>
      <c r="AG2254" s="471"/>
      <c r="AH2254" s="471"/>
      <c r="AI2254" s="471"/>
      <c r="AJ2254" s="471"/>
      <c r="AK2254" s="471"/>
      <c r="AL2254" s="471"/>
      <c r="AM2254" s="471"/>
      <c r="AN2254" s="471"/>
      <c r="AO2254" s="471"/>
      <c r="AP2254" s="471"/>
      <c r="AQ2254" s="471"/>
      <c r="AR2254" s="471"/>
      <c r="AS2254" s="471"/>
      <c r="AT2254" s="471"/>
      <c r="AU2254" s="471"/>
      <c r="AV2254" s="471"/>
      <c r="AW2254" s="471"/>
      <c r="AX2254" s="471"/>
      <c r="AY2254" s="471"/>
      <c r="AZ2254" s="471"/>
      <c r="BA2254" s="471"/>
      <c r="BB2254" s="471"/>
    </row>
    <row r="2255" spans="1:54" ht="29.25" hidden="1" customHeight="1" thickBot="1">
      <c r="A2255" s="520">
        <v>1243</v>
      </c>
      <c r="B2255" s="528" t="s">
        <v>298</v>
      </c>
      <c r="C2255" s="532"/>
      <c r="D2255" s="535" t="s">
        <v>299</v>
      </c>
      <c r="E2255" s="517"/>
      <c r="F2255" s="523" t="s">
        <v>247</v>
      </c>
      <c r="G2255" s="524"/>
      <c r="H2255" s="524"/>
      <c r="I2255" s="682" t="s">
        <v>290</v>
      </c>
      <c r="J2255" s="524">
        <v>4</v>
      </c>
      <c r="K2255" s="525" t="s">
        <v>249</v>
      </c>
      <c r="L2255" s="525" t="s">
        <v>250</v>
      </c>
      <c r="M2255" s="520">
        <v>0</v>
      </c>
      <c r="N2255" s="529">
        <v>0</v>
      </c>
      <c r="O2255" s="520">
        <v>0</v>
      </c>
      <c r="P2255" s="529">
        <v>0</v>
      </c>
      <c r="Q2255" s="520">
        <v>0</v>
      </c>
      <c r="R2255" s="516">
        <f t="shared" si="44"/>
        <v>0</v>
      </c>
      <c r="S2255" s="525"/>
      <c r="T2255" s="525"/>
      <c r="U2255" s="525"/>
      <c r="V2255" s="525"/>
      <c r="W2255" s="525"/>
      <c r="X2255" s="525"/>
      <c r="Y2255" s="516"/>
      <c r="Z2255" s="516"/>
      <c r="AA2255" s="516"/>
      <c r="AB2255" s="516"/>
      <c r="AC2255" s="516"/>
      <c r="AD2255" s="516"/>
      <c r="AE2255" s="471"/>
      <c r="AF2255" s="471"/>
      <c r="AG2255" s="471"/>
      <c r="AH2255" s="471"/>
      <c r="AI2255" s="471"/>
      <c r="AJ2255" s="471"/>
      <c r="AK2255" s="471"/>
      <c r="AL2255" s="471"/>
      <c r="AM2255" s="471"/>
      <c r="AN2255" s="471"/>
      <c r="AO2255" s="471"/>
      <c r="AP2255" s="471"/>
      <c r="AQ2255" s="471"/>
      <c r="AR2255" s="471"/>
      <c r="AS2255" s="471"/>
      <c r="AT2255" s="471"/>
      <c r="AU2255" s="471"/>
      <c r="AV2255" s="471"/>
      <c r="AW2255" s="471"/>
      <c r="AX2255" s="471"/>
      <c r="AY2255" s="471"/>
      <c r="AZ2255" s="471"/>
      <c r="BA2255" s="471"/>
      <c r="BB2255" s="471"/>
    </row>
    <row r="2256" spans="1:54" ht="43.5" hidden="1" customHeight="1" thickBot="1">
      <c r="A2256" s="520">
        <v>1245</v>
      </c>
      <c r="B2256" s="532" t="s">
        <v>192</v>
      </c>
      <c r="C2256" s="532"/>
      <c r="D2256" s="535" t="s">
        <v>300</v>
      </c>
      <c r="E2256" s="517"/>
      <c r="F2256" s="523" t="s">
        <v>266</v>
      </c>
      <c r="G2256" s="524">
        <v>4</v>
      </c>
      <c r="H2256" s="524">
        <v>3</v>
      </c>
      <c r="I2256" s="682" t="s">
        <v>290</v>
      </c>
      <c r="J2256" s="524">
        <v>4</v>
      </c>
      <c r="K2256" s="525" t="s">
        <v>249</v>
      </c>
      <c r="L2256" s="525" t="s">
        <v>250</v>
      </c>
      <c r="M2256" s="520">
        <v>0</v>
      </c>
      <c r="N2256" s="529">
        <v>0</v>
      </c>
      <c r="O2256" s="520">
        <v>0</v>
      </c>
      <c r="P2256" s="529">
        <v>0</v>
      </c>
      <c r="Q2256" s="520">
        <v>0</v>
      </c>
      <c r="R2256" s="516">
        <f t="shared" si="44"/>
        <v>0</v>
      </c>
      <c r="S2256" s="525"/>
      <c r="T2256" s="525"/>
      <c r="U2256" s="525"/>
      <c r="V2256" s="525"/>
      <c r="W2256" s="525"/>
      <c r="X2256" s="525"/>
      <c r="Y2256" s="516"/>
      <c r="Z2256" s="516"/>
      <c r="AA2256" s="516"/>
      <c r="AB2256" s="516"/>
      <c r="AC2256" s="516"/>
      <c r="AD2256" s="516"/>
      <c r="AE2256" s="471"/>
      <c r="AF2256" s="471"/>
      <c r="AG2256" s="471"/>
      <c r="AH2256" s="471"/>
      <c r="AI2256" s="471"/>
      <c r="AJ2256" s="471"/>
      <c r="AK2256" s="471"/>
      <c r="AL2256" s="471"/>
      <c r="AM2256" s="471"/>
      <c r="AN2256" s="471"/>
      <c r="AO2256" s="471"/>
      <c r="AP2256" s="471"/>
      <c r="AQ2256" s="471"/>
      <c r="AR2256" s="471"/>
      <c r="AS2256" s="471"/>
      <c r="AT2256" s="471"/>
      <c r="AU2256" s="471"/>
      <c r="AV2256" s="471"/>
      <c r="AW2256" s="471"/>
      <c r="AX2256" s="471"/>
      <c r="AY2256" s="471"/>
      <c r="AZ2256" s="471"/>
      <c r="BA2256" s="471"/>
      <c r="BB2256" s="471"/>
    </row>
    <row r="2257" spans="1:54" ht="29.25" hidden="1" customHeight="1" thickBot="1">
      <c r="A2257" s="520">
        <v>1251</v>
      </c>
      <c r="B2257" s="528" t="s">
        <v>194</v>
      </c>
      <c r="C2257" s="532"/>
      <c r="D2257" s="535" t="s">
        <v>301</v>
      </c>
      <c r="E2257" s="527"/>
      <c r="F2257" s="523" t="s">
        <v>266</v>
      </c>
      <c r="G2257" s="524">
        <v>2</v>
      </c>
      <c r="H2257" s="524">
        <v>5</v>
      </c>
      <c r="I2257" s="682" t="s">
        <v>290</v>
      </c>
      <c r="J2257" s="524">
        <v>5</v>
      </c>
      <c r="K2257" s="525" t="s">
        <v>249</v>
      </c>
      <c r="L2257" s="525" t="s">
        <v>250</v>
      </c>
      <c r="M2257" s="520">
        <v>0</v>
      </c>
      <c r="N2257" s="520">
        <v>0</v>
      </c>
      <c r="O2257" s="520">
        <v>0</v>
      </c>
      <c r="P2257" s="520">
        <v>0</v>
      </c>
      <c r="Q2257" s="520">
        <v>0</v>
      </c>
      <c r="R2257" s="516">
        <f t="shared" si="44"/>
        <v>0</v>
      </c>
      <c r="S2257" s="525"/>
      <c r="T2257" s="525"/>
      <c r="U2257" s="525"/>
      <c r="V2257" s="525"/>
      <c r="W2257" s="525"/>
      <c r="X2257" s="525"/>
      <c r="Y2257" s="516"/>
      <c r="Z2257" s="516"/>
      <c r="AA2257" s="516"/>
      <c r="AB2257" s="516"/>
      <c r="AC2257" s="516"/>
      <c r="AD2257" s="516"/>
      <c r="AE2257" s="471"/>
      <c r="AF2257" s="471"/>
      <c r="AG2257" s="471"/>
      <c r="AH2257" s="471"/>
      <c r="AI2257" s="471"/>
      <c r="AJ2257" s="471"/>
      <c r="AK2257" s="471"/>
      <c r="AL2257" s="471"/>
      <c r="AM2257" s="471"/>
      <c r="AN2257" s="471"/>
      <c r="AO2257" s="471"/>
      <c r="AP2257" s="471"/>
      <c r="AQ2257" s="471"/>
      <c r="AR2257" s="471"/>
      <c r="AS2257" s="471"/>
      <c r="AT2257" s="471"/>
      <c r="AU2257" s="471"/>
      <c r="AV2257" s="471"/>
      <c r="AW2257" s="471"/>
      <c r="AX2257" s="471"/>
      <c r="AY2257" s="471"/>
      <c r="AZ2257" s="471"/>
      <c r="BA2257" s="471"/>
      <c r="BB2257" s="471"/>
    </row>
    <row r="2258" spans="1:54" ht="29.25" hidden="1" customHeight="1" thickBot="1">
      <c r="A2258" s="520">
        <v>1252</v>
      </c>
      <c r="B2258" s="528" t="s">
        <v>302</v>
      </c>
      <c r="C2258" s="532"/>
      <c r="D2258" s="535" t="s">
        <v>303</v>
      </c>
      <c r="E2258" s="517"/>
      <c r="F2258" s="523" t="s">
        <v>266</v>
      </c>
      <c r="G2258" s="524">
        <v>3</v>
      </c>
      <c r="H2258" s="524">
        <v>2</v>
      </c>
      <c r="I2258" s="682" t="s">
        <v>290</v>
      </c>
      <c r="J2258" s="524">
        <v>5</v>
      </c>
      <c r="K2258" s="525" t="s">
        <v>249</v>
      </c>
      <c r="L2258" s="525" t="s">
        <v>250</v>
      </c>
      <c r="M2258" s="520">
        <v>0</v>
      </c>
      <c r="N2258" s="520">
        <v>0</v>
      </c>
      <c r="O2258" s="520">
        <v>0</v>
      </c>
      <c r="P2258" s="520">
        <v>0</v>
      </c>
      <c r="Q2258" s="520">
        <v>0</v>
      </c>
      <c r="R2258" s="516">
        <f t="shared" si="44"/>
        <v>0</v>
      </c>
      <c r="S2258" s="525"/>
      <c r="T2258" s="525"/>
      <c r="U2258" s="525"/>
      <c r="V2258" s="525"/>
      <c r="W2258" s="525"/>
      <c r="X2258" s="525"/>
      <c r="Y2258" s="516"/>
      <c r="Z2258" s="516"/>
      <c r="AA2258" s="516"/>
      <c r="AB2258" s="516"/>
      <c r="AC2258" s="516"/>
      <c r="AD2258" s="516"/>
      <c r="AE2258" s="471"/>
      <c r="AF2258" s="471"/>
      <c r="AG2258" s="471"/>
      <c r="AH2258" s="471"/>
      <c r="AI2258" s="471"/>
      <c r="AJ2258" s="471"/>
      <c r="AK2258" s="471"/>
      <c r="AL2258" s="471"/>
      <c r="AM2258" s="471"/>
      <c r="AN2258" s="471"/>
      <c r="AO2258" s="471"/>
      <c r="AP2258" s="471"/>
      <c r="AQ2258" s="471"/>
      <c r="AR2258" s="471"/>
      <c r="AS2258" s="471"/>
      <c r="AT2258" s="471"/>
      <c r="AU2258" s="471"/>
      <c r="AV2258" s="471"/>
      <c r="AW2258" s="471"/>
      <c r="AX2258" s="471"/>
      <c r="AY2258" s="471"/>
      <c r="AZ2258" s="471"/>
      <c r="BA2258" s="471"/>
      <c r="BB2258" s="471"/>
    </row>
    <row r="2259" spans="1:54" ht="29.25" hidden="1" customHeight="1" thickBot="1">
      <c r="A2259" s="520">
        <v>1504</v>
      </c>
      <c r="B2259" s="526" t="s">
        <v>151</v>
      </c>
      <c r="C2259" s="530"/>
      <c r="D2259" s="535" t="s">
        <v>304</v>
      </c>
      <c r="E2259" s="517"/>
      <c r="F2259" s="523" t="s">
        <v>266</v>
      </c>
      <c r="G2259" s="524">
        <v>1</v>
      </c>
      <c r="H2259" s="524">
        <v>3</v>
      </c>
      <c r="I2259" s="682" t="s">
        <v>305</v>
      </c>
      <c r="J2259" s="524">
        <v>1</v>
      </c>
      <c r="K2259" s="518" t="s">
        <v>249</v>
      </c>
      <c r="L2259" s="525" t="s">
        <v>4789</v>
      </c>
      <c r="M2259" s="520">
        <v>0</v>
      </c>
      <c r="N2259" s="520">
        <v>0</v>
      </c>
      <c r="O2259" s="520">
        <v>0</v>
      </c>
      <c r="P2259" s="520">
        <v>0</v>
      </c>
      <c r="Q2259" s="520">
        <v>0</v>
      </c>
      <c r="R2259" s="516">
        <f t="shared" si="44"/>
        <v>0</v>
      </c>
      <c r="S2259" s="525"/>
      <c r="T2259" s="525"/>
      <c r="U2259" s="525"/>
      <c r="V2259" s="525"/>
      <c r="W2259" s="525"/>
      <c r="X2259" s="525"/>
      <c r="Y2259" s="516"/>
      <c r="Z2259" s="516"/>
      <c r="AA2259" s="516"/>
      <c r="AB2259" s="516"/>
      <c r="AC2259" s="516"/>
      <c r="AD2259" s="516"/>
      <c r="AE2259" s="471"/>
      <c r="AF2259" s="471"/>
      <c r="AG2259" s="471"/>
      <c r="AH2259" s="471"/>
      <c r="AI2259" s="471"/>
      <c r="AJ2259" s="471"/>
      <c r="AK2259" s="471"/>
      <c r="AL2259" s="471"/>
      <c r="AM2259" s="471"/>
      <c r="AN2259" s="471"/>
      <c r="AO2259" s="471"/>
      <c r="AP2259" s="471"/>
      <c r="AQ2259" s="471"/>
      <c r="AR2259" s="471"/>
      <c r="AS2259" s="471"/>
      <c r="AT2259" s="471"/>
      <c r="AU2259" s="471"/>
      <c r="AV2259" s="471"/>
      <c r="AW2259" s="471"/>
      <c r="AX2259" s="471"/>
      <c r="AY2259" s="471"/>
      <c r="AZ2259" s="471"/>
      <c r="BA2259" s="471"/>
      <c r="BB2259" s="471"/>
    </row>
    <row r="2260" spans="1:54" ht="29.25" hidden="1" customHeight="1" thickBot="1">
      <c r="A2260" s="520">
        <v>1510</v>
      </c>
      <c r="B2260" s="526" t="s">
        <v>308</v>
      </c>
      <c r="C2260" s="530"/>
      <c r="D2260" s="535" t="s">
        <v>309</v>
      </c>
      <c r="E2260" s="527"/>
      <c r="F2260" s="523" t="s">
        <v>247</v>
      </c>
      <c r="G2260" s="524"/>
      <c r="H2260" s="524"/>
      <c r="I2260" s="682" t="s">
        <v>305</v>
      </c>
      <c r="J2260" s="524">
        <v>1</v>
      </c>
      <c r="K2260" s="518" t="s">
        <v>249</v>
      </c>
      <c r="L2260" s="525" t="s">
        <v>250</v>
      </c>
      <c r="M2260" s="520">
        <v>0</v>
      </c>
      <c r="N2260" s="520">
        <v>0</v>
      </c>
      <c r="O2260" s="520">
        <v>0</v>
      </c>
      <c r="P2260" s="520">
        <v>0</v>
      </c>
      <c r="Q2260" s="520">
        <v>0</v>
      </c>
      <c r="R2260" s="516">
        <f t="shared" si="44"/>
        <v>0</v>
      </c>
      <c r="S2260" s="525"/>
      <c r="T2260" s="525"/>
      <c r="U2260" s="525"/>
      <c r="V2260" s="525"/>
      <c r="W2260" s="525"/>
      <c r="X2260" s="525"/>
      <c r="Y2260" s="516"/>
      <c r="Z2260" s="516"/>
      <c r="AA2260" s="516"/>
      <c r="AB2260" s="516"/>
      <c r="AC2260" s="516"/>
      <c r="AD2260" s="516"/>
      <c r="AE2260" s="471"/>
      <c r="AF2260" s="471"/>
      <c r="AG2260" s="471"/>
      <c r="AH2260" s="471"/>
      <c r="AI2260" s="471"/>
      <c r="AJ2260" s="471"/>
      <c r="AK2260" s="471"/>
      <c r="AL2260" s="471"/>
      <c r="AM2260" s="471"/>
      <c r="AN2260" s="471"/>
      <c r="AO2260" s="471"/>
      <c r="AP2260" s="471"/>
      <c r="AQ2260" s="471"/>
      <c r="AR2260" s="471"/>
      <c r="AS2260" s="471"/>
      <c r="AT2260" s="471"/>
      <c r="AU2260" s="471"/>
      <c r="AV2260" s="471"/>
      <c r="AW2260" s="471"/>
      <c r="AX2260" s="471"/>
      <c r="AY2260" s="471"/>
      <c r="AZ2260" s="471"/>
      <c r="BA2260" s="471"/>
      <c r="BB2260" s="471"/>
    </row>
    <row r="2261" spans="1:54" ht="29.25" hidden="1" customHeight="1" thickBot="1">
      <c r="A2261" s="520"/>
      <c r="B2261" s="526" t="s">
        <v>4792</v>
      </c>
      <c r="C2261" s="530"/>
      <c r="D2261" s="535"/>
      <c r="E2261" s="527"/>
      <c r="F2261" s="523" t="s">
        <v>247</v>
      </c>
      <c r="G2261" s="524"/>
      <c r="H2261" s="524"/>
      <c r="I2261" s="682" t="s">
        <v>305</v>
      </c>
      <c r="J2261" s="524">
        <v>1</v>
      </c>
      <c r="K2261" s="518"/>
      <c r="L2261" s="525" t="s">
        <v>250</v>
      </c>
      <c r="M2261" s="520">
        <v>0</v>
      </c>
      <c r="N2261" s="520">
        <v>0</v>
      </c>
      <c r="O2261" s="520">
        <v>0</v>
      </c>
      <c r="P2261" s="520">
        <v>0</v>
      </c>
      <c r="Q2261" s="520">
        <v>0</v>
      </c>
      <c r="R2261" s="516">
        <f t="shared" ref="R2261:R2292" si="45">SUM(M2261:Q2261)</f>
        <v>0</v>
      </c>
      <c r="S2261" s="525"/>
      <c r="T2261" s="525"/>
      <c r="U2261" s="525"/>
      <c r="V2261" s="525"/>
      <c r="W2261" s="525"/>
      <c r="X2261" s="525"/>
      <c r="Y2261" s="516"/>
      <c r="Z2261" s="516"/>
      <c r="AA2261" s="516"/>
      <c r="AB2261" s="516"/>
      <c r="AC2261" s="516"/>
      <c r="AD2261" s="516"/>
      <c r="AE2261" s="471"/>
      <c r="AF2261" s="471"/>
      <c r="AG2261" s="471"/>
      <c r="AH2261" s="471"/>
      <c r="AI2261" s="471"/>
      <c r="AJ2261" s="471"/>
      <c r="AK2261" s="471"/>
      <c r="AL2261" s="471"/>
      <c r="AM2261" s="471"/>
      <c r="AN2261" s="471"/>
      <c r="AO2261" s="471"/>
      <c r="AP2261" s="471"/>
      <c r="AQ2261" s="471"/>
      <c r="AR2261" s="471"/>
      <c r="AS2261" s="471"/>
      <c r="AT2261" s="471"/>
      <c r="AU2261" s="471"/>
      <c r="AV2261" s="471"/>
      <c r="AW2261" s="471"/>
      <c r="AX2261" s="471"/>
      <c r="AY2261" s="471"/>
      <c r="AZ2261" s="471"/>
      <c r="BA2261" s="471"/>
      <c r="BB2261" s="471"/>
    </row>
    <row r="2262" spans="1:54" ht="29.25" hidden="1" customHeight="1" thickBot="1">
      <c r="A2262" s="520"/>
      <c r="B2262" s="663" t="s">
        <v>4793</v>
      </c>
      <c r="C2262" s="530"/>
      <c r="D2262" s="663" t="s">
        <v>4794</v>
      </c>
      <c r="E2262" s="527"/>
      <c r="F2262" s="523"/>
      <c r="G2262" s="524"/>
      <c r="H2262" s="524"/>
      <c r="I2262" s="682" t="s">
        <v>305</v>
      </c>
      <c r="J2262" s="524">
        <v>1</v>
      </c>
      <c r="K2262" s="518"/>
      <c r="L2262" s="525" t="s">
        <v>250</v>
      </c>
      <c r="M2262" s="520">
        <v>0</v>
      </c>
      <c r="N2262" s="520">
        <v>0</v>
      </c>
      <c r="O2262" s="520">
        <v>0</v>
      </c>
      <c r="P2262" s="520">
        <v>0</v>
      </c>
      <c r="Q2262" s="520">
        <v>0</v>
      </c>
      <c r="R2262" s="516">
        <f t="shared" si="45"/>
        <v>0</v>
      </c>
      <c r="S2262" s="525"/>
      <c r="T2262" s="525"/>
      <c r="U2262" s="525"/>
      <c r="V2262" s="525"/>
      <c r="W2262" s="525"/>
      <c r="X2262" s="525"/>
      <c r="Y2262" s="516"/>
      <c r="Z2262" s="516"/>
      <c r="AA2262" s="516"/>
      <c r="AB2262" s="516"/>
      <c r="AC2262" s="516"/>
      <c r="AD2262" s="516"/>
      <c r="AE2262" s="471"/>
      <c r="AF2262" s="471"/>
      <c r="AG2262" s="471"/>
      <c r="AH2262" s="471"/>
      <c r="AI2262" s="471"/>
      <c r="AJ2262" s="471"/>
      <c r="AK2262" s="471"/>
      <c r="AL2262" s="471"/>
      <c r="AM2262" s="471"/>
      <c r="AN2262" s="471"/>
      <c r="AO2262" s="471"/>
      <c r="AP2262" s="471"/>
      <c r="AQ2262" s="471"/>
      <c r="AR2262" s="471"/>
      <c r="AS2262" s="471"/>
      <c r="AT2262" s="471"/>
      <c r="AU2262" s="471"/>
      <c r="AV2262" s="471"/>
      <c r="AW2262" s="471"/>
      <c r="AX2262" s="471"/>
      <c r="AY2262" s="471"/>
      <c r="AZ2262" s="471"/>
      <c r="BA2262" s="471"/>
      <c r="BB2262" s="471"/>
    </row>
    <row r="2263" spans="1:54" ht="43.5" hidden="1" customHeight="1" thickBot="1">
      <c r="A2263" s="520">
        <v>1506</v>
      </c>
      <c r="B2263" s="526" t="s">
        <v>306</v>
      </c>
      <c r="C2263" s="530"/>
      <c r="D2263" s="535" t="s">
        <v>307</v>
      </c>
      <c r="E2263" s="517"/>
      <c r="F2263" s="523" t="s">
        <v>247</v>
      </c>
      <c r="G2263" s="524"/>
      <c r="H2263" s="524"/>
      <c r="I2263" s="682" t="s">
        <v>305</v>
      </c>
      <c r="J2263" s="524">
        <v>1</v>
      </c>
      <c r="K2263" s="518" t="s">
        <v>249</v>
      </c>
      <c r="L2263" s="525" t="s">
        <v>250</v>
      </c>
      <c r="M2263" s="520">
        <v>0</v>
      </c>
      <c r="N2263" s="520">
        <v>0</v>
      </c>
      <c r="O2263" s="520">
        <v>0</v>
      </c>
      <c r="P2263" s="520">
        <v>0</v>
      </c>
      <c r="Q2263" s="520">
        <v>0</v>
      </c>
      <c r="R2263" s="516">
        <f t="shared" si="45"/>
        <v>0</v>
      </c>
      <c r="S2263" s="525"/>
      <c r="T2263" s="525"/>
      <c r="U2263" s="525"/>
      <c r="V2263" s="525"/>
      <c r="W2263" s="525"/>
      <c r="X2263" s="525"/>
      <c r="Y2263" s="516"/>
      <c r="Z2263" s="516"/>
      <c r="AA2263" s="516"/>
      <c r="AB2263" s="516"/>
      <c r="AC2263" s="516"/>
      <c r="AD2263" s="516"/>
      <c r="AE2263" s="471"/>
      <c r="AF2263" s="471"/>
      <c r="AG2263" s="471"/>
      <c r="AH2263" s="471"/>
      <c r="AI2263" s="471"/>
      <c r="AJ2263" s="471"/>
      <c r="AK2263" s="471"/>
      <c r="AL2263" s="471"/>
      <c r="AM2263" s="471"/>
      <c r="AN2263" s="471"/>
      <c r="AO2263" s="471"/>
      <c r="AP2263" s="471"/>
      <c r="AQ2263" s="471"/>
      <c r="AR2263" s="471"/>
      <c r="AS2263" s="471"/>
      <c r="AT2263" s="471"/>
      <c r="AU2263" s="471"/>
      <c r="AV2263" s="471"/>
      <c r="AW2263" s="471"/>
      <c r="AX2263" s="471"/>
      <c r="AY2263" s="471"/>
      <c r="AZ2263" s="471"/>
      <c r="BA2263" s="471"/>
      <c r="BB2263" s="471"/>
    </row>
    <row r="2264" spans="1:54" ht="27.75" hidden="1" customHeight="1" thickBot="1">
      <c r="A2264" s="520">
        <v>1512</v>
      </c>
      <c r="B2264" s="526" t="s">
        <v>310</v>
      </c>
      <c r="C2264" s="530"/>
      <c r="D2264" s="535" t="s">
        <v>292</v>
      </c>
      <c r="E2264" s="517"/>
      <c r="F2264" s="523" t="s">
        <v>247</v>
      </c>
      <c r="G2264" s="524"/>
      <c r="H2264" s="524"/>
      <c r="I2264" s="682" t="s">
        <v>305</v>
      </c>
      <c r="J2264" s="524">
        <v>1</v>
      </c>
      <c r="K2264" s="518" t="s">
        <v>249</v>
      </c>
      <c r="L2264" s="525" t="s">
        <v>250</v>
      </c>
      <c r="M2264" s="520">
        <v>0</v>
      </c>
      <c r="N2264" s="520">
        <v>0</v>
      </c>
      <c r="O2264" s="520">
        <v>0</v>
      </c>
      <c r="P2264" s="520">
        <v>0</v>
      </c>
      <c r="Q2264" s="520">
        <v>0</v>
      </c>
      <c r="R2264" s="516">
        <f t="shared" si="45"/>
        <v>0</v>
      </c>
      <c r="S2264" s="525"/>
      <c r="T2264" s="525"/>
      <c r="U2264" s="525"/>
      <c r="V2264" s="525"/>
      <c r="W2264" s="525"/>
      <c r="X2264" s="525"/>
      <c r="Y2264" s="516"/>
      <c r="Z2264" s="516"/>
      <c r="AA2264" s="516"/>
      <c r="AB2264" s="516"/>
      <c r="AC2264" s="516"/>
      <c r="AD2264" s="516"/>
      <c r="AE2264" s="471"/>
      <c r="AF2264" s="471"/>
      <c r="AG2264" s="471"/>
      <c r="AH2264" s="471"/>
      <c r="AI2264" s="471"/>
      <c r="AJ2264" s="471"/>
      <c r="AK2264" s="471"/>
      <c r="AL2264" s="471"/>
      <c r="AM2264" s="471"/>
      <c r="AN2264" s="471"/>
      <c r="AO2264" s="471"/>
      <c r="AP2264" s="471"/>
      <c r="AQ2264" s="471"/>
      <c r="AR2264" s="471"/>
      <c r="AS2264" s="471"/>
      <c r="AT2264" s="471"/>
      <c r="AU2264" s="471"/>
      <c r="AV2264" s="471"/>
      <c r="AW2264" s="471"/>
      <c r="AX2264" s="471"/>
      <c r="AY2264" s="471"/>
      <c r="AZ2264" s="471"/>
      <c r="BA2264" s="471"/>
      <c r="BB2264" s="471"/>
    </row>
    <row r="2265" spans="1:54" ht="29.25" hidden="1" customHeight="1" thickBot="1">
      <c r="A2265" s="520">
        <v>1514</v>
      </c>
      <c r="B2265" s="526" t="s">
        <v>160</v>
      </c>
      <c r="C2265" s="530"/>
      <c r="D2265" s="535" t="s">
        <v>311</v>
      </c>
      <c r="E2265" s="517"/>
      <c r="F2265" s="523" t="s">
        <v>247</v>
      </c>
      <c r="G2265" s="524"/>
      <c r="H2265" s="524"/>
      <c r="I2265" s="682" t="s">
        <v>305</v>
      </c>
      <c r="J2265" s="524">
        <v>1</v>
      </c>
      <c r="K2265" s="518" t="s">
        <v>249</v>
      </c>
      <c r="L2265" s="525" t="s">
        <v>250</v>
      </c>
      <c r="M2265" s="520">
        <v>0</v>
      </c>
      <c r="N2265" s="520">
        <v>0</v>
      </c>
      <c r="O2265" s="520">
        <v>0</v>
      </c>
      <c r="P2265" s="520">
        <v>0</v>
      </c>
      <c r="Q2265" s="520">
        <v>0</v>
      </c>
      <c r="R2265" s="516">
        <f t="shared" si="45"/>
        <v>0</v>
      </c>
      <c r="S2265" s="525"/>
      <c r="T2265" s="525"/>
      <c r="U2265" s="525"/>
      <c r="V2265" s="525"/>
      <c r="W2265" s="525"/>
      <c r="X2265" s="525"/>
      <c r="Y2265" s="516"/>
      <c r="Z2265" s="516"/>
      <c r="AA2265" s="516"/>
      <c r="AB2265" s="516"/>
      <c r="AC2265" s="516"/>
      <c r="AD2265" s="516"/>
      <c r="AE2265" s="471"/>
      <c r="AF2265" s="471"/>
      <c r="AG2265" s="471"/>
      <c r="AH2265" s="471"/>
      <c r="AI2265" s="471"/>
      <c r="AJ2265" s="471"/>
      <c r="AK2265" s="471"/>
      <c r="AL2265" s="471"/>
      <c r="AM2265" s="471"/>
      <c r="AN2265" s="471"/>
      <c r="AO2265" s="471"/>
      <c r="AP2265" s="471"/>
      <c r="AQ2265" s="471"/>
      <c r="AR2265" s="471"/>
      <c r="AS2265" s="471"/>
      <c r="AT2265" s="471"/>
      <c r="AU2265" s="471"/>
      <c r="AV2265" s="471"/>
      <c r="AW2265" s="471"/>
      <c r="AX2265" s="471"/>
      <c r="AY2265" s="471"/>
      <c r="AZ2265" s="471"/>
      <c r="BA2265" s="471"/>
      <c r="BB2265" s="471"/>
    </row>
    <row r="2266" spans="1:54" ht="29.25" hidden="1" customHeight="1" thickBot="1">
      <c r="A2266" s="520">
        <v>1518</v>
      </c>
      <c r="B2266" s="526" t="s">
        <v>312</v>
      </c>
      <c r="C2266" s="530"/>
      <c r="D2266" s="535" t="s">
        <v>313</v>
      </c>
      <c r="E2266" s="517"/>
      <c r="F2266" s="523" t="s">
        <v>247</v>
      </c>
      <c r="G2266" s="524"/>
      <c r="H2266" s="524"/>
      <c r="I2266" s="682" t="s">
        <v>305</v>
      </c>
      <c r="J2266" s="524">
        <v>2</v>
      </c>
      <c r="K2266" s="518" t="s">
        <v>249</v>
      </c>
      <c r="L2266" s="525" t="s">
        <v>250</v>
      </c>
      <c r="M2266" s="520">
        <v>0</v>
      </c>
      <c r="N2266" s="520">
        <v>0</v>
      </c>
      <c r="O2266" s="520">
        <v>0</v>
      </c>
      <c r="P2266" s="520">
        <v>0</v>
      </c>
      <c r="Q2266" s="520">
        <v>0</v>
      </c>
      <c r="R2266" s="516">
        <f t="shared" si="45"/>
        <v>0</v>
      </c>
      <c r="S2266" s="525"/>
      <c r="T2266" s="525"/>
      <c r="U2266" s="525"/>
      <c r="V2266" s="525"/>
      <c r="W2266" s="525"/>
      <c r="X2266" s="525"/>
      <c r="Y2266" s="516"/>
      <c r="Z2266" s="516"/>
      <c r="AA2266" s="516"/>
      <c r="AB2266" s="516"/>
      <c r="AC2266" s="516"/>
      <c r="AD2266" s="516"/>
      <c r="AE2266" s="471"/>
      <c r="AF2266" s="471"/>
      <c r="AG2266" s="471"/>
      <c r="AH2266" s="471"/>
      <c r="AI2266" s="471"/>
      <c r="AJ2266" s="471"/>
      <c r="AK2266" s="471"/>
      <c r="AL2266" s="471"/>
      <c r="AM2266" s="471"/>
      <c r="AN2266" s="471"/>
      <c r="AO2266" s="471"/>
      <c r="AP2266" s="471"/>
      <c r="AQ2266" s="471"/>
      <c r="AR2266" s="471"/>
      <c r="AS2266" s="471"/>
      <c r="AT2266" s="471"/>
      <c r="AU2266" s="471"/>
      <c r="AV2266" s="471"/>
      <c r="AW2266" s="471"/>
      <c r="AX2266" s="471"/>
      <c r="AY2266" s="471"/>
      <c r="AZ2266" s="471"/>
      <c r="BA2266" s="471"/>
      <c r="BB2266" s="471"/>
    </row>
    <row r="2267" spans="1:54" ht="29.25" hidden="1" customHeight="1" thickBot="1">
      <c r="A2267" s="520">
        <v>1520</v>
      </c>
      <c r="B2267" s="526" t="s">
        <v>137</v>
      </c>
      <c r="C2267" s="530"/>
      <c r="D2267" s="535" t="s">
        <v>314</v>
      </c>
      <c r="E2267" s="517"/>
      <c r="F2267" s="523" t="s">
        <v>247</v>
      </c>
      <c r="G2267" s="524"/>
      <c r="H2267" s="524"/>
      <c r="I2267" s="682" t="s">
        <v>305</v>
      </c>
      <c r="J2267" s="524">
        <v>2</v>
      </c>
      <c r="K2267" s="518" t="s">
        <v>249</v>
      </c>
      <c r="L2267" s="525" t="s">
        <v>250</v>
      </c>
      <c r="M2267" s="520">
        <v>0</v>
      </c>
      <c r="N2267" s="520">
        <v>0</v>
      </c>
      <c r="O2267" s="520">
        <v>0</v>
      </c>
      <c r="P2267" s="520">
        <v>0</v>
      </c>
      <c r="Q2267" s="520">
        <v>0</v>
      </c>
      <c r="R2267" s="516">
        <f t="shared" si="45"/>
        <v>0</v>
      </c>
      <c r="S2267" s="525"/>
      <c r="T2267" s="525"/>
      <c r="U2267" s="525"/>
      <c r="V2267" s="525"/>
      <c r="W2267" s="525"/>
      <c r="X2267" s="525"/>
      <c r="Y2267" s="516"/>
      <c r="Z2267" s="516"/>
      <c r="AA2267" s="516"/>
      <c r="AB2267" s="516"/>
      <c r="AC2267" s="516"/>
      <c r="AD2267" s="516"/>
      <c r="AE2267" s="471"/>
      <c r="AF2267" s="471"/>
      <c r="AG2267" s="471"/>
      <c r="AH2267" s="471"/>
      <c r="AI2267" s="471"/>
      <c r="AJ2267" s="471"/>
      <c r="AK2267" s="471"/>
      <c r="AL2267" s="471"/>
      <c r="AM2267" s="471"/>
      <c r="AN2267" s="471"/>
      <c r="AO2267" s="471"/>
      <c r="AP2267" s="471"/>
      <c r="AQ2267" s="471"/>
      <c r="AR2267" s="471"/>
      <c r="AS2267" s="471"/>
      <c r="AT2267" s="471"/>
      <c r="AU2267" s="471"/>
      <c r="AV2267" s="471"/>
      <c r="AW2267" s="471"/>
      <c r="AX2267" s="471"/>
      <c r="AY2267" s="471"/>
      <c r="AZ2267" s="471"/>
      <c r="BA2267" s="471"/>
      <c r="BB2267" s="471"/>
    </row>
    <row r="2268" spans="1:54" ht="29.25" hidden="1" customHeight="1" thickBot="1">
      <c r="A2268" s="520">
        <v>1521</v>
      </c>
      <c r="B2268" s="526" t="s">
        <v>315</v>
      </c>
      <c r="C2268" s="530"/>
      <c r="D2268" s="535" t="s">
        <v>316</v>
      </c>
      <c r="E2268" s="527"/>
      <c r="F2268" s="523" t="s">
        <v>247</v>
      </c>
      <c r="G2268" s="524"/>
      <c r="H2268" s="524"/>
      <c r="I2268" s="682" t="s">
        <v>305</v>
      </c>
      <c r="J2268" s="524">
        <v>2</v>
      </c>
      <c r="K2268" s="518" t="s">
        <v>249</v>
      </c>
      <c r="L2268" s="525" t="s">
        <v>4789</v>
      </c>
      <c r="M2268" s="520">
        <v>0</v>
      </c>
      <c r="N2268" s="520">
        <v>0</v>
      </c>
      <c r="O2268" s="520">
        <v>0</v>
      </c>
      <c r="P2268" s="520">
        <v>0</v>
      </c>
      <c r="Q2268" s="520">
        <v>0</v>
      </c>
      <c r="R2268" s="516">
        <f t="shared" si="45"/>
        <v>0</v>
      </c>
      <c r="S2268" s="525"/>
      <c r="T2268" s="525"/>
      <c r="U2268" s="525"/>
      <c r="V2268" s="525"/>
      <c r="W2268" s="525"/>
      <c r="X2268" s="525"/>
      <c r="Y2268" s="516"/>
      <c r="Z2268" s="516"/>
      <c r="AA2268" s="516"/>
      <c r="AB2268" s="516"/>
      <c r="AC2268" s="516"/>
      <c r="AD2268" s="516"/>
      <c r="AE2268" s="471"/>
      <c r="AF2268" s="471"/>
      <c r="AG2268" s="471"/>
      <c r="AH2268" s="471"/>
      <c r="AI2268" s="471"/>
      <c r="AJ2268" s="471"/>
      <c r="AK2268" s="471"/>
      <c r="AL2268" s="471"/>
      <c r="AM2268" s="471"/>
      <c r="AN2268" s="471"/>
      <c r="AO2268" s="471"/>
      <c r="AP2268" s="471"/>
      <c r="AQ2268" s="471"/>
      <c r="AR2268" s="471"/>
      <c r="AS2268" s="471"/>
      <c r="AT2268" s="471"/>
      <c r="AU2268" s="471"/>
      <c r="AV2268" s="471"/>
      <c r="AW2268" s="471"/>
      <c r="AX2268" s="471"/>
      <c r="AY2268" s="471"/>
      <c r="AZ2268" s="471"/>
      <c r="BA2268" s="471"/>
      <c r="BB2268" s="471"/>
    </row>
    <row r="2269" spans="1:54" ht="29.25" hidden="1" customHeight="1" thickBot="1">
      <c r="A2269" s="520">
        <v>1531</v>
      </c>
      <c r="B2269" s="526" t="s">
        <v>139</v>
      </c>
      <c r="C2269" s="530"/>
      <c r="D2269" s="535" t="s">
        <v>317</v>
      </c>
      <c r="E2269" s="517"/>
      <c r="F2269" s="523" t="s">
        <v>247</v>
      </c>
      <c r="G2269" s="524"/>
      <c r="H2269" s="524"/>
      <c r="I2269" s="682" t="s">
        <v>305</v>
      </c>
      <c r="J2269" s="524">
        <v>3</v>
      </c>
      <c r="K2269" s="518" t="s">
        <v>249</v>
      </c>
      <c r="L2269" s="525" t="s">
        <v>250</v>
      </c>
      <c r="M2269" s="520">
        <v>0</v>
      </c>
      <c r="N2269" s="520">
        <v>0</v>
      </c>
      <c r="O2269" s="520">
        <v>0</v>
      </c>
      <c r="P2269" s="520">
        <v>0</v>
      </c>
      <c r="Q2269" s="520">
        <v>0</v>
      </c>
      <c r="R2269" s="516">
        <f t="shared" si="45"/>
        <v>0</v>
      </c>
      <c r="S2269" s="525"/>
      <c r="T2269" s="525"/>
      <c r="U2269" s="525"/>
      <c r="V2269" s="525"/>
      <c r="W2269" s="525"/>
      <c r="X2269" s="525"/>
      <c r="Y2269" s="516"/>
      <c r="Z2269" s="516"/>
      <c r="AA2269" s="516"/>
      <c r="AB2269" s="516"/>
      <c r="AC2269" s="516"/>
      <c r="AD2269" s="516"/>
      <c r="AE2269" s="471"/>
      <c r="AF2269" s="471"/>
      <c r="AG2269" s="471"/>
      <c r="AH2269" s="471"/>
      <c r="AI2269" s="471"/>
      <c r="AJ2269" s="471"/>
      <c r="AK2269" s="471"/>
      <c r="AL2269" s="471"/>
      <c r="AM2269" s="471"/>
      <c r="AN2269" s="471"/>
      <c r="AO2269" s="471"/>
      <c r="AP2269" s="471"/>
      <c r="AQ2269" s="471"/>
      <c r="AR2269" s="471"/>
      <c r="AS2269" s="471"/>
      <c r="AT2269" s="471"/>
      <c r="AU2269" s="471"/>
      <c r="AV2269" s="471"/>
      <c r="AW2269" s="471"/>
      <c r="AX2269" s="471"/>
      <c r="AY2269" s="471"/>
      <c r="AZ2269" s="471"/>
      <c r="BA2269" s="471"/>
      <c r="BB2269" s="471"/>
    </row>
    <row r="2270" spans="1:54" ht="29.25" hidden="1" customHeight="1" thickBot="1">
      <c r="A2270" s="520"/>
      <c r="B2270" s="663" t="s">
        <v>4795</v>
      </c>
      <c r="C2270" s="530"/>
      <c r="D2270" s="535"/>
      <c r="E2270" s="517"/>
      <c r="F2270" s="523" t="s">
        <v>247</v>
      </c>
      <c r="G2270" s="524"/>
      <c r="H2270" s="524"/>
      <c r="I2270" s="682" t="s">
        <v>305</v>
      </c>
      <c r="J2270" s="524">
        <v>4</v>
      </c>
      <c r="K2270" s="518"/>
      <c r="L2270" s="525" t="s">
        <v>250</v>
      </c>
      <c r="M2270" s="520">
        <v>0</v>
      </c>
      <c r="N2270" s="520">
        <v>0</v>
      </c>
      <c r="O2270" s="520">
        <v>0</v>
      </c>
      <c r="P2270" s="520">
        <v>0</v>
      </c>
      <c r="Q2270" s="520">
        <v>0</v>
      </c>
      <c r="R2270" s="516">
        <f t="shared" si="45"/>
        <v>0</v>
      </c>
      <c r="S2270" s="525"/>
      <c r="T2270" s="525"/>
      <c r="U2270" s="525"/>
      <c r="V2270" s="525"/>
      <c r="W2270" s="525"/>
      <c r="X2270" s="525"/>
      <c r="Y2270" s="516"/>
      <c r="Z2270" s="516"/>
      <c r="AA2270" s="516"/>
      <c r="AB2270" s="516"/>
      <c r="AC2270" s="516"/>
      <c r="AD2270" s="516"/>
      <c r="AE2270" s="471"/>
      <c r="AF2270" s="471"/>
      <c r="AG2270" s="471"/>
      <c r="AH2270" s="471"/>
      <c r="AI2270" s="471"/>
      <c r="AJ2270" s="471"/>
      <c r="AK2270" s="471"/>
      <c r="AL2270" s="471"/>
      <c r="AM2270" s="471"/>
      <c r="AN2270" s="471"/>
      <c r="AO2270" s="471"/>
      <c r="AP2270" s="471"/>
      <c r="AQ2270" s="471"/>
      <c r="AR2270" s="471"/>
      <c r="AS2270" s="471"/>
      <c r="AT2270" s="471"/>
      <c r="AU2270" s="471"/>
      <c r="AV2270" s="471"/>
      <c r="AW2270" s="471"/>
      <c r="AX2270" s="471"/>
      <c r="AY2270" s="471"/>
      <c r="AZ2270" s="471"/>
      <c r="BA2270" s="471"/>
      <c r="BB2270" s="471"/>
    </row>
    <row r="2271" spans="1:54" ht="57.75" hidden="1" customHeight="1" thickBot="1">
      <c r="A2271" s="520">
        <v>1547</v>
      </c>
      <c r="B2271" s="530" t="s">
        <v>318</v>
      </c>
      <c r="C2271" s="530"/>
      <c r="D2271" s="535" t="s">
        <v>319</v>
      </c>
      <c r="E2271" s="517"/>
      <c r="F2271" s="523" t="s">
        <v>247</v>
      </c>
      <c r="G2271" s="524"/>
      <c r="H2271" s="524"/>
      <c r="I2271" s="682" t="s">
        <v>305</v>
      </c>
      <c r="J2271" s="524">
        <v>5</v>
      </c>
      <c r="K2271" s="518" t="s">
        <v>249</v>
      </c>
      <c r="L2271" s="525" t="s">
        <v>250</v>
      </c>
      <c r="M2271" s="520">
        <v>0</v>
      </c>
      <c r="N2271" s="520">
        <v>0</v>
      </c>
      <c r="O2271" s="520">
        <v>0</v>
      </c>
      <c r="P2271" s="520">
        <v>0</v>
      </c>
      <c r="Q2271" s="520">
        <v>0</v>
      </c>
      <c r="R2271" s="516">
        <f t="shared" si="45"/>
        <v>0</v>
      </c>
      <c r="S2271" s="525"/>
      <c r="T2271" s="525"/>
      <c r="U2271" s="525"/>
      <c r="V2271" s="525"/>
      <c r="W2271" s="525"/>
      <c r="X2271" s="525"/>
      <c r="Y2271" s="516"/>
      <c r="Z2271" s="516"/>
      <c r="AA2271" s="516"/>
      <c r="AB2271" s="516"/>
      <c r="AC2271" s="516"/>
      <c r="AD2271" s="516"/>
      <c r="AE2271" s="471"/>
      <c r="AF2271" s="471"/>
      <c r="AG2271" s="471"/>
      <c r="AH2271" s="471"/>
      <c r="AI2271" s="471"/>
      <c r="AJ2271" s="471"/>
      <c r="AK2271" s="471"/>
      <c r="AL2271" s="471"/>
      <c r="AM2271" s="471"/>
      <c r="AN2271" s="471"/>
      <c r="AO2271" s="471"/>
      <c r="AP2271" s="471"/>
      <c r="AQ2271" s="471"/>
      <c r="AR2271" s="471"/>
      <c r="AS2271" s="471"/>
      <c r="AT2271" s="471"/>
      <c r="AU2271" s="471"/>
      <c r="AV2271" s="471"/>
      <c r="AW2271" s="471"/>
      <c r="AX2271" s="471"/>
      <c r="AY2271" s="471"/>
      <c r="AZ2271" s="471"/>
      <c r="BA2271" s="471"/>
      <c r="BB2271" s="471"/>
    </row>
    <row r="2272" spans="1:54" ht="29.25" hidden="1" customHeight="1" thickBot="1">
      <c r="A2272" s="531">
        <v>1603</v>
      </c>
      <c r="B2272" s="528" t="s">
        <v>106</v>
      </c>
      <c r="C2272" s="532"/>
      <c r="D2272" s="535" t="s">
        <v>320</v>
      </c>
      <c r="E2272" s="534"/>
      <c r="F2272" s="522" t="s">
        <v>247</v>
      </c>
      <c r="G2272" s="537">
        <v>0</v>
      </c>
      <c r="H2272" s="537">
        <v>0</v>
      </c>
      <c r="I2272" s="683" t="s">
        <v>321</v>
      </c>
      <c r="J2272" s="537">
        <v>0</v>
      </c>
      <c r="K2272" s="536" t="s">
        <v>322</v>
      </c>
      <c r="L2272" s="536" t="s">
        <v>250</v>
      </c>
      <c r="M2272" s="520">
        <v>0</v>
      </c>
      <c r="N2272" s="520">
        <v>0</v>
      </c>
      <c r="O2272" s="520">
        <v>0</v>
      </c>
      <c r="P2272" s="520">
        <v>0</v>
      </c>
      <c r="Q2272" s="520">
        <v>0</v>
      </c>
      <c r="R2272" s="516">
        <f t="shared" si="45"/>
        <v>0</v>
      </c>
      <c r="S2272" s="536"/>
      <c r="T2272" s="536"/>
      <c r="U2272" s="536"/>
      <c r="V2272" s="536"/>
      <c r="W2272" s="536"/>
      <c r="X2272" s="536"/>
      <c r="Y2272" s="516"/>
      <c r="Z2272" s="516"/>
      <c r="AA2272" s="516"/>
      <c r="AB2272" s="516"/>
      <c r="AC2272" s="516"/>
      <c r="AD2272" s="516"/>
      <c r="AE2272" s="471"/>
      <c r="AF2272" s="471"/>
      <c r="AG2272" s="471"/>
      <c r="AH2272" s="471"/>
      <c r="AI2272" s="471"/>
      <c r="AJ2272" s="471"/>
      <c r="AK2272" s="471"/>
      <c r="AL2272" s="471"/>
      <c r="AM2272" s="471"/>
      <c r="AN2272" s="471"/>
      <c r="AO2272" s="471"/>
      <c r="AP2272" s="471"/>
      <c r="AQ2272" s="471"/>
      <c r="AR2272" s="471"/>
      <c r="AS2272" s="471"/>
      <c r="AT2272" s="471"/>
      <c r="AU2272" s="471"/>
      <c r="AV2272" s="471"/>
      <c r="AW2272" s="471"/>
      <c r="AX2272" s="471"/>
      <c r="AY2272" s="471"/>
      <c r="AZ2272" s="471"/>
      <c r="BA2272" s="471"/>
      <c r="BB2272" s="471"/>
    </row>
    <row r="2273" spans="1:54" ht="29.25" hidden="1" customHeight="1" thickBot="1">
      <c r="A2273" s="531">
        <v>1605</v>
      </c>
      <c r="B2273" s="528" t="s">
        <v>101</v>
      </c>
      <c r="C2273" s="532"/>
      <c r="D2273" s="535" t="s">
        <v>323</v>
      </c>
      <c r="E2273" s="534"/>
      <c r="F2273" s="522" t="s">
        <v>247</v>
      </c>
      <c r="G2273" s="537">
        <v>0</v>
      </c>
      <c r="H2273" s="537">
        <v>0</v>
      </c>
      <c r="I2273" s="683" t="s">
        <v>321</v>
      </c>
      <c r="J2273" s="537">
        <v>1</v>
      </c>
      <c r="K2273" s="536" t="s">
        <v>322</v>
      </c>
      <c r="L2273" s="536" t="s">
        <v>250</v>
      </c>
      <c r="M2273" s="520">
        <v>0</v>
      </c>
      <c r="N2273" s="529">
        <v>0</v>
      </c>
      <c r="O2273" s="529">
        <v>0</v>
      </c>
      <c r="P2273" s="529">
        <v>0</v>
      </c>
      <c r="Q2273" s="520">
        <v>0</v>
      </c>
      <c r="R2273" s="516">
        <f t="shared" si="45"/>
        <v>0</v>
      </c>
      <c r="S2273" s="536"/>
      <c r="T2273" s="536"/>
      <c r="U2273" s="536"/>
      <c r="V2273" s="536"/>
      <c r="W2273" s="536"/>
      <c r="X2273" s="536"/>
      <c r="Y2273" s="516"/>
      <c r="Z2273" s="516"/>
      <c r="AA2273" s="516"/>
      <c r="AB2273" s="516"/>
      <c r="AC2273" s="516"/>
      <c r="AD2273" s="516"/>
      <c r="AE2273" s="471"/>
      <c r="AF2273" s="471"/>
      <c r="AG2273" s="471"/>
      <c r="AH2273" s="471"/>
      <c r="AI2273" s="471"/>
      <c r="AJ2273" s="471"/>
      <c r="AK2273" s="471"/>
      <c r="AL2273" s="471"/>
      <c r="AM2273" s="471"/>
      <c r="AN2273" s="471"/>
      <c r="AO2273" s="471"/>
      <c r="AP2273" s="471"/>
      <c r="AQ2273" s="471"/>
      <c r="AR2273" s="471"/>
      <c r="AS2273" s="471"/>
      <c r="AT2273" s="471"/>
      <c r="AU2273" s="471"/>
      <c r="AV2273" s="471"/>
      <c r="AW2273" s="471"/>
      <c r="AX2273" s="471"/>
      <c r="AY2273" s="471"/>
      <c r="AZ2273" s="471"/>
      <c r="BA2273" s="471"/>
      <c r="BB2273" s="471"/>
    </row>
    <row r="2274" spans="1:54" ht="29.25" hidden="1" customHeight="1" thickBot="1">
      <c r="A2274" s="531">
        <v>1607</v>
      </c>
      <c r="B2274" s="528" t="s">
        <v>102</v>
      </c>
      <c r="C2274" s="532"/>
      <c r="D2274" s="535" t="s">
        <v>324</v>
      </c>
      <c r="E2274" s="534"/>
      <c r="F2274" s="522" t="s">
        <v>247</v>
      </c>
      <c r="G2274" s="537">
        <v>0</v>
      </c>
      <c r="H2274" s="537">
        <v>0</v>
      </c>
      <c r="I2274" s="683" t="s">
        <v>321</v>
      </c>
      <c r="J2274" s="537">
        <v>1</v>
      </c>
      <c r="K2274" s="536" t="s">
        <v>322</v>
      </c>
      <c r="L2274" s="536" t="s">
        <v>250</v>
      </c>
      <c r="M2274" s="520">
        <v>0</v>
      </c>
      <c r="N2274" s="520">
        <v>0</v>
      </c>
      <c r="O2274" s="520">
        <v>0</v>
      </c>
      <c r="P2274" s="520">
        <v>0</v>
      </c>
      <c r="Q2274" s="520">
        <v>0</v>
      </c>
      <c r="R2274" s="516">
        <f t="shared" si="45"/>
        <v>0</v>
      </c>
      <c r="S2274" s="536"/>
      <c r="T2274" s="536"/>
      <c r="U2274" s="536"/>
      <c r="V2274" s="536"/>
      <c r="W2274" s="536"/>
      <c r="X2274" s="536"/>
      <c r="Y2274" s="516"/>
      <c r="Z2274" s="516"/>
      <c r="AA2274" s="516"/>
      <c r="AB2274" s="516"/>
      <c r="AC2274" s="516"/>
      <c r="AD2274" s="516"/>
      <c r="AE2274" s="471"/>
      <c r="AF2274" s="471"/>
      <c r="AG2274" s="471"/>
      <c r="AH2274" s="471"/>
      <c r="AI2274" s="471"/>
      <c r="AJ2274" s="471"/>
      <c r="AK2274" s="471"/>
      <c r="AL2274" s="471"/>
      <c r="AM2274" s="471"/>
      <c r="AN2274" s="471"/>
      <c r="AO2274" s="471"/>
      <c r="AP2274" s="471"/>
      <c r="AQ2274" s="471"/>
      <c r="AR2274" s="471"/>
      <c r="AS2274" s="471"/>
      <c r="AT2274" s="471"/>
      <c r="AU2274" s="471"/>
      <c r="AV2274" s="471"/>
      <c r="AW2274" s="471"/>
      <c r="AX2274" s="471"/>
      <c r="AY2274" s="471"/>
      <c r="AZ2274" s="471"/>
      <c r="BA2274" s="471"/>
      <c r="BB2274" s="471"/>
    </row>
    <row r="2275" spans="1:54" ht="29.25" hidden="1" customHeight="1" thickBot="1">
      <c r="A2275" s="531">
        <v>1623</v>
      </c>
      <c r="B2275" s="528" t="s">
        <v>325</v>
      </c>
      <c r="C2275" s="532"/>
      <c r="D2275" s="535" t="s">
        <v>326</v>
      </c>
      <c r="E2275" s="534"/>
      <c r="F2275" s="522" t="s">
        <v>247</v>
      </c>
      <c r="G2275" s="537">
        <v>0</v>
      </c>
      <c r="H2275" s="537">
        <v>0</v>
      </c>
      <c r="I2275" s="683" t="s">
        <v>321</v>
      </c>
      <c r="J2275" s="537">
        <v>2</v>
      </c>
      <c r="K2275" s="536" t="s">
        <v>322</v>
      </c>
      <c r="L2275" s="536" t="s">
        <v>250</v>
      </c>
      <c r="M2275" s="520">
        <v>0</v>
      </c>
      <c r="N2275" s="520">
        <v>0</v>
      </c>
      <c r="O2275" s="520">
        <v>0</v>
      </c>
      <c r="P2275" s="520">
        <v>0</v>
      </c>
      <c r="Q2275" s="520">
        <v>0</v>
      </c>
      <c r="R2275" s="516">
        <f t="shared" si="45"/>
        <v>0</v>
      </c>
      <c r="S2275" s="536"/>
      <c r="T2275" s="536"/>
      <c r="U2275" s="536"/>
      <c r="V2275" s="536"/>
      <c r="W2275" s="536"/>
      <c r="X2275" s="536"/>
      <c r="Y2275" s="516"/>
      <c r="Z2275" s="516"/>
      <c r="AA2275" s="516"/>
      <c r="AB2275" s="516"/>
      <c r="AC2275" s="516"/>
      <c r="AD2275" s="516"/>
      <c r="AE2275" s="471"/>
      <c r="AF2275" s="471"/>
      <c r="AG2275" s="471"/>
      <c r="AH2275" s="471"/>
      <c r="AI2275" s="471"/>
      <c r="AJ2275" s="471"/>
      <c r="AK2275" s="471"/>
      <c r="AL2275" s="471"/>
      <c r="AM2275" s="471"/>
      <c r="AN2275" s="471"/>
      <c r="AO2275" s="471"/>
      <c r="AP2275" s="471"/>
      <c r="AQ2275" s="471"/>
      <c r="AR2275" s="471"/>
      <c r="AS2275" s="471"/>
      <c r="AT2275" s="471"/>
      <c r="AU2275" s="471"/>
      <c r="AV2275" s="471"/>
      <c r="AW2275" s="471"/>
      <c r="AX2275" s="471"/>
      <c r="AY2275" s="471"/>
      <c r="AZ2275" s="471"/>
      <c r="BA2275" s="471"/>
      <c r="BB2275" s="471"/>
    </row>
    <row r="2276" spans="1:54" ht="43.5" hidden="1" customHeight="1" thickBot="1">
      <c r="A2276" s="531">
        <v>1626</v>
      </c>
      <c r="B2276" s="528" t="s">
        <v>96</v>
      </c>
      <c r="C2276" s="532"/>
      <c r="D2276" s="535" t="s">
        <v>327</v>
      </c>
      <c r="E2276" s="534"/>
      <c r="F2276" s="522" t="s">
        <v>247</v>
      </c>
      <c r="G2276" s="537">
        <v>0</v>
      </c>
      <c r="H2276" s="537">
        <v>0</v>
      </c>
      <c r="I2276" s="683" t="s">
        <v>321</v>
      </c>
      <c r="J2276" s="537">
        <v>3</v>
      </c>
      <c r="K2276" s="536" t="s">
        <v>322</v>
      </c>
      <c r="L2276" s="536" t="s">
        <v>250</v>
      </c>
      <c r="M2276" s="520">
        <v>0</v>
      </c>
      <c r="N2276" s="520">
        <v>0</v>
      </c>
      <c r="O2276" s="520">
        <v>0</v>
      </c>
      <c r="P2276" s="520">
        <v>0</v>
      </c>
      <c r="Q2276" s="520">
        <v>0</v>
      </c>
      <c r="R2276" s="516">
        <f t="shared" si="45"/>
        <v>0</v>
      </c>
      <c r="S2276" s="536"/>
      <c r="T2276" s="536"/>
      <c r="U2276" s="536"/>
      <c r="V2276" s="536"/>
      <c r="W2276" s="536"/>
      <c r="X2276" s="536"/>
      <c r="Y2276" s="516"/>
      <c r="Z2276" s="516"/>
      <c r="AA2276" s="516"/>
      <c r="AB2276" s="516"/>
      <c r="AC2276" s="516"/>
      <c r="AD2276" s="516"/>
      <c r="AE2276" s="471"/>
      <c r="AF2276" s="471"/>
      <c r="AG2276" s="471"/>
      <c r="AH2276" s="471"/>
      <c r="AI2276" s="471"/>
      <c r="AJ2276" s="471"/>
      <c r="AK2276" s="471"/>
      <c r="AL2276" s="471"/>
      <c r="AM2276" s="471"/>
      <c r="AN2276" s="471"/>
      <c r="AO2276" s="471"/>
      <c r="AP2276" s="471"/>
      <c r="AQ2276" s="471"/>
      <c r="AR2276" s="471"/>
      <c r="AS2276" s="471"/>
      <c r="AT2276" s="471"/>
      <c r="AU2276" s="471"/>
      <c r="AV2276" s="471"/>
      <c r="AW2276" s="471"/>
      <c r="AX2276" s="471"/>
      <c r="AY2276" s="471"/>
      <c r="AZ2276" s="471"/>
      <c r="BA2276" s="471"/>
      <c r="BB2276" s="471"/>
    </row>
    <row r="2277" spans="1:54" ht="15" hidden="1" customHeight="1" thickBot="1">
      <c r="A2277" s="531">
        <v>1646</v>
      </c>
      <c r="B2277" s="532" t="s">
        <v>328</v>
      </c>
      <c r="C2277" s="532"/>
      <c r="D2277" s="535"/>
      <c r="E2277" s="534"/>
      <c r="F2277" s="522" t="s">
        <v>329</v>
      </c>
      <c r="G2277" s="537">
        <v>3</v>
      </c>
      <c r="H2277" s="537">
        <v>4</v>
      </c>
      <c r="I2277" s="683" t="s">
        <v>321</v>
      </c>
      <c r="J2277" s="537">
        <v>5</v>
      </c>
      <c r="K2277" s="536" t="s">
        <v>322</v>
      </c>
      <c r="L2277" s="536" t="s">
        <v>250</v>
      </c>
      <c r="M2277" s="520">
        <v>0</v>
      </c>
      <c r="N2277" s="520">
        <v>0</v>
      </c>
      <c r="O2277" s="520">
        <v>0</v>
      </c>
      <c r="P2277" s="520">
        <v>0</v>
      </c>
      <c r="Q2277" s="520">
        <v>0</v>
      </c>
      <c r="R2277" s="516">
        <f t="shared" si="45"/>
        <v>0</v>
      </c>
      <c r="S2277" s="536"/>
      <c r="T2277" s="536"/>
      <c r="U2277" s="536"/>
      <c r="V2277" s="536"/>
      <c r="W2277" s="536"/>
      <c r="X2277" s="536"/>
      <c r="Y2277" s="516"/>
      <c r="Z2277" s="516"/>
      <c r="AA2277" s="516"/>
      <c r="AB2277" s="516"/>
      <c r="AC2277" s="516"/>
      <c r="AD2277" s="516"/>
      <c r="AE2277" s="471"/>
      <c r="AF2277" s="471"/>
      <c r="AG2277" s="471"/>
      <c r="AH2277" s="471"/>
      <c r="AI2277" s="471"/>
      <c r="AJ2277" s="471"/>
      <c r="AK2277" s="471"/>
      <c r="AL2277" s="471"/>
      <c r="AM2277" s="471"/>
      <c r="AN2277" s="471"/>
      <c r="AO2277" s="471"/>
      <c r="AP2277" s="471"/>
      <c r="AQ2277" s="471"/>
      <c r="AR2277" s="471"/>
      <c r="AS2277" s="471"/>
      <c r="AT2277" s="471"/>
      <c r="AU2277" s="471"/>
      <c r="AV2277" s="471"/>
      <c r="AW2277" s="471"/>
      <c r="AX2277" s="471"/>
      <c r="AY2277" s="471"/>
      <c r="AZ2277" s="471"/>
      <c r="BA2277" s="471"/>
      <c r="BB2277" s="471"/>
    </row>
    <row r="2278" spans="1:54" ht="15" hidden="1" customHeight="1" thickBot="1">
      <c r="A2278" s="531">
        <v>1647</v>
      </c>
      <c r="B2278" s="528" t="s">
        <v>330</v>
      </c>
      <c r="C2278" s="532"/>
      <c r="D2278" s="535" t="s">
        <v>331</v>
      </c>
      <c r="E2278" s="534"/>
      <c r="F2278" s="522" t="s">
        <v>247</v>
      </c>
      <c r="G2278" s="537">
        <v>0</v>
      </c>
      <c r="H2278" s="537">
        <v>0</v>
      </c>
      <c r="I2278" s="683" t="s">
        <v>321</v>
      </c>
      <c r="J2278" s="537">
        <v>5</v>
      </c>
      <c r="K2278" s="536" t="s">
        <v>322</v>
      </c>
      <c r="L2278" s="536" t="s">
        <v>250</v>
      </c>
      <c r="M2278" s="520">
        <v>0</v>
      </c>
      <c r="N2278" s="520">
        <v>0</v>
      </c>
      <c r="O2278" s="520">
        <v>0</v>
      </c>
      <c r="P2278" s="520">
        <v>0</v>
      </c>
      <c r="Q2278" s="520">
        <v>0</v>
      </c>
      <c r="R2278" s="516">
        <f t="shared" si="45"/>
        <v>0</v>
      </c>
      <c r="S2278" s="536"/>
      <c r="T2278" s="536"/>
      <c r="U2278" s="536"/>
      <c r="V2278" s="536"/>
      <c r="W2278" s="536"/>
      <c r="X2278" s="536"/>
      <c r="Y2278" s="516"/>
      <c r="Z2278" s="516"/>
      <c r="AA2278" s="516"/>
      <c r="AB2278" s="516"/>
      <c r="AC2278" s="516"/>
      <c r="AD2278" s="516"/>
      <c r="AE2278" s="471"/>
      <c r="AF2278" s="471"/>
      <c r="AG2278" s="471"/>
      <c r="AH2278" s="471"/>
      <c r="AI2278" s="471"/>
      <c r="AJ2278" s="471"/>
      <c r="AK2278" s="471"/>
      <c r="AL2278" s="471"/>
      <c r="AM2278" s="471"/>
      <c r="AN2278" s="471"/>
      <c r="AO2278" s="471"/>
      <c r="AP2278" s="471"/>
      <c r="AQ2278" s="471"/>
      <c r="AR2278" s="471"/>
      <c r="AS2278" s="471"/>
      <c r="AT2278" s="471"/>
      <c r="AU2278" s="471"/>
      <c r="AV2278" s="471"/>
      <c r="AW2278" s="471"/>
      <c r="AX2278" s="471"/>
      <c r="AY2278" s="471"/>
      <c r="AZ2278" s="471"/>
      <c r="BA2278" s="471"/>
      <c r="BB2278" s="471"/>
    </row>
    <row r="2279" spans="1:54" ht="29.25" hidden="1" customHeight="1" thickBot="1">
      <c r="A2279" s="531">
        <v>1655</v>
      </c>
      <c r="B2279" s="528" t="s">
        <v>332</v>
      </c>
      <c r="C2279" s="532"/>
      <c r="D2279" s="535" t="s">
        <v>333</v>
      </c>
      <c r="E2279" s="538"/>
      <c r="F2279" s="522" t="s">
        <v>247</v>
      </c>
      <c r="G2279" s="537">
        <v>0</v>
      </c>
      <c r="H2279" s="537">
        <v>0</v>
      </c>
      <c r="I2279" s="683" t="s">
        <v>321</v>
      </c>
      <c r="J2279" s="537">
        <v>6</v>
      </c>
      <c r="K2279" s="518" t="s">
        <v>322</v>
      </c>
      <c r="L2279" s="536" t="s">
        <v>250</v>
      </c>
      <c r="M2279" s="520">
        <v>0</v>
      </c>
      <c r="N2279" s="520">
        <v>0</v>
      </c>
      <c r="O2279" s="520">
        <v>0</v>
      </c>
      <c r="P2279" s="520">
        <v>0</v>
      </c>
      <c r="Q2279" s="520">
        <v>0</v>
      </c>
      <c r="R2279" s="516">
        <f t="shared" si="45"/>
        <v>0</v>
      </c>
      <c r="S2279" s="536"/>
      <c r="T2279" s="536"/>
      <c r="U2279" s="536"/>
      <c r="V2279" s="536"/>
      <c r="W2279" s="536"/>
      <c r="X2279" s="536"/>
      <c r="Y2279" s="516"/>
      <c r="Z2279" s="516"/>
      <c r="AA2279" s="516"/>
      <c r="AB2279" s="516"/>
      <c r="AC2279" s="516"/>
      <c r="AD2279" s="516"/>
      <c r="AE2279" s="471"/>
      <c r="AF2279" s="471"/>
      <c r="AG2279" s="471"/>
      <c r="AH2279" s="471"/>
      <c r="AI2279" s="471"/>
      <c r="AJ2279" s="471"/>
      <c r="AK2279" s="471"/>
      <c r="AL2279" s="471"/>
      <c r="AM2279" s="471"/>
      <c r="AN2279" s="471"/>
      <c r="AO2279" s="471"/>
      <c r="AP2279" s="471"/>
      <c r="AQ2279" s="471"/>
      <c r="AR2279" s="471"/>
      <c r="AS2279" s="471"/>
      <c r="AT2279" s="471"/>
      <c r="AU2279" s="471"/>
      <c r="AV2279" s="471"/>
      <c r="AW2279" s="471"/>
      <c r="AX2279" s="471"/>
      <c r="AY2279" s="471"/>
      <c r="AZ2279" s="471"/>
      <c r="BA2279" s="471"/>
      <c r="BB2279" s="471"/>
    </row>
    <row r="2280" spans="1:54" ht="15" hidden="1" customHeight="1" thickBot="1">
      <c r="A2280" s="531">
        <v>1657</v>
      </c>
      <c r="B2280" s="528" t="s">
        <v>334</v>
      </c>
      <c r="C2280" s="532"/>
      <c r="D2280" s="535" t="s">
        <v>335</v>
      </c>
      <c r="E2280" s="538"/>
      <c r="F2280" s="522" t="s">
        <v>247</v>
      </c>
      <c r="G2280" s="537">
        <v>0</v>
      </c>
      <c r="H2280" s="537">
        <v>0</v>
      </c>
      <c r="I2280" s="683" t="s">
        <v>321</v>
      </c>
      <c r="J2280" s="537">
        <v>7</v>
      </c>
      <c r="K2280" s="518" t="s">
        <v>322</v>
      </c>
      <c r="L2280" s="536" t="s">
        <v>250</v>
      </c>
      <c r="M2280" s="520">
        <v>0</v>
      </c>
      <c r="N2280" s="520">
        <v>0</v>
      </c>
      <c r="O2280" s="520">
        <v>0</v>
      </c>
      <c r="P2280" s="520">
        <v>0</v>
      </c>
      <c r="Q2280" s="520">
        <v>0</v>
      </c>
      <c r="R2280" s="516">
        <f t="shared" si="45"/>
        <v>0</v>
      </c>
      <c r="S2280" s="536"/>
      <c r="T2280" s="536"/>
      <c r="U2280" s="536"/>
      <c r="V2280" s="536"/>
      <c r="W2280" s="536"/>
      <c r="X2280" s="536"/>
      <c r="Y2280" s="516"/>
      <c r="Z2280" s="516"/>
      <c r="AA2280" s="516"/>
      <c r="AB2280" s="516"/>
      <c r="AC2280" s="516"/>
      <c r="AD2280" s="516"/>
      <c r="AE2280" s="471"/>
      <c r="AF2280" s="471"/>
      <c r="AG2280" s="471"/>
      <c r="AH2280" s="471"/>
      <c r="AI2280" s="471"/>
      <c r="AJ2280" s="471"/>
      <c r="AK2280" s="471"/>
      <c r="AL2280" s="471"/>
      <c r="AM2280" s="471"/>
      <c r="AN2280" s="471"/>
      <c r="AO2280" s="471"/>
      <c r="AP2280" s="471"/>
      <c r="AQ2280" s="471"/>
      <c r="AR2280" s="471"/>
      <c r="AS2280" s="471"/>
      <c r="AT2280" s="471"/>
      <c r="AU2280" s="471"/>
      <c r="AV2280" s="471"/>
      <c r="AW2280" s="471"/>
      <c r="AX2280" s="471"/>
      <c r="AY2280" s="471"/>
      <c r="AZ2280" s="471"/>
      <c r="BA2280" s="471"/>
      <c r="BB2280" s="471"/>
    </row>
    <row r="2281" spans="1:54" ht="43.5" hidden="1" customHeight="1" thickBot="1">
      <c r="A2281" s="531">
        <v>1701</v>
      </c>
      <c r="B2281" s="532" t="s">
        <v>336</v>
      </c>
      <c r="C2281" s="532"/>
      <c r="D2281" s="535" t="s">
        <v>337</v>
      </c>
      <c r="E2281" s="534"/>
      <c r="F2281" s="522" t="s">
        <v>247</v>
      </c>
      <c r="G2281" s="537">
        <v>0</v>
      </c>
      <c r="H2281" s="537">
        <v>0</v>
      </c>
      <c r="I2281" s="683" t="s">
        <v>338</v>
      </c>
      <c r="J2281" s="537">
        <v>0</v>
      </c>
      <c r="K2281" s="536" t="s">
        <v>322</v>
      </c>
      <c r="L2281" s="536" t="s">
        <v>250</v>
      </c>
      <c r="M2281" s="531">
        <v>0</v>
      </c>
      <c r="N2281" s="531">
        <v>0</v>
      </c>
      <c r="O2281" s="531">
        <v>0</v>
      </c>
      <c r="P2281" s="531">
        <v>0</v>
      </c>
      <c r="Q2281" s="531">
        <v>0</v>
      </c>
      <c r="R2281" s="516">
        <f t="shared" si="45"/>
        <v>0</v>
      </c>
      <c r="S2281" s="536"/>
      <c r="T2281" s="536"/>
      <c r="U2281" s="536"/>
      <c r="V2281" s="536"/>
      <c r="W2281" s="536"/>
      <c r="X2281" s="536"/>
      <c r="Y2281" s="516"/>
      <c r="Z2281" s="516"/>
      <c r="AA2281" s="516"/>
      <c r="AB2281" s="516"/>
      <c r="AC2281" s="516"/>
      <c r="AD2281" s="516"/>
      <c r="AE2281" s="471"/>
      <c r="AF2281" s="471"/>
      <c r="AG2281" s="471"/>
      <c r="AH2281" s="471"/>
      <c r="AI2281" s="471"/>
      <c r="AJ2281" s="471"/>
      <c r="AK2281" s="471"/>
      <c r="AL2281" s="471"/>
      <c r="AM2281" s="471"/>
      <c r="AN2281" s="471"/>
      <c r="AO2281" s="471"/>
      <c r="AP2281" s="471"/>
      <c r="AQ2281" s="471"/>
      <c r="AR2281" s="471"/>
      <c r="AS2281" s="471"/>
      <c r="AT2281" s="471"/>
      <c r="AU2281" s="471"/>
      <c r="AV2281" s="471"/>
      <c r="AW2281" s="471"/>
      <c r="AX2281" s="471"/>
      <c r="AY2281" s="471"/>
      <c r="AZ2281" s="471"/>
      <c r="BA2281" s="471"/>
      <c r="BB2281" s="471"/>
    </row>
    <row r="2282" spans="1:54" ht="29.25" hidden="1" customHeight="1" thickBot="1">
      <c r="A2282" s="531">
        <v>1702</v>
      </c>
      <c r="B2282" s="587" t="s">
        <v>339</v>
      </c>
      <c r="C2282" s="618"/>
      <c r="D2282" s="535" t="s">
        <v>340</v>
      </c>
      <c r="E2282" s="534"/>
      <c r="F2282" s="522" t="s">
        <v>247</v>
      </c>
      <c r="G2282" s="537">
        <v>0</v>
      </c>
      <c r="H2282" s="537">
        <v>0</v>
      </c>
      <c r="I2282" s="683" t="s">
        <v>338</v>
      </c>
      <c r="J2282" s="537">
        <v>0</v>
      </c>
      <c r="K2282" s="536" t="s">
        <v>322</v>
      </c>
      <c r="L2282" s="536" t="s">
        <v>250</v>
      </c>
      <c r="M2282" s="531">
        <v>0</v>
      </c>
      <c r="N2282" s="531">
        <v>0</v>
      </c>
      <c r="O2282" s="531">
        <v>0</v>
      </c>
      <c r="P2282" s="531">
        <v>0</v>
      </c>
      <c r="Q2282" s="531">
        <v>0</v>
      </c>
      <c r="R2282" s="516">
        <f t="shared" si="45"/>
        <v>0</v>
      </c>
      <c r="S2282" s="536"/>
      <c r="T2282" s="536"/>
      <c r="U2282" s="536"/>
      <c r="V2282" s="536"/>
      <c r="W2282" s="536"/>
      <c r="X2282" s="536"/>
      <c r="Y2282" s="516"/>
      <c r="Z2282" s="516"/>
      <c r="AA2282" s="516"/>
      <c r="AB2282" s="516"/>
      <c r="AC2282" s="516"/>
      <c r="AD2282" s="516"/>
      <c r="AE2282" s="471"/>
      <c r="AF2282" s="471"/>
      <c r="AG2282" s="471"/>
      <c r="AH2282" s="471"/>
      <c r="AI2282" s="471"/>
      <c r="AJ2282" s="471"/>
      <c r="AK2282" s="471"/>
      <c r="AL2282" s="471"/>
      <c r="AM2282" s="471"/>
      <c r="AN2282" s="471"/>
      <c r="AO2282" s="471"/>
      <c r="AP2282" s="471"/>
      <c r="AQ2282" s="471"/>
      <c r="AR2282" s="471"/>
      <c r="AS2282" s="471"/>
      <c r="AT2282" s="471"/>
      <c r="AU2282" s="471"/>
      <c r="AV2282" s="471"/>
      <c r="AW2282" s="471"/>
      <c r="AX2282" s="471"/>
      <c r="AY2282" s="471"/>
      <c r="AZ2282" s="471"/>
      <c r="BA2282" s="471"/>
      <c r="BB2282" s="471"/>
    </row>
    <row r="2283" spans="1:54" ht="43.5" hidden="1" customHeight="1" thickBot="1">
      <c r="A2283" s="531">
        <v>1703</v>
      </c>
      <c r="B2283" s="528" t="s">
        <v>341</v>
      </c>
      <c r="C2283" s="532"/>
      <c r="D2283" s="535" t="s">
        <v>342</v>
      </c>
      <c r="E2283" s="534"/>
      <c r="F2283" s="522" t="s">
        <v>247</v>
      </c>
      <c r="G2283" s="537">
        <v>0</v>
      </c>
      <c r="H2283" s="537">
        <v>0</v>
      </c>
      <c r="I2283" s="683" t="s">
        <v>338</v>
      </c>
      <c r="J2283" s="537">
        <v>1</v>
      </c>
      <c r="K2283" s="536" t="s">
        <v>322</v>
      </c>
      <c r="L2283" s="536" t="s">
        <v>250</v>
      </c>
      <c r="M2283" s="531">
        <v>0</v>
      </c>
      <c r="N2283" s="531">
        <v>0</v>
      </c>
      <c r="O2283" s="531">
        <v>0</v>
      </c>
      <c r="P2283" s="531">
        <v>0</v>
      </c>
      <c r="Q2283" s="531">
        <v>0</v>
      </c>
      <c r="R2283" s="516">
        <f t="shared" si="45"/>
        <v>0</v>
      </c>
      <c r="S2283" s="536"/>
      <c r="T2283" s="536"/>
      <c r="U2283" s="536"/>
      <c r="V2283" s="536"/>
      <c r="W2283" s="536"/>
      <c r="X2283" s="536"/>
      <c r="Y2283" s="516"/>
      <c r="Z2283" s="516"/>
      <c r="AA2283" s="516"/>
      <c r="AB2283" s="516"/>
      <c r="AC2283" s="516"/>
      <c r="AD2283" s="516"/>
      <c r="AE2283" s="471"/>
      <c r="AF2283" s="471"/>
      <c r="AG2283" s="471"/>
      <c r="AH2283" s="471"/>
      <c r="AI2283" s="471"/>
      <c r="AJ2283" s="471"/>
      <c r="AK2283" s="471"/>
      <c r="AL2283" s="471"/>
      <c r="AM2283" s="471"/>
      <c r="AN2283" s="471"/>
      <c r="AO2283" s="471"/>
      <c r="AP2283" s="471"/>
      <c r="AQ2283" s="471"/>
      <c r="AR2283" s="471"/>
      <c r="AS2283" s="471"/>
      <c r="AT2283" s="471"/>
      <c r="AU2283" s="471"/>
      <c r="AV2283" s="471"/>
      <c r="AW2283" s="471"/>
      <c r="AX2283" s="471"/>
      <c r="AY2283" s="471"/>
      <c r="AZ2283" s="471"/>
      <c r="BA2283" s="471"/>
      <c r="BB2283" s="471"/>
    </row>
    <row r="2284" spans="1:54" ht="43.5" hidden="1" customHeight="1" thickBot="1">
      <c r="A2284" s="531">
        <v>1708</v>
      </c>
      <c r="B2284" s="528" t="s">
        <v>343</v>
      </c>
      <c r="C2284" s="532"/>
      <c r="D2284" s="535" t="s">
        <v>344</v>
      </c>
      <c r="E2284" s="534"/>
      <c r="F2284" s="522" t="s">
        <v>247</v>
      </c>
      <c r="G2284" s="537">
        <v>0</v>
      </c>
      <c r="H2284" s="537">
        <v>0</v>
      </c>
      <c r="I2284" s="683" t="s">
        <v>338</v>
      </c>
      <c r="J2284" s="537">
        <v>1</v>
      </c>
      <c r="K2284" s="536" t="s">
        <v>322</v>
      </c>
      <c r="L2284" s="536" t="s">
        <v>250</v>
      </c>
      <c r="M2284" s="531">
        <v>0</v>
      </c>
      <c r="N2284" s="531">
        <v>0</v>
      </c>
      <c r="O2284" s="531">
        <v>0</v>
      </c>
      <c r="P2284" s="531">
        <v>0</v>
      </c>
      <c r="Q2284" s="531">
        <v>0</v>
      </c>
      <c r="R2284" s="516">
        <f t="shared" si="45"/>
        <v>0</v>
      </c>
      <c r="S2284" s="536"/>
      <c r="T2284" s="536"/>
      <c r="U2284" s="536"/>
      <c r="V2284" s="536"/>
      <c r="W2284" s="536"/>
      <c r="X2284" s="536"/>
      <c r="Y2284" s="516"/>
      <c r="Z2284" s="516"/>
      <c r="AA2284" s="516"/>
      <c r="AB2284" s="516"/>
      <c r="AC2284" s="516"/>
      <c r="AD2284" s="516"/>
      <c r="AE2284" s="471"/>
      <c r="AF2284" s="471"/>
      <c r="AG2284" s="471"/>
      <c r="AH2284" s="471"/>
      <c r="AI2284" s="471"/>
      <c r="AJ2284" s="471"/>
      <c r="AK2284" s="471"/>
      <c r="AL2284" s="471"/>
      <c r="AM2284" s="471"/>
      <c r="AN2284" s="471"/>
      <c r="AO2284" s="471"/>
      <c r="AP2284" s="471"/>
      <c r="AQ2284" s="471"/>
      <c r="AR2284" s="471"/>
      <c r="AS2284" s="471"/>
      <c r="AT2284" s="471"/>
      <c r="AU2284" s="471"/>
      <c r="AV2284" s="471"/>
      <c r="AW2284" s="471"/>
      <c r="AX2284" s="471"/>
      <c r="AY2284" s="471"/>
      <c r="AZ2284" s="471"/>
      <c r="BA2284" s="471"/>
      <c r="BB2284" s="471"/>
    </row>
    <row r="2285" spans="1:54" ht="29.25" hidden="1" customHeight="1" thickBot="1">
      <c r="A2285" s="531">
        <v>1717</v>
      </c>
      <c r="B2285" s="528" t="s">
        <v>164</v>
      </c>
      <c r="C2285" s="532"/>
      <c r="D2285" s="535" t="s">
        <v>345</v>
      </c>
      <c r="E2285" s="534"/>
      <c r="F2285" s="522" t="s">
        <v>266</v>
      </c>
      <c r="G2285" s="537">
        <v>0</v>
      </c>
      <c r="H2285" s="537">
        <v>3</v>
      </c>
      <c r="I2285" s="683" t="s">
        <v>338</v>
      </c>
      <c r="J2285" s="537">
        <v>2</v>
      </c>
      <c r="K2285" s="536" t="s">
        <v>322</v>
      </c>
      <c r="L2285" s="536" t="s">
        <v>250</v>
      </c>
      <c r="M2285" s="531">
        <v>0</v>
      </c>
      <c r="N2285" s="531">
        <v>0</v>
      </c>
      <c r="O2285" s="531">
        <v>0</v>
      </c>
      <c r="P2285" s="531">
        <v>0</v>
      </c>
      <c r="Q2285" s="531">
        <v>0</v>
      </c>
      <c r="R2285" s="516">
        <f t="shared" si="45"/>
        <v>0</v>
      </c>
      <c r="S2285" s="536"/>
      <c r="T2285" s="536"/>
      <c r="U2285" s="536"/>
      <c r="V2285" s="536"/>
      <c r="W2285" s="536"/>
      <c r="X2285" s="536"/>
      <c r="Y2285" s="516"/>
      <c r="Z2285" s="516"/>
      <c r="AA2285" s="516"/>
      <c r="AB2285" s="516"/>
      <c r="AC2285" s="516"/>
      <c r="AD2285" s="516"/>
      <c r="AE2285" s="471"/>
      <c r="AF2285" s="471"/>
      <c r="AG2285" s="471"/>
      <c r="AH2285" s="471"/>
      <c r="AI2285" s="471"/>
      <c r="AJ2285" s="471"/>
      <c r="AK2285" s="471"/>
      <c r="AL2285" s="471"/>
      <c r="AM2285" s="471"/>
      <c r="AN2285" s="471"/>
      <c r="AO2285" s="471"/>
      <c r="AP2285" s="471"/>
      <c r="AQ2285" s="471"/>
      <c r="AR2285" s="471"/>
      <c r="AS2285" s="471"/>
      <c r="AT2285" s="471"/>
      <c r="AU2285" s="471"/>
      <c r="AV2285" s="471"/>
      <c r="AW2285" s="471"/>
      <c r="AX2285" s="471"/>
      <c r="AY2285" s="471"/>
      <c r="AZ2285" s="471"/>
      <c r="BA2285" s="471"/>
      <c r="BB2285" s="471"/>
    </row>
    <row r="2286" spans="1:54" ht="29.25" hidden="1" customHeight="1" thickBot="1">
      <c r="A2286" s="531">
        <v>1723</v>
      </c>
      <c r="B2286" s="528" t="s">
        <v>346</v>
      </c>
      <c r="C2286" s="532"/>
      <c r="D2286" s="535" t="s">
        <v>347</v>
      </c>
      <c r="E2286" s="534"/>
      <c r="F2286" s="522" t="s">
        <v>247</v>
      </c>
      <c r="G2286" s="537">
        <v>0</v>
      </c>
      <c r="H2286" s="537">
        <v>0</v>
      </c>
      <c r="I2286" s="683" t="s">
        <v>338</v>
      </c>
      <c r="J2286" s="537">
        <v>2</v>
      </c>
      <c r="K2286" s="536" t="s">
        <v>322</v>
      </c>
      <c r="L2286" s="536" t="s">
        <v>250</v>
      </c>
      <c r="M2286" s="531">
        <v>0</v>
      </c>
      <c r="N2286" s="531">
        <v>0</v>
      </c>
      <c r="O2286" s="517">
        <v>0</v>
      </c>
      <c r="P2286" s="531">
        <v>0</v>
      </c>
      <c r="Q2286" s="531">
        <v>0</v>
      </c>
      <c r="R2286" s="516">
        <f t="shared" si="45"/>
        <v>0</v>
      </c>
      <c r="S2286" s="536"/>
      <c r="T2286" s="536"/>
      <c r="U2286" s="536"/>
      <c r="V2286" s="536"/>
      <c r="W2286" s="536"/>
      <c r="X2286" s="536"/>
      <c r="Y2286" s="516"/>
      <c r="Z2286" s="516"/>
      <c r="AA2286" s="516"/>
      <c r="AB2286" s="516"/>
      <c r="AC2286" s="516"/>
      <c r="AD2286" s="516"/>
      <c r="AE2286" s="471"/>
      <c r="AF2286" s="471"/>
      <c r="AG2286" s="471"/>
      <c r="AH2286" s="471"/>
      <c r="AI2286" s="471"/>
      <c r="AJ2286" s="471"/>
      <c r="AK2286" s="471"/>
      <c r="AL2286" s="471"/>
      <c r="AM2286" s="471"/>
      <c r="AN2286" s="471"/>
      <c r="AO2286" s="471"/>
      <c r="AP2286" s="471"/>
      <c r="AQ2286" s="471"/>
      <c r="AR2286" s="471"/>
      <c r="AS2286" s="471"/>
      <c r="AT2286" s="471"/>
      <c r="AU2286" s="471"/>
      <c r="AV2286" s="471"/>
      <c r="AW2286" s="471"/>
      <c r="AX2286" s="471"/>
      <c r="AY2286" s="471"/>
      <c r="AZ2286" s="471"/>
      <c r="BA2286" s="471"/>
      <c r="BB2286" s="471"/>
    </row>
    <row r="2287" spans="1:54" ht="43.5" hidden="1" customHeight="1" thickBot="1">
      <c r="A2287" s="531">
        <v>1729</v>
      </c>
      <c r="B2287" s="528" t="s">
        <v>348</v>
      </c>
      <c r="C2287" s="532"/>
      <c r="D2287" s="535" t="s">
        <v>349</v>
      </c>
      <c r="E2287" s="534"/>
      <c r="F2287" s="522" t="s">
        <v>247</v>
      </c>
      <c r="G2287" s="537">
        <v>0</v>
      </c>
      <c r="H2287" s="537">
        <v>0</v>
      </c>
      <c r="I2287" s="683" t="s">
        <v>338</v>
      </c>
      <c r="J2287" s="537">
        <v>3</v>
      </c>
      <c r="K2287" s="536" t="s">
        <v>322</v>
      </c>
      <c r="L2287" s="536" t="s">
        <v>250</v>
      </c>
      <c r="M2287" s="531">
        <v>0</v>
      </c>
      <c r="N2287" s="531">
        <v>0</v>
      </c>
      <c r="O2287" s="531">
        <v>0</v>
      </c>
      <c r="P2287" s="531">
        <v>0</v>
      </c>
      <c r="Q2287" s="531">
        <v>0</v>
      </c>
      <c r="R2287" s="516">
        <f t="shared" si="45"/>
        <v>0</v>
      </c>
      <c r="S2287" s="536"/>
      <c r="T2287" s="536"/>
      <c r="U2287" s="536"/>
      <c r="V2287" s="536"/>
      <c r="W2287" s="536"/>
      <c r="X2287" s="536"/>
      <c r="Y2287" s="516"/>
      <c r="Z2287" s="516"/>
      <c r="AA2287" s="516"/>
      <c r="AB2287" s="516"/>
      <c r="AC2287" s="516"/>
      <c r="AD2287" s="516"/>
      <c r="AE2287" s="471"/>
      <c r="AF2287" s="471"/>
      <c r="AG2287" s="471"/>
      <c r="AH2287" s="471"/>
      <c r="AI2287" s="471"/>
      <c r="AJ2287" s="471"/>
      <c r="AK2287" s="471"/>
      <c r="AL2287" s="471"/>
      <c r="AM2287" s="471"/>
      <c r="AN2287" s="471"/>
      <c r="AO2287" s="471"/>
      <c r="AP2287" s="471"/>
      <c r="AQ2287" s="471"/>
      <c r="AR2287" s="471"/>
      <c r="AS2287" s="471"/>
      <c r="AT2287" s="471"/>
      <c r="AU2287" s="471"/>
      <c r="AV2287" s="471"/>
      <c r="AW2287" s="471"/>
      <c r="AX2287" s="471"/>
      <c r="AY2287" s="471"/>
      <c r="AZ2287" s="471"/>
      <c r="BA2287" s="471"/>
      <c r="BB2287" s="471"/>
    </row>
    <row r="2288" spans="1:54" ht="29.25" hidden="1" customHeight="1" thickBot="1">
      <c r="A2288" s="531">
        <v>1745</v>
      </c>
      <c r="B2288" s="528" t="s">
        <v>350</v>
      </c>
      <c r="C2288" s="532"/>
      <c r="D2288" s="533" t="s">
        <v>351</v>
      </c>
      <c r="E2288" s="534"/>
      <c r="F2288" s="522" t="s">
        <v>266</v>
      </c>
      <c r="G2288" s="537">
        <v>3</v>
      </c>
      <c r="H2288" s="537">
        <v>3</v>
      </c>
      <c r="I2288" s="683" t="s">
        <v>338</v>
      </c>
      <c r="J2288" s="537">
        <v>4</v>
      </c>
      <c r="K2288" s="536" t="s">
        <v>322</v>
      </c>
      <c r="L2288" s="536" t="s">
        <v>250</v>
      </c>
      <c r="M2288" s="531">
        <v>0</v>
      </c>
      <c r="N2288" s="531">
        <v>0</v>
      </c>
      <c r="O2288" s="531">
        <v>0</v>
      </c>
      <c r="P2288" s="531">
        <v>0</v>
      </c>
      <c r="Q2288" s="531">
        <v>0</v>
      </c>
      <c r="R2288" s="516">
        <f t="shared" si="45"/>
        <v>0</v>
      </c>
      <c r="S2288" s="536"/>
      <c r="T2288" s="536"/>
      <c r="U2288" s="536"/>
      <c r="V2288" s="536"/>
      <c r="W2288" s="536"/>
      <c r="X2288" s="536"/>
      <c r="Y2288" s="516"/>
      <c r="Z2288" s="516"/>
      <c r="AA2288" s="516"/>
      <c r="AB2288" s="516"/>
      <c r="AC2288" s="516"/>
      <c r="AD2288" s="516"/>
      <c r="AE2288" s="471"/>
      <c r="AF2288" s="471"/>
      <c r="AG2288" s="471"/>
      <c r="AH2288" s="471"/>
      <c r="AI2288" s="471"/>
      <c r="AJ2288" s="471"/>
      <c r="AK2288" s="471"/>
      <c r="AL2288" s="471"/>
      <c r="AM2288" s="471"/>
      <c r="AN2288" s="471"/>
      <c r="AO2288" s="471"/>
      <c r="AP2288" s="471"/>
      <c r="AQ2288" s="471"/>
      <c r="AR2288" s="471"/>
      <c r="AS2288" s="471"/>
      <c r="AT2288" s="471"/>
      <c r="AU2288" s="471"/>
      <c r="AV2288" s="471"/>
      <c r="AW2288" s="471"/>
      <c r="AX2288" s="471"/>
      <c r="AY2288" s="471"/>
      <c r="AZ2288" s="471"/>
      <c r="BA2288" s="471"/>
      <c r="BB2288" s="471"/>
    </row>
    <row r="2289" spans="1:54" ht="29.25" hidden="1" customHeight="1" thickBot="1">
      <c r="A2289" s="531">
        <v>1749</v>
      </c>
      <c r="B2289" s="528" t="s">
        <v>170</v>
      </c>
      <c r="C2289" s="532"/>
      <c r="D2289" s="533" t="s">
        <v>352</v>
      </c>
      <c r="E2289" s="534"/>
      <c r="F2289" s="522" t="s">
        <v>247</v>
      </c>
      <c r="G2289" s="537">
        <v>0</v>
      </c>
      <c r="H2289" s="537">
        <v>0</v>
      </c>
      <c r="I2289" s="683" t="s">
        <v>338</v>
      </c>
      <c r="J2289" s="537">
        <v>5</v>
      </c>
      <c r="K2289" s="536" t="s">
        <v>322</v>
      </c>
      <c r="L2289" s="536" t="s">
        <v>250</v>
      </c>
      <c r="M2289" s="531">
        <v>0</v>
      </c>
      <c r="N2289" s="531">
        <v>0</v>
      </c>
      <c r="O2289" s="531">
        <v>0</v>
      </c>
      <c r="P2289" s="531">
        <v>0</v>
      </c>
      <c r="Q2289" s="531">
        <v>0</v>
      </c>
      <c r="R2289" s="516">
        <f t="shared" si="45"/>
        <v>0</v>
      </c>
      <c r="S2289" s="536"/>
      <c r="T2289" s="536"/>
      <c r="U2289" s="536"/>
      <c r="V2289" s="536"/>
      <c r="W2289" s="536"/>
      <c r="X2289" s="536"/>
      <c r="Y2289" s="516"/>
      <c r="Z2289" s="516"/>
      <c r="AA2289" s="516"/>
      <c r="AB2289" s="516"/>
      <c r="AC2289" s="516"/>
      <c r="AD2289" s="516"/>
      <c r="AE2289" s="471"/>
      <c r="AF2289" s="471"/>
      <c r="AG2289" s="471"/>
      <c r="AH2289" s="471"/>
      <c r="AI2289" s="471"/>
      <c r="AJ2289" s="471"/>
      <c r="AK2289" s="471"/>
      <c r="AL2289" s="471"/>
      <c r="AM2289" s="471"/>
      <c r="AN2289" s="471"/>
      <c r="AO2289" s="471"/>
      <c r="AP2289" s="471"/>
      <c r="AQ2289" s="471"/>
      <c r="AR2289" s="471"/>
      <c r="AS2289" s="471"/>
      <c r="AT2289" s="471"/>
      <c r="AU2289" s="471"/>
      <c r="AV2289" s="471"/>
      <c r="AW2289" s="471"/>
      <c r="AX2289" s="471"/>
      <c r="AY2289" s="471"/>
      <c r="AZ2289" s="471"/>
      <c r="BA2289" s="471"/>
      <c r="BB2289" s="471"/>
    </row>
    <row r="2290" spans="1:54" ht="29.25" hidden="1" customHeight="1" thickBot="1">
      <c r="A2290" s="531">
        <v>1756</v>
      </c>
      <c r="B2290" s="528" t="s">
        <v>353</v>
      </c>
      <c r="C2290" s="532"/>
      <c r="D2290" s="533" t="s">
        <v>354</v>
      </c>
      <c r="E2290" s="538"/>
      <c r="F2290" s="522" t="s">
        <v>266</v>
      </c>
      <c r="G2290" s="537">
        <v>6</v>
      </c>
      <c r="H2290" s="537">
        <v>5</v>
      </c>
      <c r="I2290" s="683" t="s">
        <v>338</v>
      </c>
      <c r="J2290" s="537">
        <v>6</v>
      </c>
      <c r="K2290" s="536" t="s">
        <v>322</v>
      </c>
      <c r="L2290" s="536" t="s">
        <v>250</v>
      </c>
      <c r="M2290" s="531">
        <v>0</v>
      </c>
      <c r="N2290" s="531">
        <v>0</v>
      </c>
      <c r="O2290" s="531">
        <v>0</v>
      </c>
      <c r="P2290" s="531">
        <v>0</v>
      </c>
      <c r="Q2290" s="531">
        <v>0</v>
      </c>
      <c r="R2290" s="516">
        <f t="shared" si="45"/>
        <v>0</v>
      </c>
      <c r="S2290" s="536"/>
      <c r="T2290" s="536"/>
      <c r="U2290" s="536"/>
      <c r="V2290" s="536"/>
      <c r="W2290" s="536"/>
      <c r="X2290" s="536"/>
      <c r="Y2290" s="516"/>
      <c r="Z2290" s="516"/>
      <c r="AA2290" s="516"/>
      <c r="AB2290" s="516"/>
      <c r="AC2290" s="516"/>
      <c r="AD2290" s="516"/>
      <c r="AE2290" s="471"/>
      <c r="AF2290" s="471"/>
      <c r="AG2290" s="471"/>
      <c r="AH2290" s="471"/>
      <c r="AI2290" s="471"/>
      <c r="AJ2290" s="471"/>
      <c r="AK2290" s="471"/>
      <c r="AL2290" s="471"/>
      <c r="AM2290" s="471"/>
      <c r="AN2290" s="471"/>
      <c r="AO2290" s="471"/>
      <c r="AP2290" s="471"/>
      <c r="AQ2290" s="471"/>
      <c r="AR2290" s="471"/>
      <c r="AS2290" s="471"/>
      <c r="AT2290" s="471"/>
      <c r="AU2290" s="471"/>
      <c r="AV2290" s="471"/>
      <c r="AW2290" s="471"/>
      <c r="AX2290" s="471"/>
      <c r="AY2290" s="471"/>
      <c r="AZ2290" s="471"/>
      <c r="BA2290" s="471"/>
      <c r="BB2290" s="471"/>
    </row>
    <row r="2291" spans="1:54" s="460" customFormat="1" ht="29.25" hidden="1" customHeight="1" thickBot="1">
      <c r="A2291" s="539">
        <v>1404</v>
      </c>
      <c r="B2291" s="545" t="s">
        <v>355</v>
      </c>
      <c r="C2291" s="540"/>
      <c r="D2291" s="541" t="s">
        <v>356</v>
      </c>
      <c r="E2291" s="534"/>
      <c r="F2291" s="543" t="s">
        <v>247</v>
      </c>
      <c r="G2291" s="537">
        <v>0</v>
      </c>
      <c r="H2291" s="537">
        <v>0</v>
      </c>
      <c r="I2291" s="684" t="s">
        <v>357</v>
      </c>
      <c r="J2291" s="537">
        <v>1</v>
      </c>
      <c r="K2291" s="544" t="s">
        <v>358</v>
      </c>
      <c r="L2291" s="544" t="s">
        <v>250</v>
      </c>
      <c r="M2291" s="520">
        <v>0</v>
      </c>
      <c r="N2291" s="520">
        <v>0</v>
      </c>
      <c r="O2291" s="520">
        <v>0</v>
      </c>
      <c r="P2291" s="520">
        <v>0</v>
      </c>
      <c r="Q2291" s="520">
        <v>0</v>
      </c>
      <c r="R2291" s="516">
        <f t="shared" si="45"/>
        <v>0</v>
      </c>
      <c r="S2291" s="544"/>
      <c r="T2291" s="544"/>
      <c r="U2291" s="544"/>
      <c r="V2291" s="544"/>
      <c r="W2291" s="544"/>
      <c r="X2291" s="544"/>
      <c r="Y2291" s="516"/>
      <c r="Z2291" s="516"/>
      <c r="AA2291" s="516"/>
      <c r="AB2291" s="516"/>
      <c r="AC2291" s="516"/>
      <c r="AD2291" s="516"/>
      <c r="AE2291" s="471"/>
      <c r="AF2291" s="471"/>
      <c r="AG2291" s="471"/>
      <c r="AH2291" s="471"/>
      <c r="AI2291" s="471"/>
      <c r="AJ2291" s="471"/>
      <c r="AK2291" s="471"/>
      <c r="AL2291" s="471"/>
      <c r="AM2291" s="471"/>
      <c r="AN2291" s="471"/>
      <c r="AO2291" s="471"/>
      <c r="AP2291" s="471"/>
      <c r="AQ2291" s="471"/>
      <c r="AR2291" s="471"/>
      <c r="AS2291" s="471"/>
      <c r="AT2291" s="471"/>
      <c r="AU2291" s="471"/>
      <c r="AV2291" s="471"/>
      <c r="AW2291" s="471"/>
      <c r="AX2291" s="471"/>
      <c r="AY2291" s="471"/>
      <c r="AZ2291" s="471"/>
      <c r="BA2291" s="471"/>
      <c r="BB2291" s="471"/>
    </row>
    <row r="2292" spans="1:54" s="460" customFormat="1" ht="29.25" hidden="1" customHeight="1" thickBot="1">
      <c r="A2292" s="539">
        <v>1405</v>
      </c>
      <c r="B2292" s="545" t="s">
        <v>359</v>
      </c>
      <c r="C2292" s="540"/>
      <c r="D2292" s="541" t="s">
        <v>360</v>
      </c>
      <c r="E2292" s="534"/>
      <c r="F2292" s="543" t="s">
        <v>247</v>
      </c>
      <c r="G2292" s="537">
        <v>0</v>
      </c>
      <c r="H2292" s="537">
        <v>0</v>
      </c>
      <c r="I2292" s="684" t="s">
        <v>357</v>
      </c>
      <c r="J2292" s="537">
        <v>1</v>
      </c>
      <c r="K2292" s="544" t="s">
        <v>358</v>
      </c>
      <c r="L2292" s="544" t="s">
        <v>250</v>
      </c>
      <c r="M2292" s="520">
        <v>0</v>
      </c>
      <c r="N2292" s="520">
        <v>0</v>
      </c>
      <c r="O2292" s="520">
        <v>0</v>
      </c>
      <c r="P2292" s="520">
        <v>0</v>
      </c>
      <c r="Q2292" s="520">
        <v>0</v>
      </c>
      <c r="R2292" s="516">
        <f t="shared" si="45"/>
        <v>0</v>
      </c>
      <c r="S2292" s="544"/>
      <c r="T2292" s="544"/>
      <c r="U2292" s="544"/>
      <c r="V2292" s="544"/>
      <c r="W2292" s="544"/>
      <c r="X2292" s="544"/>
      <c r="Y2292" s="516"/>
      <c r="Z2292" s="516"/>
      <c r="AA2292" s="516"/>
      <c r="AB2292" s="516"/>
      <c r="AC2292" s="516"/>
      <c r="AD2292" s="516"/>
      <c r="AE2292" s="471"/>
      <c r="AF2292" s="471"/>
      <c r="AG2292" s="471"/>
      <c r="AH2292" s="471"/>
      <c r="AI2292" s="471"/>
      <c r="AJ2292" s="471"/>
      <c r="AK2292" s="471"/>
      <c r="AL2292" s="471"/>
      <c r="AM2292" s="471"/>
      <c r="AN2292" s="471"/>
      <c r="AO2292" s="471"/>
      <c r="AP2292" s="471"/>
      <c r="AQ2292" s="471"/>
      <c r="AR2292" s="471"/>
      <c r="AS2292" s="471"/>
      <c r="AT2292" s="471"/>
      <c r="AU2292" s="471"/>
      <c r="AV2292" s="471"/>
      <c r="AW2292" s="471"/>
      <c r="AX2292" s="471"/>
      <c r="AY2292" s="471"/>
      <c r="AZ2292" s="471"/>
      <c r="BA2292" s="471"/>
      <c r="BB2292" s="471"/>
    </row>
    <row r="2293" spans="1:54" s="460" customFormat="1" ht="15" hidden="1" customHeight="1" thickBot="1">
      <c r="A2293" s="539">
        <v>1406</v>
      </c>
      <c r="B2293" s="545" t="s">
        <v>361</v>
      </c>
      <c r="C2293" s="540"/>
      <c r="D2293" s="541"/>
      <c r="E2293" s="534"/>
      <c r="F2293" s="543" t="s">
        <v>329</v>
      </c>
      <c r="G2293" s="537">
        <v>4</v>
      </c>
      <c r="H2293" s="537">
        <v>0</v>
      </c>
      <c r="I2293" s="684" t="s">
        <v>357</v>
      </c>
      <c r="J2293" s="537">
        <v>1</v>
      </c>
      <c r="K2293" s="544" t="s">
        <v>358</v>
      </c>
      <c r="L2293" s="544" t="s">
        <v>250</v>
      </c>
      <c r="M2293" s="520">
        <v>0</v>
      </c>
      <c r="N2293" s="520">
        <v>0</v>
      </c>
      <c r="O2293" s="520">
        <v>0</v>
      </c>
      <c r="P2293" s="520">
        <v>0</v>
      </c>
      <c r="Q2293" s="520">
        <v>0</v>
      </c>
      <c r="R2293" s="516">
        <f t="shared" ref="R2293:R2324" si="46">SUM(M2293:Q2293)</f>
        <v>0</v>
      </c>
      <c r="S2293" s="544"/>
      <c r="T2293" s="544"/>
      <c r="U2293" s="544"/>
      <c r="V2293" s="544"/>
      <c r="W2293" s="544"/>
      <c r="X2293" s="544"/>
      <c r="Y2293" s="516"/>
      <c r="Z2293" s="516"/>
      <c r="AA2293" s="516"/>
      <c r="AB2293" s="516"/>
      <c r="AC2293" s="516"/>
      <c r="AD2293" s="516"/>
      <c r="AE2293" s="471"/>
      <c r="AF2293" s="471"/>
      <c r="AG2293" s="471"/>
      <c r="AH2293" s="471"/>
      <c r="AI2293" s="471"/>
      <c r="AJ2293" s="471"/>
      <c r="AK2293" s="471"/>
      <c r="AL2293" s="471"/>
      <c r="AM2293" s="471"/>
      <c r="AN2293" s="471"/>
      <c r="AO2293" s="471"/>
      <c r="AP2293" s="471"/>
      <c r="AQ2293" s="471"/>
      <c r="AR2293" s="471"/>
      <c r="AS2293" s="471"/>
      <c r="AT2293" s="471"/>
      <c r="AU2293" s="471"/>
      <c r="AV2293" s="471"/>
      <c r="AW2293" s="471"/>
      <c r="AX2293" s="471"/>
      <c r="AY2293" s="471"/>
      <c r="AZ2293" s="471"/>
      <c r="BA2293" s="471"/>
      <c r="BB2293" s="471"/>
    </row>
    <row r="2294" spans="1:54" s="460" customFormat="1" ht="29.25" hidden="1" customHeight="1" thickBot="1">
      <c r="A2294" s="539">
        <v>1413</v>
      </c>
      <c r="B2294" s="545" t="s">
        <v>362</v>
      </c>
      <c r="C2294" s="540"/>
      <c r="D2294" s="542" t="s">
        <v>363</v>
      </c>
      <c r="E2294" s="534"/>
      <c r="F2294" s="543" t="s">
        <v>247</v>
      </c>
      <c r="G2294" s="537">
        <v>0</v>
      </c>
      <c r="H2294" s="537">
        <v>0</v>
      </c>
      <c r="I2294" s="684" t="s">
        <v>357</v>
      </c>
      <c r="J2294" s="537">
        <v>1</v>
      </c>
      <c r="K2294" s="544" t="s">
        <v>358</v>
      </c>
      <c r="L2294" s="544" t="s">
        <v>250</v>
      </c>
      <c r="M2294" s="520">
        <v>0</v>
      </c>
      <c r="N2294" s="520">
        <v>0</v>
      </c>
      <c r="O2294" s="520">
        <v>0</v>
      </c>
      <c r="P2294" s="520">
        <v>0</v>
      </c>
      <c r="Q2294" s="520">
        <v>0</v>
      </c>
      <c r="R2294" s="516">
        <f t="shared" si="46"/>
        <v>0</v>
      </c>
      <c r="S2294" s="544"/>
      <c r="T2294" s="544"/>
      <c r="U2294" s="544"/>
      <c r="V2294" s="544"/>
      <c r="W2294" s="544"/>
      <c r="X2294" s="544"/>
      <c r="Y2294" s="516"/>
      <c r="Z2294" s="516"/>
      <c r="AA2294" s="516"/>
      <c r="AB2294" s="516"/>
      <c r="AC2294" s="516"/>
      <c r="AD2294" s="516"/>
      <c r="AE2294" s="471"/>
      <c r="AF2294" s="471"/>
      <c r="AG2294" s="471"/>
      <c r="AH2294" s="471"/>
      <c r="AI2294" s="471"/>
      <c r="AJ2294" s="471"/>
      <c r="AK2294" s="471"/>
      <c r="AL2294" s="471"/>
      <c r="AM2294" s="471"/>
      <c r="AN2294" s="471"/>
      <c r="AO2294" s="471"/>
      <c r="AP2294" s="471"/>
      <c r="AQ2294" s="471"/>
      <c r="AR2294" s="471"/>
      <c r="AS2294" s="471"/>
      <c r="AT2294" s="471"/>
      <c r="AU2294" s="471"/>
      <c r="AV2294" s="471"/>
      <c r="AW2294" s="471"/>
      <c r="AX2294" s="471"/>
      <c r="AY2294" s="471"/>
      <c r="AZ2294" s="471"/>
      <c r="BA2294" s="471"/>
      <c r="BB2294" s="471"/>
    </row>
    <row r="2295" spans="1:54" s="460" customFormat="1" ht="15" hidden="1" customHeight="1" thickBot="1">
      <c r="A2295" s="539">
        <v>1419</v>
      </c>
      <c r="B2295" s="545" t="s">
        <v>364</v>
      </c>
      <c r="C2295" s="540"/>
      <c r="D2295" s="541" t="s">
        <v>365</v>
      </c>
      <c r="E2295" s="534"/>
      <c r="F2295" s="543" t="s">
        <v>247</v>
      </c>
      <c r="G2295" s="537">
        <v>0</v>
      </c>
      <c r="H2295" s="537">
        <v>0</v>
      </c>
      <c r="I2295" s="684" t="s">
        <v>357</v>
      </c>
      <c r="J2295" s="537">
        <v>2</v>
      </c>
      <c r="K2295" s="544" t="s">
        <v>358</v>
      </c>
      <c r="L2295" s="544" t="s">
        <v>250</v>
      </c>
      <c r="M2295" s="520">
        <v>0</v>
      </c>
      <c r="N2295" s="520">
        <v>0</v>
      </c>
      <c r="O2295" s="520">
        <v>0</v>
      </c>
      <c r="P2295" s="520">
        <v>0</v>
      </c>
      <c r="Q2295" s="520">
        <v>0</v>
      </c>
      <c r="R2295" s="516">
        <f t="shared" si="46"/>
        <v>0</v>
      </c>
      <c r="S2295" s="544"/>
      <c r="T2295" s="544"/>
      <c r="U2295" s="544"/>
      <c r="V2295" s="544"/>
      <c r="W2295" s="544"/>
      <c r="X2295" s="544"/>
      <c r="Y2295" s="516"/>
      <c r="Z2295" s="516"/>
      <c r="AA2295" s="516"/>
      <c r="AB2295" s="516"/>
      <c r="AC2295" s="516"/>
      <c r="AD2295" s="516"/>
      <c r="AE2295" s="471"/>
      <c r="AF2295" s="471"/>
      <c r="AG2295" s="471"/>
      <c r="AH2295" s="471"/>
      <c r="AI2295" s="471"/>
      <c r="AJ2295" s="471"/>
      <c r="AK2295" s="471"/>
      <c r="AL2295" s="471"/>
      <c r="AM2295" s="471"/>
      <c r="AN2295" s="471"/>
      <c r="AO2295" s="471"/>
      <c r="AP2295" s="471"/>
      <c r="AQ2295" s="471"/>
      <c r="AR2295" s="471"/>
      <c r="AS2295" s="471"/>
      <c r="AT2295" s="471"/>
      <c r="AU2295" s="471"/>
      <c r="AV2295" s="471"/>
      <c r="AW2295" s="471"/>
      <c r="AX2295" s="471"/>
      <c r="AY2295" s="471"/>
      <c r="AZ2295" s="471"/>
      <c r="BA2295" s="471"/>
      <c r="BB2295" s="471"/>
    </row>
    <row r="2296" spans="1:54" s="460" customFormat="1" ht="29.25" hidden="1" customHeight="1" thickBot="1">
      <c r="A2296" s="539">
        <v>1436</v>
      </c>
      <c r="B2296" s="545" t="s">
        <v>68</v>
      </c>
      <c r="C2296" s="540"/>
      <c r="D2296" s="541" t="s">
        <v>366</v>
      </c>
      <c r="E2296" s="534"/>
      <c r="F2296" s="543" t="s">
        <v>247</v>
      </c>
      <c r="G2296" s="537">
        <v>0</v>
      </c>
      <c r="H2296" s="537">
        <v>0</v>
      </c>
      <c r="I2296" s="684" t="s">
        <v>357</v>
      </c>
      <c r="J2296" s="537">
        <v>4</v>
      </c>
      <c r="K2296" s="544" t="s">
        <v>358</v>
      </c>
      <c r="L2296" s="544" t="s">
        <v>250</v>
      </c>
      <c r="M2296" s="520">
        <v>0</v>
      </c>
      <c r="N2296" s="529">
        <v>0</v>
      </c>
      <c r="O2296" s="520">
        <v>0</v>
      </c>
      <c r="P2296" s="520">
        <v>0</v>
      </c>
      <c r="Q2296" s="520">
        <v>0</v>
      </c>
      <c r="R2296" s="516">
        <f t="shared" si="46"/>
        <v>0</v>
      </c>
      <c r="S2296" s="544"/>
      <c r="T2296" s="544"/>
      <c r="U2296" s="544"/>
      <c r="V2296" s="544"/>
      <c r="W2296" s="544"/>
      <c r="X2296" s="544"/>
      <c r="Y2296" s="516"/>
      <c r="Z2296" s="516"/>
      <c r="AA2296" s="516"/>
      <c r="AB2296" s="516"/>
      <c r="AC2296" s="516"/>
      <c r="AD2296" s="516"/>
      <c r="AE2296" s="471"/>
      <c r="AF2296" s="471"/>
      <c r="AG2296" s="471"/>
      <c r="AH2296" s="471"/>
      <c r="AI2296" s="471"/>
      <c r="AJ2296" s="471"/>
      <c r="AK2296" s="471"/>
      <c r="AL2296" s="471"/>
      <c r="AM2296" s="471"/>
      <c r="AN2296" s="471"/>
      <c r="AO2296" s="471"/>
      <c r="AP2296" s="471"/>
      <c r="AQ2296" s="471"/>
      <c r="AR2296" s="471"/>
      <c r="AS2296" s="471"/>
      <c r="AT2296" s="471"/>
      <c r="AU2296" s="471"/>
      <c r="AV2296" s="471"/>
      <c r="AW2296" s="471"/>
      <c r="AX2296" s="471"/>
      <c r="AY2296" s="471"/>
      <c r="AZ2296" s="471"/>
      <c r="BA2296" s="471"/>
      <c r="BB2296" s="471"/>
    </row>
    <row r="2297" spans="1:54" ht="29.25" hidden="1" customHeight="1" thickBot="1">
      <c r="A2297" s="539">
        <v>1438</v>
      </c>
      <c r="B2297" s="545" t="s">
        <v>367</v>
      </c>
      <c r="C2297" s="540"/>
      <c r="D2297" s="541" t="s">
        <v>368</v>
      </c>
      <c r="E2297" s="534"/>
      <c r="F2297" s="543" t="s">
        <v>247</v>
      </c>
      <c r="G2297" s="537">
        <v>0</v>
      </c>
      <c r="H2297" s="537">
        <v>0</v>
      </c>
      <c r="I2297" s="684" t="s">
        <v>357</v>
      </c>
      <c r="J2297" s="537">
        <v>4</v>
      </c>
      <c r="K2297" s="544" t="s">
        <v>358</v>
      </c>
      <c r="L2297" s="544" t="s">
        <v>250</v>
      </c>
      <c r="M2297" s="520">
        <v>0</v>
      </c>
      <c r="N2297" s="529">
        <v>0</v>
      </c>
      <c r="O2297" s="520">
        <v>0</v>
      </c>
      <c r="P2297" s="520">
        <v>0</v>
      </c>
      <c r="Q2297" s="520">
        <v>0</v>
      </c>
      <c r="R2297" s="516">
        <f t="shared" si="46"/>
        <v>0</v>
      </c>
      <c r="S2297" s="544"/>
      <c r="T2297" s="544"/>
      <c r="U2297" s="544"/>
      <c r="V2297" s="544"/>
      <c r="W2297" s="544"/>
      <c r="X2297" s="544"/>
      <c r="Y2297" s="516"/>
      <c r="Z2297" s="516"/>
      <c r="AA2297" s="516"/>
      <c r="AB2297" s="516"/>
      <c r="AC2297" s="516"/>
      <c r="AD2297" s="516"/>
      <c r="AE2297" s="471"/>
      <c r="AF2297" s="471"/>
      <c r="AG2297" s="471"/>
      <c r="AH2297" s="471"/>
      <c r="AI2297" s="471"/>
      <c r="AJ2297" s="471"/>
      <c r="AK2297" s="471"/>
      <c r="AL2297" s="471"/>
      <c r="AM2297" s="471"/>
      <c r="AN2297" s="471"/>
      <c r="AO2297" s="471"/>
      <c r="AP2297" s="471"/>
      <c r="AQ2297" s="471"/>
      <c r="AR2297" s="471"/>
      <c r="AS2297" s="471"/>
      <c r="AT2297" s="471"/>
      <c r="AU2297" s="471"/>
      <c r="AV2297" s="471"/>
      <c r="AW2297" s="471"/>
      <c r="AX2297" s="471"/>
      <c r="AY2297" s="471"/>
      <c r="AZ2297" s="471"/>
      <c r="BA2297" s="471"/>
      <c r="BB2297" s="471"/>
    </row>
    <row r="2298" spans="1:54" ht="43.5" hidden="1" customHeight="1" thickBot="1">
      <c r="A2298" s="539">
        <v>1439</v>
      </c>
      <c r="B2298" s="545" t="s">
        <v>70</v>
      </c>
      <c r="C2298" s="540"/>
      <c r="D2298" s="541" t="s">
        <v>369</v>
      </c>
      <c r="E2298" s="534"/>
      <c r="F2298" s="543" t="s">
        <v>247</v>
      </c>
      <c r="G2298" s="537">
        <v>0</v>
      </c>
      <c r="H2298" s="537">
        <v>0</v>
      </c>
      <c r="I2298" s="684" t="s">
        <v>357</v>
      </c>
      <c r="J2298" s="537">
        <v>4</v>
      </c>
      <c r="K2298" s="544" t="s">
        <v>358</v>
      </c>
      <c r="L2298" s="544" t="s">
        <v>250</v>
      </c>
      <c r="M2298" s="520">
        <v>0</v>
      </c>
      <c r="N2298" s="529">
        <v>0</v>
      </c>
      <c r="O2298" s="520">
        <v>0</v>
      </c>
      <c r="P2298" s="520">
        <v>0</v>
      </c>
      <c r="Q2298" s="520">
        <v>0</v>
      </c>
      <c r="R2298" s="516">
        <f t="shared" si="46"/>
        <v>0</v>
      </c>
      <c r="S2298" s="544"/>
      <c r="T2298" s="544"/>
      <c r="U2298" s="544"/>
      <c r="V2298" s="544"/>
      <c r="W2298" s="544"/>
      <c r="X2298" s="544"/>
      <c r="Y2298" s="516"/>
      <c r="Z2298" s="516"/>
      <c r="AA2298" s="516"/>
      <c r="AB2298" s="516"/>
      <c r="AC2298" s="516"/>
      <c r="AD2298" s="516"/>
      <c r="AE2298" s="471"/>
      <c r="AF2298" s="471"/>
      <c r="AG2298" s="471"/>
      <c r="AH2298" s="471"/>
      <c r="AI2298" s="471"/>
      <c r="AJ2298" s="471"/>
      <c r="AK2298" s="471"/>
      <c r="AL2298" s="471"/>
      <c r="AM2298" s="471"/>
      <c r="AN2298" s="471"/>
      <c r="AO2298" s="471"/>
      <c r="AP2298" s="471"/>
      <c r="AQ2298" s="471"/>
      <c r="AR2298" s="471"/>
      <c r="AS2298" s="471"/>
      <c r="AT2298" s="471"/>
      <c r="AU2298" s="471"/>
      <c r="AV2298" s="471"/>
      <c r="AW2298" s="471"/>
      <c r="AX2298" s="471"/>
      <c r="AY2298" s="471"/>
      <c r="AZ2298" s="471"/>
      <c r="BA2298" s="471"/>
      <c r="BB2298" s="471"/>
    </row>
    <row r="2299" spans="1:54" ht="43.5" hidden="1" customHeight="1" thickBot="1">
      <c r="A2299" s="539">
        <v>1440</v>
      </c>
      <c r="B2299" s="540" t="s">
        <v>71</v>
      </c>
      <c r="C2299" s="540"/>
      <c r="D2299" s="542" t="s">
        <v>370</v>
      </c>
      <c r="E2299" s="534"/>
      <c r="F2299" s="543" t="s">
        <v>329</v>
      </c>
      <c r="G2299" s="537">
        <v>4</v>
      </c>
      <c r="H2299" s="537">
        <v>0</v>
      </c>
      <c r="I2299" s="684" t="s">
        <v>357</v>
      </c>
      <c r="J2299" s="537">
        <v>4</v>
      </c>
      <c r="K2299" s="544" t="s">
        <v>358</v>
      </c>
      <c r="L2299" s="544" t="s">
        <v>250</v>
      </c>
      <c r="M2299" s="520">
        <v>0</v>
      </c>
      <c r="N2299" s="546">
        <v>0</v>
      </c>
      <c r="O2299" s="520">
        <v>0</v>
      </c>
      <c r="P2299" s="520">
        <v>0</v>
      </c>
      <c r="Q2299" s="520">
        <v>0</v>
      </c>
      <c r="R2299" s="516">
        <f t="shared" si="46"/>
        <v>0</v>
      </c>
      <c r="S2299" s="544"/>
      <c r="T2299" s="544"/>
      <c r="U2299" s="544"/>
      <c r="V2299" s="544"/>
      <c r="W2299" s="544"/>
      <c r="X2299" s="544"/>
      <c r="Y2299" s="516"/>
      <c r="Z2299" s="516"/>
      <c r="AA2299" s="516"/>
      <c r="AB2299" s="516"/>
      <c r="AC2299" s="516"/>
      <c r="AD2299" s="516"/>
      <c r="AE2299" s="471"/>
      <c r="AF2299" s="471"/>
      <c r="AG2299" s="471"/>
      <c r="AH2299" s="471"/>
      <c r="AI2299" s="471"/>
      <c r="AJ2299" s="471"/>
      <c r="AK2299" s="471"/>
      <c r="AL2299" s="471"/>
      <c r="AM2299" s="471"/>
      <c r="AN2299" s="471"/>
      <c r="AO2299" s="471"/>
      <c r="AP2299" s="471"/>
      <c r="AQ2299" s="471"/>
      <c r="AR2299" s="471"/>
      <c r="AS2299" s="471"/>
      <c r="AT2299" s="471"/>
      <c r="AU2299" s="471"/>
      <c r="AV2299" s="471"/>
      <c r="AW2299" s="471"/>
      <c r="AX2299" s="471"/>
      <c r="AY2299" s="471"/>
      <c r="AZ2299" s="471"/>
      <c r="BA2299" s="471"/>
      <c r="BB2299" s="471"/>
    </row>
    <row r="2300" spans="1:54" ht="29.25" hidden="1" customHeight="1" thickBot="1">
      <c r="A2300" s="539">
        <v>1456</v>
      </c>
      <c r="B2300" s="540" t="s">
        <v>371</v>
      </c>
      <c r="C2300" s="540"/>
      <c r="D2300" s="541" t="s">
        <v>372</v>
      </c>
      <c r="E2300" s="538"/>
      <c r="F2300" s="543" t="s">
        <v>266</v>
      </c>
      <c r="G2300" s="537">
        <v>5</v>
      </c>
      <c r="H2300" s="537">
        <v>6</v>
      </c>
      <c r="I2300" s="684" t="s">
        <v>357</v>
      </c>
      <c r="J2300" s="537">
        <v>7</v>
      </c>
      <c r="K2300" s="544" t="s">
        <v>358</v>
      </c>
      <c r="L2300" s="544" t="s">
        <v>250</v>
      </c>
      <c r="M2300" s="520">
        <v>0</v>
      </c>
      <c r="N2300" s="529">
        <v>0</v>
      </c>
      <c r="O2300" s="520">
        <v>0</v>
      </c>
      <c r="P2300" s="520">
        <v>0</v>
      </c>
      <c r="Q2300" s="520">
        <v>0</v>
      </c>
      <c r="R2300" s="516">
        <f t="shared" si="46"/>
        <v>0</v>
      </c>
      <c r="S2300" s="544"/>
      <c r="T2300" s="544"/>
      <c r="U2300" s="544"/>
      <c r="V2300" s="544"/>
      <c r="W2300" s="544"/>
      <c r="X2300" s="544"/>
      <c r="Y2300" s="516"/>
      <c r="Z2300" s="516"/>
      <c r="AA2300" s="516"/>
      <c r="AB2300" s="516"/>
      <c r="AC2300" s="516"/>
      <c r="AD2300" s="516"/>
      <c r="AE2300" s="471"/>
      <c r="AF2300" s="471"/>
      <c r="AG2300" s="471"/>
      <c r="AH2300" s="471"/>
      <c r="AI2300" s="471"/>
      <c r="AJ2300" s="471"/>
      <c r="AK2300" s="471"/>
      <c r="AL2300" s="471"/>
      <c r="AM2300" s="471"/>
      <c r="AN2300" s="471"/>
      <c r="AO2300" s="471"/>
      <c r="AP2300" s="471"/>
      <c r="AQ2300" s="471"/>
      <c r="AR2300" s="471"/>
      <c r="AS2300" s="471"/>
      <c r="AT2300" s="471"/>
      <c r="AU2300" s="471"/>
      <c r="AV2300" s="471"/>
      <c r="AW2300" s="471"/>
      <c r="AX2300" s="471"/>
      <c r="AY2300" s="471"/>
      <c r="AZ2300" s="471"/>
      <c r="BA2300" s="471"/>
      <c r="BB2300" s="471"/>
    </row>
    <row r="2301" spans="1:54" ht="43.5" hidden="1" customHeight="1" thickBot="1">
      <c r="A2301" s="531">
        <v>1801</v>
      </c>
      <c r="B2301" s="528" t="s">
        <v>373</v>
      </c>
      <c r="C2301" s="532"/>
      <c r="D2301" s="535" t="s">
        <v>374</v>
      </c>
      <c r="E2301" s="538"/>
      <c r="F2301" s="522" t="s">
        <v>247</v>
      </c>
      <c r="G2301" s="537">
        <v>0</v>
      </c>
      <c r="H2301" s="537">
        <v>0</v>
      </c>
      <c r="I2301" s="683" t="s">
        <v>375</v>
      </c>
      <c r="J2301" s="537">
        <v>0</v>
      </c>
      <c r="K2301" s="536" t="s">
        <v>322</v>
      </c>
      <c r="L2301" s="536" t="s">
        <v>250</v>
      </c>
      <c r="M2301" s="531">
        <v>0</v>
      </c>
      <c r="N2301" s="531">
        <v>0</v>
      </c>
      <c r="O2301" s="531">
        <v>0</v>
      </c>
      <c r="P2301" s="531">
        <v>0</v>
      </c>
      <c r="Q2301" s="531">
        <v>0</v>
      </c>
      <c r="R2301" s="516">
        <f t="shared" si="46"/>
        <v>0</v>
      </c>
      <c r="S2301" s="536"/>
      <c r="T2301" s="536"/>
      <c r="U2301" s="536"/>
      <c r="V2301" s="536"/>
      <c r="W2301" s="536"/>
      <c r="X2301" s="536"/>
      <c r="Y2301" s="516"/>
      <c r="Z2301" s="516"/>
      <c r="AA2301" s="516"/>
      <c r="AB2301" s="516"/>
      <c r="AC2301" s="516"/>
      <c r="AD2301" s="516"/>
      <c r="AE2301" s="471"/>
      <c r="AF2301" s="471"/>
      <c r="AG2301" s="471"/>
      <c r="AH2301" s="471"/>
      <c r="AI2301" s="471"/>
      <c r="AJ2301" s="471"/>
      <c r="AK2301" s="471"/>
      <c r="AL2301" s="471"/>
      <c r="AM2301" s="471"/>
      <c r="AN2301" s="471"/>
      <c r="AO2301" s="471"/>
      <c r="AP2301" s="471"/>
      <c r="AQ2301" s="471"/>
      <c r="AR2301" s="471"/>
      <c r="AS2301" s="471"/>
      <c r="AT2301" s="471"/>
      <c r="AU2301" s="471"/>
      <c r="AV2301" s="471"/>
      <c r="AW2301" s="471"/>
      <c r="AX2301" s="471"/>
      <c r="AY2301" s="471"/>
      <c r="AZ2301" s="471"/>
      <c r="BA2301" s="471"/>
      <c r="BB2301" s="471"/>
    </row>
    <row r="2302" spans="1:54" ht="29.25" hidden="1" customHeight="1" thickBot="1">
      <c r="A2302" s="531">
        <v>1803</v>
      </c>
      <c r="B2302" s="532" t="s">
        <v>376</v>
      </c>
      <c r="C2302" s="532"/>
      <c r="D2302" s="535" t="s">
        <v>377</v>
      </c>
      <c r="E2302" s="534"/>
      <c r="F2302" s="522" t="s">
        <v>247</v>
      </c>
      <c r="G2302" s="537">
        <v>0</v>
      </c>
      <c r="H2302" s="537">
        <v>0</v>
      </c>
      <c r="I2302" s="683" t="s">
        <v>375</v>
      </c>
      <c r="J2302" s="537">
        <v>1</v>
      </c>
      <c r="K2302" s="536" t="s">
        <v>322</v>
      </c>
      <c r="L2302" s="536" t="s">
        <v>250</v>
      </c>
      <c r="M2302" s="531">
        <v>0</v>
      </c>
      <c r="N2302" s="531">
        <v>0</v>
      </c>
      <c r="O2302" s="531">
        <v>0</v>
      </c>
      <c r="P2302" s="531">
        <v>0</v>
      </c>
      <c r="Q2302" s="531">
        <v>0</v>
      </c>
      <c r="R2302" s="516">
        <f t="shared" si="46"/>
        <v>0</v>
      </c>
      <c r="S2302" s="536"/>
      <c r="T2302" s="536"/>
      <c r="U2302" s="536"/>
      <c r="V2302" s="536"/>
      <c r="W2302" s="536"/>
      <c r="X2302" s="536"/>
      <c r="Y2302" s="516"/>
      <c r="Z2302" s="516"/>
      <c r="AA2302" s="516"/>
      <c r="AB2302" s="516"/>
      <c r="AC2302" s="516"/>
      <c r="AD2302" s="516"/>
      <c r="AE2302" s="471"/>
      <c r="AF2302" s="471"/>
      <c r="AG2302" s="471"/>
      <c r="AH2302" s="471"/>
      <c r="AI2302" s="471"/>
      <c r="AJ2302" s="471"/>
      <c r="AK2302" s="471"/>
      <c r="AL2302" s="471"/>
      <c r="AM2302" s="471"/>
      <c r="AN2302" s="471"/>
      <c r="AO2302" s="471"/>
      <c r="AP2302" s="471"/>
      <c r="AQ2302" s="471"/>
      <c r="AR2302" s="471"/>
      <c r="AS2302" s="471"/>
      <c r="AT2302" s="471"/>
      <c r="AU2302" s="471"/>
      <c r="AV2302" s="471"/>
      <c r="AW2302" s="471"/>
      <c r="AX2302" s="471"/>
      <c r="AY2302" s="471"/>
      <c r="AZ2302" s="471"/>
      <c r="BA2302" s="471"/>
      <c r="BB2302" s="471"/>
    </row>
    <row r="2303" spans="1:54" ht="57.75" hidden="1" customHeight="1" thickBot="1">
      <c r="A2303" s="531">
        <v>1805</v>
      </c>
      <c r="B2303" s="532" t="s">
        <v>4</v>
      </c>
      <c r="C2303" s="532"/>
      <c r="D2303" s="535" t="s">
        <v>378</v>
      </c>
      <c r="E2303" s="534"/>
      <c r="F2303" s="522" t="s">
        <v>247</v>
      </c>
      <c r="G2303" s="537">
        <v>0</v>
      </c>
      <c r="H2303" s="537">
        <v>0</v>
      </c>
      <c r="I2303" s="683" t="s">
        <v>375</v>
      </c>
      <c r="J2303" s="537">
        <v>1</v>
      </c>
      <c r="K2303" s="536" t="s">
        <v>322</v>
      </c>
      <c r="L2303" s="536" t="s">
        <v>250</v>
      </c>
      <c r="M2303" s="531">
        <v>0</v>
      </c>
      <c r="N2303" s="531">
        <v>0</v>
      </c>
      <c r="O2303" s="531">
        <v>0</v>
      </c>
      <c r="P2303" s="531">
        <v>0</v>
      </c>
      <c r="Q2303" s="531">
        <v>0</v>
      </c>
      <c r="R2303" s="516">
        <f t="shared" si="46"/>
        <v>0</v>
      </c>
      <c r="S2303" s="536"/>
      <c r="T2303" s="536"/>
      <c r="U2303" s="536"/>
      <c r="V2303" s="536"/>
      <c r="W2303" s="536"/>
      <c r="X2303" s="536"/>
      <c r="Y2303" s="516"/>
      <c r="Z2303" s="516"/>
      <c r="AA2303" s="516"/>
      <c r="AB2303" s="516"/>
      <c r="AC2303" s="516"/>
      <c r="AD2303" s="516"/>
      <c r="AE2303" s="471"/>
      <c r="AF2303" s="471"/>
      <c r="AG2303" s="471"/>
      <c r="AH2303" s="471"/>
      <c r="AI2303" s="471"/>
      <c r="AJ2303" s="471"/>
      <c r="AK2303" s="471"/>
      <c r="AL2303" s="471"/>
      <c r="AM2303" s="471"/>
      <c r="AN2303" s="471"/>
      <c r="AO2303" s="471"/>
      <c r="AP2303" s="471"/>
      <c r="AQ2303" s="471"/>
      <c r="AR2303" s="471"/>
      <c r="AS2303" s="471"/>
      <c r="AT2303" s="471"/>
      <c r="AU2303" s="471"/>
      <c r="AV2303" s="471"/>
      <c r="AW2303" s="471"/>
      <c r="AX2303" s="471"/>
      <c r="AY2303" s="471"/>
      <c r="AZ2303" s="471"/>
      <c r="BA2303" s="471"/>
      <c r="BB2303" s="471"/>
    </row>
    <row r="2304" spans="1:54" ht="43.5" hidden="1" customHeight="1" thickBot="1">
      <c r="A2304" s="531">
        <v>1807</v>
      </c>
      <c r="B2304" s="528" t="s">
        <v>379</v>
      </c>
      <c r="C2304" s="532"/>
      <c r="D2304" s="535" t="s">
        <v>380</v>
      </c>
      <c r="E2304" s="534"/>
      <c r="F2304" s="522" t="s">
        <v>247</v>
      </c>
      <c r="G2304" s="537">
        <v>0</v>
      </c>
      <c r="H2304" s="537">
        <v>0</v>
      </c>
      <c r="I2304" s="683" t="s">
        <v>375</v>
      </c>
      <c r="J2304" s="537">
        <v>1</v>
      </c>
      <c r="K2304" s="536" t="s">
        <v>322</v>
      </c>
      <c r="L2304" s="536" t="s">
        <v>250</v>
      </c>
      <c r="M2304" s="531">
        <v>0</v>
      </c>
      <c r="N2304" s="531">
        <v>0</v>
      </c>
      <c r="O2304" s="531">
        <v>0</v>
      </c>
      <c r="P2304" s="531">
        <v>0</v>
      </c>
      <c r="Q2304" s="531">
        <v>0</v>
      </c>
      <c r="R2304" s="516">
        <f t="shared" si="46"/>
        <v>0</v>
      </c>
      <c r="S2304" s="536"/>
      <c r="T2304" s="536"/>
      <c r="U2304" s="536"/>
      <c r="V2304" s="536"/>
      <c r="W2304" s="536"/>
      <c r="X2304" s="536"/>
      <c r="Y2304" s="516"/>
      <c r="Z2304" s="516"/>
      <c r="AA2304" s="516"/>
      <c r="AB2304" s="516"/>
      <c r="AC2304" s="516"/>
      <c r="AD2304" s="516"/>
      <c r="AE2304" s="471"/>
      <c r="AF2304" s="471"/>
      <c r="AG2304" s="471"/>
      <c r="AH2304" s="471"/>
      <c r="AI2304" s="471"/>
      <c r="AJ2304" s="471"/>
      <c r="AK2304" s="471"/>
      <c r="AL2304" s="471"/>
      <c r="AM2304" s="471"/>
      <c r="AN2304" s="471"/>
      <c r="AO2304" s="471"/>
      <c r="AP2304" s="471"/>
      <c r="AQ2304" s="471"/>
      <c r="AR2304" s="471"/>
      <c r="AS2304" s="471"/>
      <c r="AT2304" s="471"/>
      <c r="AU2304" s="471"/>
      <c r="AV2304" s="471"/>
      <c r="AW2304" s="471"/>
      <c r="AX2304" s="471"/>
      <c r="AY2304" s="471"/>
      <c r="AZ2304" s="471"/>
      <c r="BA2304" s="471"/>
      <c r="BB2304" s="471"/>
    </row>
    <row r="2305" spans="1:54" ht="15" hidden="1" customHeight="1" thickBot="1">
      <c r="A2305" s="531">
        <v>1808</v>
      </c>
      <c r="B2305" s="528" t="s">
        <v>381</v>
      </c>
      <c r="C2305" s="532"/>
      <c r="D2305" s="535" t="s">
        <v>265</v>
      </c>
      <c r="E2305" s="534"/>
      <c r="F2305" s="522" t="s">
        <v>266</v>
      </c>
      <c r="G2305" s="537">
        <v>1</v>
      </c>
      <c r="H2305" s="537">
        <v>3</v>
      </c>
      <c r="I2305" s="683" t="s">
        <v>375</v>
      </c>
      <c r="J2305" s="537">
        <v>1</v>
      </c>
      <c r="K2305" s="536" t="s">
        <v>322</v>
      </c>
      <c r="L2305" s="536" t="s">
        <v>250</v>
      </c>
      <c r="M2305" s="531">
        <v>0</v>
      </c>
      <c r="N2305" s="531">
        <v>0</v>
      </c>
      <c r="O2305" s="531">
        <v>0</v>
      </c>
      <c r="P2305" s="531">
        <v>0</v>
      </c>
      <c r="Q2305" s="531">
        <v>0</v>
      </c>
      <c r="R2305" s="516">
        <f t="shared" si="46"/>
        <v>0</v>
      </c>
      <c r="S2305" s="536"/>
      <c r="T2305" s="536"/>
      <c r="U2305" s="536"/>
      <c r="V2305" s="536"/>
      <c r="W2305" s="536"/>
      <c r="X2305" s="536"/>
      <c r="Y2305" s="516"/>
      <c r="Z2305" s="516"/>
      <c r="AA2305" s="516"/>
      <c r="AB2305" s="516"/>
      <c r="AC2305" s="516"/>
      <c r="AD2305" s="516"/>
      <c r="AE2305" s="471"/>
      <c r="AF2305" s="471"/>
      <c r="AG2305" s="471"/>
      <c r="AH2305" s="471"/>
      <c r="AI2305" s="471"/>
      <c r="AJ2305" s="471"/>
      <c r="AK2305" s="471"/>
      <c r="AL2305" s="471"/>
      <c r="AM2305" s="471"/>
      <c r="AN2305" s="471"/>
      <c r="AO2305" s="471"/>
      <c r="AP2305" s="471"/>
      <c r="AQ2305" s="471"/>
      <c r="AR2305" s="471"/>
      <c r="AS2305" s="471"/>
      <c r="AT2305" s="471"/>
      <c r="AU2305" s="471"/>
      <c r="AV2305" s="471"/>
      <c r="AW2305" s="471"/>
      <c r="AX2305" s="471"/>
      <c r="AY2305" s="471"/>
      <c r="AZ2305" s="471"/>
      <c r="BA2305" s="471"/>
      <c r="BB2305" s="471"/>
    </row>
    <row r="2306" spans="1:54" ht="29.25" hidden="1" customHeight="1" thickBot="1">
      <c r="A2306" s="531">
        <v>1819</v>
      </c>
      <c r="B2306" s="528" t="s">
        <v>382</v>
      </c>
      <c r="C2306" s="532"/>
      <c r="D2306" s="535" t="s">
        <v>383</v>
      </c>
      <c r="E2306" s="534"/>
      <c r="F2306" s="522" t="s">
        <v>266</v>
      </c>
      <c r="G2306" s="537">
        <v>4</v>
      </c>
      <c r="H2306" s="537">
        <v>3</v>
      </c>
      <c r="I2306" s="683" t="s">
        <v>375</v>
      </c>
      <c r="J2306" s="537">
        <v>2</v>
      </c>
      <c r="K2306" s="536" t="s">
        <v>322</v>
      </c>
      <c r="L2306" s="536" t="s">
        <v>250</v>
      </c>
      <c r="M2306" s="531">
        <v>0</v>
      </c>
      <c r="N2306" s="531">
        <v>0</v>
      </c>
      <c r="O2306" s="531">
        <v>0</v>
      </c>
      <c r="P2306" s="531">
        <v>0</v>
      </c>
      <c r="Q2306" s="531">
        <v>0</v>
      </c>
      <c r="R2306" s="516">
        <f t="shared" si="46"/>
        <v>0</v>
      </c>
      <c r="S2306" s="536"/>
      <c r="T2306" s="536"/>
      <c r="U2306" s="536"/>
      <c r="V2306" s="536"/>
      <c r="W2306" s="536"/>
      <c r="X2306" s="536"/>
      <c r="Y2306" s="516"/>
      <c r="Z2306" s="516"/>
      <c r="AA2306" s="516"/>
      <c r="AB2306" s="516"/>
      <c r="AC2306" s="516"/>
      <c r="AD2306" s="516"/>
      <c r="AE2306" s="471"/>
      <c r="AF2306" s="471"/>
      <c r="AG2306" s="471"/>
      <c r="AH2306" s="471"/>
      <c r="AI2306" s="471"/>
      <c r="AJ2306" s="471"/>
      <c r="AK2306" s="471"/>
      <c r="AL2306" s="471"/>
      <c r="AM2306" s="471"/>
      <c r="AN2306" s="471"/>
      <c r="AO2306" s="471"/>
      <c r="AP2306" s="471"/>
      <c r="AQ2306" s="471"/>
      <c r="AR2306" s="471"/>
      <c r="AS2306" s="471"/>
      <c r="AT2306" s="471"/>
      <c r="AU2306" s="471"/>
      <c r="AV2306" s="471"/>
      <c r="AW2306" s="471"/>
      <c r="AX2306" s="471"/>
      <c r="AY2306" s="471"/>
      <c r="AZ2306" s="471"/>
      <c r="BA2306" s="471"/>
      <c r="BB2306" s="471"/>
    </row>
    <row r="2307" spans="1:54" ht="43.5" hidden="1" customHeight="1" thickBot="1">
      <c r="A2307" s="531">
        <v>1823</v>
      </c>
      <c r="B2307" s="528" t="s">
        <v>384</v>
      </c>
      <c r="C2307" s="532"/>
      <c r="D2307" s="535" t="s">
        <v>385</v>
      </c>
      <c r="E2307" s="534"/>
      <c r="F2307" s="522" t="s">
        <v>247</v>
      </c>
      <c r="G2307" s="537">
        <v>0</v>
      </c>
      <c r="H2307" s="537">
        <v>0</v>
      </c>
      <c r="I2307" s="683" t="s">
        <v>375</v>
      </c>
      <c r="J2307" s="537">
        <v>3</v>
      </c>
      <c r="K2307" s="536" t="s">
        <v>322</v>
      </c>
      <c r="L2307" s="536" t="s">
        <v>250</v>
      </c>
      <c r="M2307" s="531">
        <v>0</v>
      </c>
      <c r="N2307" s="531">
        <v>0</v>
      </c>
      <c r="O2307" s="531">
        <v>0</v>
      </c>
      <c r="P2307" s="531">
        <v>0</v>
      </c>
      <c r="Q2307" s="531">
        <v>0</v>
      </c>
      <c r="R2307" s="516">
        <f t="shared" si="46"/>
        <v>0</v>
      </c>
      <c r="S2307" s="536"/>
      <c r="T2307" s="536"/>
      <c r="U2307" s="536"/>
      <c r="V2307" s="536"/>
      <c r="W2307" s="536"/>
      <c r="X2307" s="536"/>
      <c r="Y2307" s="516"/>
      <c r="Z2307" s="516"/>
      <c r="AA2307" s="516"/>
      <c r="AB2307" s="516"/>
      <c r="AC2307" s="516"/>
      <c r="AD2307" s="516"/>
      <c r="AE2307" s="471"/>
      <c r="AF2307" s="471"/>
      <c r="AG2307" s="471"/>
      <c r="AH2307" s="471"/>
      <c r="AI2307" s="471"/>
      <c r="AJ2307" s="471"/>
      <c r="AK2307" s="471"/>
      <c r="AL2307" s="471"/>
      <c r="AM2307" s="471"/>
      <c r="AN2307" s="471"/>
      <c r="AO2307" s="471"/>
      <c r="AP2307" s="471"/>
      <c r="AQ2307" s="471"/>
      <c r="AR2307" s="471"/>
      <c r="AS2307" s="471"/>
      <c r="AT2307" s="471"/>
      <c r="AU2307" s="471"/>
      <c r="AV2307" s="471"/>
      <c r="AW2307" s="471"/>
      <c r="AX2307" s="471"/>
      <c r="AY2307" s="471"/>
      <c r="AZ2307" s="471"/>
      <c r="BA2307" s="471"/>
      <c r="BB2307" s="471"/>
    </row>
    <row r="2308" spans="1:54" ht="29.25" hidden="1" customHeight="1" thickBot="1">
      <c r="A2308" s="531">
        <v>1828</v>
      </c>
      <c r="B2308" s="528" t="s">
        <v>386</v>
      </c>
      <c r="C2308" s="532"/>
      <c r="D2308" s="535" t="s">
        <v>387</v>
      </c>
      <c r="E2308" s="534"/>
      <c r="F2308" s="522" t="s">
        <v>247</v>
      </c>
      <c r="G2308" s="537">
        <v>0</v>
      </c>
      <c r="H2308" s="537">
        <v>0</v>
      </c>
      <c r="I2308" s="683" t="s">
        <v>375</v>
      </c>
      <c r="J2308" s="537">
        <v>3</v>
      </c>
      <c r="K2308" s="536" t="s">
        <v>322</v>
      </c>
      <c r="L2308" s="536" t="s">
        <v>250</v>
      </c>
      <c r="M2308" s="531">
        <v>0</v>
      </c>
      <c r="N2308" s="531">
        <v>0</v>
      </c>
      <c r="O2308" s="531">
        <v>0</v>
      </c>
      <c r="P2308" s="531">
        <v>0</v>
      </c>
      <c r="Q2308" s="531">
        <v>0</v>
      </c>
      <c r="R2308" s="516">
        <f t="shared" si="46"/>
        <v>0</v>
      </c>
      <c r="S2308" s="536"/>
      <c r="T2308" s="536"/>
      <c r="U2308" s="536"/>
      <c r="V2308" s="536"/>
      <c r="W2308" s="536"/>
      <c r="X2308" s="536"/>
      <c r="Y2308" s="516"/>
      <c r="Z2308" s="516"/>
      <c r="AA2308" s="516"/>
      <c r="AB2308" s="516"/>
      <c r="AC2308" s="516"/>
      <c r="AD2308" s="516"/>
      <c r="AE2308" s="471"/>
      <c r="AF2308" s="471"/>
      <c r="AG2308" s="471"/>
      <c r="AH2308" s="471"/>
      <c r="AI2308" s="471"/>
      <c r="AJ2308" s="471"/>
      <c r="AK2308" s="471"/>
      <c r="AL2308" s="471"/>
      <c r="AM2308" s="471"/>
      <c r="AN2308" s="471"/>
      <c r="AO2308" s="471"/>
      <c r="AP2308" s="471"/>
      <c r="AQ2308" s="471"/>
      <c r="AR2308" s="471"/>
      <c r="AS2308" s="471"/>
      <c r="AT2308" s="471"/>
      <c r="AU2308" s="471"/>
      <c r="AV2308" s="471"/>
      <c r="AW2308" s="471"/>
      <c r="AX2308" s="471"/>
      <c r="AY2308" s="471"/>
      <c r="AZ2308" s="471"/>
      <c r="BA2308" s="471"/>
      <c r="BB2308" s="471"/>
    </row>
    <row r="2309" spans="1:54" ht="29.25" hidden="1" customHeight="1" thickBot="1">
      <c r="A2309" s="531">
        <v>1835</v>
      </c>
      <c r="B2309" s="532" t="s">
        <v>9</v>
      </c>
      <c r="C2309" s="532"/>
      <c r="D2309" s="535" t="s">
        <v>388</v>
      </c>
      <c r="E2309" s="534"/>
      <c r="F2309" s="522" t="s">
        <v>247</v>
      </c>
      <c r="G2309" s="537">
        <v>0</v>
      </c>
      <c r="H2309" s="537">
        <v>0</v>
      </c>
      <c r="I2309" s="683" t="s">
        <v>375</v>
      </c>
      <c r="J2309" s="537">
        <v>4</v>
      </c>
      <c r="K2309" s="536" t="s">
        <v>322</v>
      </c>
      <c r="L2309" s="536" t="s">
        <v>250</v>
      </c>
      <c r="M2309" s="531">
        <v>0</v>
      </c>
      <c r="N2309" s="531">
        <v>0</v>
      </c>
      <c r="O2309" s="531">
        <v>0</v>
      </c>
      <c r="P2309" s="531">
        <v>0</v>
      </c>
      <c r="Q2309" s="531">
        <v>0</v>
      </c>
      <c r="R2309" s="516">
        <f t="shared" si="46"/>
        <v>0</v>
      </c>
      <c r="S2309" s="536"/>
      <c r="T2309" s="536"/>
      <c r="U2309" s="536"/>
      <c r="V2309" s="536"/>
      <c r="W2309" s="536"/>
      <c r="X2309" s="536"/>
      <c r="Y2309" s="516"/>
      <c r="Z2309" s="516"/>
      <c r="AA2309" s="516"/>
      <c r="AB2309" s="516"/>
      <c r="AC2309" s="516"/>
      <c r="AD2309" s="516"/>
      <c r="AE2309" s="471"/>
      <c r="AF2309" s="471"/>
      <c r="AG2309" s="471"/>
      <c r="AH2309" s="471"/>
      <c r="AI2309" s="471"/>
      <c r="AJ2309" s="471"/>
      <c r="AK2309" s="471"/>
      <c r="AL2309" s="471"/>
      <c r="AM2309" s="471"/>
      <c r="AN2309" s="471"/>
      <c r="AO2309" s="471"/>
      <c r="AP2309" s="471"/>
      <c r="AQ2309" s="471"/>
      <c r="AR2309" s="471"/>
      <c r="AS2309" s="471"/>
      <c r="AT2309" s="471"/>
      <c r="AU2309" s="471"/>
      <c r="AV2309" s="471"/>
      <c r="AW2309" s="471"/>
      <c r="AX2309" s="471"/>
      <c r="AY2309" s="471"/>
      <c r="AZ2309" s="471"/>
      <c r="BA2309" s="471"/>
      <c r="BB2309" s="471"/>
    </row>
    <row r="2310" spans="1:54" ht="29.25" hidden="1" customHeight="1" thickBot="1">
      <c r="A2310" s="531">
        <v>1850</v>
      </c>
      <c r="B2310" s="528" t="s">
        <v>389</v>
      </c>
      <c r="C2310" s="532"/>
      <c r="D2310" s="535" t="s">
        <v>390</v>
      </c>
      <c r="E2310" s="538"/>
      <c r="F2310" s="522" t="s">
        <v>266</v>
      </c>
      <c r="G2310" s="537">
        <v>6</v>
      </c>
      <c r="H2310" s="537">
        <v>6</v>
      </c>
      <c r="I2310" s="683" t="s">
        <v>375</v>
      </c>
      <c r="J2310" s="537">
        <v>6</v>
      </c>
      <c r="K2310" s="536" t="s">
        <v>322</v>
      </c>
      <c r="L2310" s="536" t="s">
        <v>250</v>
      </c>
      <c r="M2310" s="531">
        <v>0</v>
      </c>
      <c r="N2310" s="531">
        <v>0</v>
      </c>
      <c r="O2310" s="531">
        <v>0</v>
      </c>
      <c r="P2310" s="531">
        <v>0</v>
      </c>
      <c r="Q2310" s="531">
        <v>0</v>
      </c>
      <c r="R2310" s="516">
        <f t="shared" si="46"/>
        <v>0</v>
      </c>
      <c r="S2310" s="536"/>
      <c r="T2310" s="536"/>
      <c r="U2310" s="536"/>
      <c r="V2310" s="536"/>
      <c r="W2310" s="536"/>
      <c r="X2310" s="536"/>
      <c r="Y2310" s="516"/>
      <c r="Z2310" s="516"/>
      <c r="AA2310" s="516"/>
      <c r="AB2310" s="516"/>
      <c r="AC2310" s="516"/>
      <c r="AD2310" s="516"/>
      <c r="AE2310" s="471"/>
      <c r="AF2310" s="471"/>
      <c r="AG2310" s="471"/>
      <c r="AH2310" s="471"/>
      <c r="AI2310" s="471"/>
      <c r="AJ2310" s="471"/>
      <c r="AK2310" s="471"/>
      <c r="AL2310" s="471"/>
      <c r="AM2310" s="471"/>
      <c r="AN2310" s="471"/>
      <c r="AO2310" s="471"/>
      <c r="AP2310" s="471"/>
      <c r="AQ2310" s="471"/>
      <c r="AR2310" s="471"/>
      <c r="AS2310" s="471"/>
      <c r="AT2310" s="471"/>
      <c r="AU2310" s="471"/>
      <c r="AV2310" s="471"/>
      <c r="AW2310" s="471"/>
      <c r="AX2310" s="471"/>
      <c r="AY2310" s="471"/>
      <c r="AZ2310" s="471"/>
      <c r="BA2310" s="471"/>
      <c r="BB2310" s="471"/>
    </row>
    <row r="2311" spans="1:54" ht="29.25" hidden="1" customHeight="1" thickBot="1">
      <c r="A2311" s="531">
        <v>1904</v>
      </c>
      <c r="B2311" s="528" t="s">
        <v>124</v>
      </c>
      <c r="C2311" s="532"/>
      <c r="D2311" s="535" t="s">
        <v>391</v>
      </c>
      <c r="E2311" s="534"/>
      <c r="F2311" s="522" t="s">
        <v>247</v>
      </c>
      <c r="G2311" s="537">
        <v>0</v>
      </c>
      <c r="H2311" s="537">
        <v>0</v>
      </c>
      <c r="I2311" s="683" t="s">
        <v>392</v>
      </c>
      <c r="J2311" s="537">
        <v>1</v>
      </c>
      <c r="K2311" s="536" t="s">
        <v>322</v>
      </c>
      <c r="L2311" s="536" t="s">
        <v>250</v>
      </c>
      <c r="M2311" s="520">
        <v>0</v>
      </c>
      <c r="N2311" s="520">
        <v>0</v>
      </c>
      <c r="O2311" s="520">
        <v>0</v>
      </c>
      <c r="P2311" s="520">
        <v>0</v>
      </c>
      <c r="Q2311" s="520">
        <v>0</v>
      </c>
      <c r="R2311" s="516">
        <f t="shared" si="46"/>
        <v>0</v>
      </c>
      <c r="S2311" s="536"/>
      <c r="T2311" s="536"/>
      <c r="U2311" s="536"/>
      <c r="V2311" s="536"/>
      <c r="W2311" s="536"/>
      <c r="X2311" s="536"/>
      <c r="Y2311" s="516"/>
      <c r="Z2311" s="516"/>
      <c r="AA2311" s="516"/>
      <c r="AB2311" s="516"/>
      <c r="AC2311" s="516"/>
      <c r="AD2311" s="516"/>
      <c r="AE2311" s="471"/>
      <c r="AF2311" s="471"/>
      <c r="AG2311" s="471"/>
      <c r="AH2311" s="471"/>
      <c r="AI2311" s="471"/>
      <c r="AJ2311" s="471"/>
      <c r="AK2311" s="471"/>
      <c r="AL2311" s="471"/>
      <c r="AM2311" s="471"/>
      <c r="AN2311" s="471"/>
      <c r="AO2311" s="471"/>
      <c r="AP2311" s="471"/>
      <c r="AQ2311" s="471"/>
      <c r="AR2311" s="471"/>
      <c r="AS2311" s="471"/>
      <c r="AT2311" s="471"/>
      <c r="AU2311" s="471"/>
      <c r="AV2311" s="471"/>
      <c r="AW2311" s="471"/>
      <c r="AX2311" s="471"/>
      <c r="AY2311" s="471"/>
      <c r="AZ2311" s="471"/>
      <c r="BA2311" s="471"/>
      <c r="BB2311" s="471"/>
    </row>
    <row r="2312" spans="1:54" ht="29.25" hidden="1" customHeight="1" thickBot="1">
      <c r="A2312" s="531">
        <v>1905</v>
      </c>
      <c r="B2312" s="528" t="s">
        <v>125</v>
      </c>
      <c r="C2312" s="532"/>
      <c r="D2312" s="535" t="s">
        <v>393</v>
      </c>
      <c r="E2312" s="534"/>
      <c r="F2312" s="522" t="s">
        <v>247</v>
      </c>
      <c r="G2312" s="537">
        <v>0</v>
      </c>
      <c r="H2312" s="537">
        <v>0</v>
      </c>
      <c r="I2312" s="683" t="s">
        <v>392</v>
      </c>
      <c r="J2312" s="537">
        <v>1</v>
      </c>
      <c r="K2312" s="536" t="s">
        <v>322</v>
      </c>
      <c r="L2312" s="536" t="s">
        <v>250</v>
      </c>
      <c r="M2312" s="531">
        <v>0</v>
      </c>
      <c r="N2312" s="520">
        <v>0</v>
      </c>
      <c r="O2312" s="520">
        <v>0</v>
      </c>
      <c r="P2312" s="531">
        <v>0</v>
      </c>
      <c r="Q2312" s="531">
        <v>0</v>
      </c>
      <c r="R2312" s="516">
        <f t="shared" si="46"/>
        <v>0</v>
      </c>
      <c r="S2312" s="536"/>
      <c r="T2312" s="536"/>
      <c r="U2312" s="536"/>
      <c r="V2312" s="536"/>
      <c r="W2312" s="536"/>
      <c r="X2312" s="536"/>
      <c r="Y2312" s="516"/>
      <c r="Z2312" s="516"/>
      <c r="AA2312" s="516"/>
      <c r="AB2312" s="516"/>
      <c r="AC2312" s="516"/>
      <c r="AD2312" s="516"/>
      <c r="AE2312" s="471"/>
      <c r="AF2312" s="471"/>
      <c r="AG2312" s="471"/>
      <c r="AH2312" s="471"/>
      <c r="AI2312" s="471"/>
      <c r="AJ2312" s="471"/>
      <c r="AK2312" s="471"/>
      <c r="AL2312" s="471"/>
      <c r="AM2312" s="471"/>
      <c r="AN2312" s="471"/>
      <c r="AO2312" s="471"/>
      <c r="AP2312" s="471"/>
      <c r="AQ2312" s="471"/>
      <c r="AR2312" s="471"/>
      <c r="AS2312" s="471"/>
      <c r="AT2312" s="471"/>
      <c r="AU2312" s="471"/>
      <c r="AV2312" s="471"/>
      <c r="AW2312" s="471"/>
      <c r="AX2312" s="471"/>
      <c r="AY2312" s="471"/>
      <c r="AZ2312" s="471"/>
      <c r="BA2312" s="471"/>
      <c r="BB2312" s="471"/>
    </row>
    <row r="2313" spans="1:54" ht="29.25" hidden="1" customHeight="1" thickBot="1">
      <c r="A2313" s="531">
        <v>1911</v>
      </c>
      <c r="B2313" s="528" t="s">
        <v>199</v>
      </c>
      <c r="C2313" s="532"/>
      <c r="D2313" s="535" t="s">
        <v>394</v>
      </c>
      <c r="E2313" s="534"/>
      <c r="F2313" s="522" t="s">
        <v>247</v>
      </c>
      <c r="G2313" s="537">
        <v>0</v>
      </c>
      <c r="H2313" s="537">
        <v>0</v>
      </c>
      <c r="I2313" s="683" t="s">
        <v>392</v>
      </c>
      <c r="J2313" s="537">
        <v>2</v>
      </c>
      <c r="K2313" s="536" t="s">
        <v>322</v>
      </c>
      <c r="L2313" s="536" t="s">
        <v>250</v>
      </c>
      <c r="M2313" s="520">
        <v>0</v>
      </c>
      <c r="N2313" s="520">
        <v>0</v>
      </c>
      <c r="O2313" s="520">
        <v>0</v>
      </c>
      <c r="P2313" s="520">
        <v>0</v>
      </c>
      <c r="Q2313" s="520">
        <v>0</v>
      </c>
      <c r="R2313" s="516">
        <f t="shared" si="46"/>
        <v>0</v>
      </c>
      <c r="S2313" s="536"/>
      <c r="T2313" s="536"/>
      <c r="U2313" s="536"/>
      <c r="V2313" s="536"/>
      <c r="W2313" s="536"/>
      <c r="X2313" s="536"/>
      <c r="Y2313" s="516"/>
      <c r="Z2313" s="516"/>
      <c r="AA2313" s="516"/>
      <c r="AB2313" s="516"/>
      <c r="AC2313" s="516"/>
      <c r="AD2313" s="516"/>
      <c r="AE2313" s="471"/>
      <c r="AF2313" s="471"/>
      <c r="AG2313" s="471"/>
      <c r="AH2313" s="471"/>
      <c r="AI2313" s="471"/>
      <c r="AJ2313" s="471"/>
      <c r="AK2313" s="471"/>
      <c r="AL2313" s="471"/>
      <c r="AM2313" s="471"/>
      <c r="AN2313" s="471"/>
      <c r="AO2313" s="471"/>
      <c r="AP2313" s="471"/>
      <c r="AQ2313" s="471"/>
      <c r="AR2313" s="471"/>
      <c r="AS2313" s="471"/>
      <c r="AT2313" s="471"/>
      <c r="AU2313" s="471"/>
      <c r="AV2313" s="471"/>
      <c r="AW2313" s="471"/>
      <c r="AX2313" s="471"/>
      <c r="AY2313" s="471"/>
      <c r="AZ2313" s="471"/>
      <c r="BA2313" s="471"/>
      <c r="BB2313" s="471"/>
    </row>
    <row r="2314" spans="1:54" ht="15" hidden="1" customHeight="1" thickBot="1">
      <c r="A2314" s="531">
        <v>1912</v>
      </c>
      <c r="B2314" s="528" t="s">
        <v>126</v>
      </c>
      <c r="C2314" s="532"/>
      <c r="D2314" s="535"/>
      <c r="E2314" s="534"/>
      <c r="F2314" s="522" t="s">
        <v>329</v>
      </c>
      <c r="G2314" s="537">
        <v>3</v>
      </c>
      <c r="H2314" s="537">
        <v>2</v>
      </c>
      <c r="I2314" s="683" t="s">
        <v>392</v>
      </c>
      <c r="J2314" s="537">
        <v>2</v>
      </c>
      <c r="K2314" s="536" t="s">
        <v>322</v>
      </c>
      <c r="L2314" s="536" t="s">
        <v>250</v>
      </c>
      <c r="M2314" s="520">
        <v>0</v>
      </c>
      <c r="N2314" s="520">
        <v>0</v>
      </c>
      <c r="O2314" s="520">
        <v>0</v>
      </c>
      <c r="P2314" s="520">
        <v>0</v>
      </c>
      <c r="Q2314" s="520">
        <v>0</v>
      </c>
      <c r="R2314" s="516">
        <f t="shared" si="46"/>
        <v>0</v>
      </c>
      <c r="S2314" s="536"/>
      <c r="T2314" s="536"/>
      <c r="U2314" s="536"/>
      <c r="V2314" s="536"/>
      <c r="W2314" s="536"/>
      <c r="X2314" s="536"/>
      <c r="Y2314" s="516"/>
      <c r="Z2314" s="516"/>
      <c r="AA2314" s="516"/>
      <c r="AB2314" s="516"/>
      <c r="AC2314" s="516"/>
      <c r="AD2314" s="516"/>
      <c r="AE2314" s="471"/>
      <c r="AF2314" s="471"/>
      <c r="AG2314" s="471"/>
      <c r="AH2314" s="471"/>
      <c r="AI2314" s="471"/>
      <c r="AJ2314" s="471"/>
      <c r="AK2314" s="471"/>
      <c r="AL2314" s="471"/>
      <c r="AM2314" s="471"/>
      <c r="AN2314" s="471"/>
      <c r="AO2314" s="471"/>
      <c r="AP2314" s="471"/>
      <c r="AQ2314" s="471"/>
      <c r="AR2314" s="471"/>
      <c r="AS2314" s="471"/>
      <c r="AT2314" s="471"/>
      <c r="AU2314" s="471"/>
      <c r="AV2314" s="471"/>
      <c r="AW2314" s="471"/>
      <c r="AX2314" s="471"/>
      <c r="AY2314" s="471"/>
      <c r="AZ2314" s="471"/>
      <c r="BA2314" s="471"/>
      <c r="BB2314" s="471"/>
    </row>
    <row r="2315" spans="1:54" ht="29.25" hidden="1" customHeight="1" thickBot="1">
      <c r="A2315" s="531">
        <v>1913</v>
      </c>
      <c r="B2315" s="528" t="s">
        <v>395</v>
      </c>
      <c r="C2315" s="532"/>
      <c r="D2315" s="535" t="s">
        <v>396</v>
      </c>
      <c r="E2315" s="534"/>
      <c r="F2315" s="522" t="s">
        <v>247</v>
      </c>
      <c r="G2315" s="537">
        <v>0</v>
      </c>
      <c r="H2315" s="537">
        <v>0</v>
      </c>
      <c r="I2315" s="683" t="s">
        <v>392</v>
      </c>
      <c r="J2315" s="537">
        <v>2</v>
      </c>
      <c r="K2315" s="536" t="s">
        <v>322</v>
      </c>
      <c r="L2315" s="518" t="s">
        <v>250</v>
      </c>
      <c r="M2315" s="520">
        <v>0</v>
      </c>
      <c r="N2315" s="520">
        <v>0</v>
      </c>
      <c r="O2315" s="520">
        <v>0</v>
      </c>
      <c r="P2315" s="520">
        <v>0</v>
      </c>
      <c r="Q2315" s="531">
        <v>0</v>
      </c>
      <c r="R2315" s="516">
        <f t="shared" si="46"/>
        <v>0</v>
      </c>
      <c r="S2315" s="518"/>
      <c r="T2315" s="518"/>
      <c r="U2315" s="518"/>
      <c r="V2315" s="518"/>
      <c r="W2315" s="518"/>
      <c r="X2315" s="518"/>
      <c r="Y2315" s="516"/>
      <c r="Z2315" s="516"/>
      <c r="AA2315" s="516"/>
      <c r="AB2315" s="516"/>
      <c r="AC2315" s="516"/>
      <c r="AD2315" s="516"/>
      <c r="AE2315" s="471"/>
      <c r="AF2315" s="471"/>
      <c r="AG2315" s="471"/>
      <c r="AH2315" s="471"/>
      <c r="AI2315" s="471"/>
      <c r="AJ2315" s="471"/>
      <c r="AK2315" s="471"/>
      <c r="AL2315" s="471"/>
      <c r="AM2315" s="471"/>
      <c r="AN2315" s="471"/>
      <c r="AO2315" s="471"/>
      <c r="AP2315" s="471"/>
      <c r="AQ2315" s="471"/>
      <c r="AR2315" s="471"/>
      <c r="AS2315" s="471"/>
      <c r="AT2315" s="471"/>
      <c r="AU2315" s="471"/>
      <c r="AV2315" s="471"/>
      <c r="AW2315" s="471"/>
      <c r="AX2315" s="471"/>
      <c r="AY2315" s="471"/>
      <c r="AZ2315" s="471"/>
      <c r="BA2315" s="471"/>
      <c r="BB2315" s="471"/>
    </row>
    <row r="2316" spans="1:54" ht="57.75" hidden="1" customHeight="1" thickBot="1">
      <c r="A2316" s="531">
        <v>1925</v>
      </c>
      <c r="B2316" s="528" t="s">
        <v>397</v>
      </c>
      <c r="C2316" s="532"/>
      <c r="D2316" s="535" t="s">
        <v>398</v>
      </c>
      <c r="E2316" s="534"/>
      <c r="F2316" s="522" t="s">
        <v>266</v>
      </c>
      <c r="G2316" s="537">
        <v>2</v>
      </c>
      <c r="H2316" s="537">
        <v>3</v>
      </c>
      <c r="I2316" s="683" t="s">
        <v>392</v>
      </c>
      <c r="J2316" s="537">
        <v>3</v>
      </c>
      <c r="K2316" s="536" t="s">
        <v>322</v>
      </c>
      <c r="L2316" s="536" t="s">
        <v>250</v>
      </c>
      <c r="M2316" s="520">
        <v>0</v>
      </c>
      <c r="N2316" s="520">
        <v>0</v>
      </c>
      <c r="O2316" s="520">
        <v>0</v>
      </c>
      <c r="P2316" s="520">
        <v>0</v>
      </c>
      <c r="Q2316" s="520">
        <v>0</v>
      </c>
      <c r="R2316" s="516">
        <f t="shared" si="46"/>
        <v>0</v>
      </c>
      <c r="S2316" s="536"/>
      <c r="T2316" s="536"/>
      <c r="U2316" s="536"/>
      <c r="V2316" s="536"/>
      <c r="W2316" s="536"/>
      <c r="X2316" s="536"/>
      <c r="Y2316" s="516"/>
      <c r="Z2316" s="516"/>
      <c r="AA2316" s="516"/>
      <c r="AB2316" s="516"/>
      <c r="AC2316" s="516"/>
      <c r="AD2316" s="516"/>
      <c r="AE2316" s="471"/>
      <c r="AF2316" s="471"/>
      <c r="AG2316" s="471"/>
      <c r="AH2316" s="471"/>
      <c r="AI2316" s="471"/>
      <c r="AJ2316" s="471"/>
      <c r="AK2316" s="471"/>
      <c r="AL2316" s="471"/>
      <c r="AM2316" s="471"/>
      <c r="AN2316" s="471"/>
      <c r="AO2316" s="471"/>
      <c r="AP2316" s="471"/>
      <c r="AQ2316" s="471"/>
      <c r="AR2316" s="471"/>
      <c r="AS2316" s="471"/>
      <c r="AT2316" s="471"/>
      <c r="AU2316" s="471"/>
      <c r="AV2316" s="471"/>
      <c r="AW2316" s="471"/>
      <c r="AX2316" s="471"/>
      <c r="AY2316" s="471"/>
      <c r="AZ2316" s="471"/>
      <c r="BA2316" s="471"/>
      <c r="BB2316" s="471"/>
    </row>
    <row r="2317" spans="1:54" ht="29.25" hidden="1" customHeight="1" thickBot="1">
      <c r="A2317" s="531">
        <v>1926</v>
      </c>
      <c r="B2317" s="532" t="s">
        <v>399</v>
      </c>
      <c r="C2317" s="532"/>
      <c r="D2317" s="535" t="s">
        <v>400</v>
      </c>
      <c r="E2317" s="534"/>
      <c r="F2317" s="522" t="s">
        <v>247</v>
      </c>
      <c r="G2317" s="537">
        <v>0</v>
      </c>
      <c r="H2317" s="537">
        <v>0</v>
      </c>
      <c r="I2317" s="683" t="s">
        <v>392</v>
      </c>
      <c r="J2317" s="537">
        <v>3</v>
      </c>
      <c r="K2317" s="536" t="s">
        <v>322</v>
      </c>
      <c r="L2317" s="536" t="s">
        <v>250</v>
      </c>
      <c r="M2317" s="520">
        <v>0</v>
      </c>
      <c r="N2317" s="520">
        <v>0</v>
      </c>
      <c r="O2317" s="520">
        <v>0</v>
      </c>
      <c r="P2317" s="520">
        <v>0</v>
      </c>
      <c r="Q2317" s="520">
        <v>0</v>
      </c>
      <c r="R2317" s="516">
        <f t="shared" si="46"/>
        <v>0</v>
      </c>
      <c r="S2317" s="536"/>
      <c r="T2317" s="536"/>
      <c r="U2317" s="536"/>
      <c r="V2317" s="536"/>
      <c r="W2317" s="536"/>
      <c r="X2317" s="536"/>
      <c r="Y2317" s="516"/>
      <c r="Z2317" s="516"/>
      <c r="AA2317" s="516"/>
      <c r="AB2317" s="516"/>
      <c r="AC2317" s="516"/>
      <c r="AD2317" s="516"/>
      <c r="AE2317" s="471"/>
      <c r="AF2317" s="471"/>
      <c r="AG2317" s="471"/>
      <c r="AH2317" s="471"/>
      <c r="AI2317" s="471"/>
      <c r="AJ2317" s="471"/>
      <c r="AK2317" s="471"/>
      <c r="AL2317" s="471"/>
      <c r="AM2317" s="471"/>
      <c r="AN2317" s="471"/>
      <c r="AO2317" s="471"/>
      <c r="AP2317" s="471"/>
      <c r="AQ2317" s="471"/>
      <c r="AR2317" s="471"/>
      <c r="AS2317" s="471"/>
      <c r="AT2317" s="471"/>
      <c r="AU2317" s="471"/>
      <c r="AV2317" s="471"/>
      <c r="AW2317" s="471"/>
      <c r="AX2317" s="471"/>
      <c r="AY2317" s="471"/>
      <c r="AZ2317" s="471"/>
      <c r="BA2317" s="471"/>
      <c r="BB2317" s="471"/>
    </row>
    <row r="2318" spans="1:54" ht="29.25" hidden="1" customHeight="1" thickBot="1">
      <c r="A2318" s="531">
        <v>1927</v>
      </c>
      <c r="B2318" s="528" t="s">
        <v>213</v>
      </c>
      <c r="C2318" s="532"/>
      <c r="D2318" s="535" t="s">
        <v>401</v>
      </c>
      <c r="E2318" s="534"/>
      <c r="F2318" s="522" t="s">
        <v>247</v>
      </c>
      <c r="G2318" s="537">
        <v>0</v>
      </c>
      <c r="H2318" s="537">
        <v>0</v>
      </c>
      <c r="I2318" s="683" t="s">
        <v>392</v>
      </c>
      <c r="J2318" s="537">
        <v>3</v>
      </c>
      <c r="K2318" s="536" t="s">
        <v>322</v>
      </c>
      <c r="L2318" s="536" t="s">
        <v>250</v>
      </c>
      <c r="M2318" s="520">
        <v>0</v>
      </c>
      <c r="N2318" s="520">
        <v>0</v>
      </c>
      <c r="O2318" s="520">
        <v>0</v>
      </c>
      <c r="P2318" s="520">
        <v>0</v>
      </c>
      <c r="Q2318" s="520">
        <v>0</v>
      </c>
      <c r="R2318" s="516">
        <f t="shared" si="46"/>
        <v>0</v>
      </c>
      <c r="S2318" s="536"/>
      <c r="T2318" s="536"/>
      <c r="U2318" s="536"/>
      <c r="V2318" s="536"/>
      <c r="W2318" s="536"/>
      <c r="X2318" s="536"/>
      <c r="Y2318" s="516"/>
      <c r="Z2318" s="516"/>
      <c r="AA2318" s="516"/>
      <c r="AB2318" s="516"/>
      <c r="AC2318" s="516"/>
      <c r="AD2318" s="516"/>
      <c r="AE2318" s="471"/>
      <c r="AF2318" s="471"/>
      <c r="AG2318" s="471"/>
      <c r="AH2318" s="471"/>
      <c r="AI2318" s="471"/>
      <c r="AJ2318" s="471"/>
      <c r="AK2318" s="471"/>
      <c r="AL2318" s="471"/>
      <c r="AM2318" s="471"/>
      <c r="AN2318" s="471"/>
      <c r="AO2318" s="471"/>
      <c r="AP2318" s="471"/>
      <c r="AQ2318" s="471"/>
      <c r="AR2318" s="471"/>
      <c r="AS2318" s="471"/>
      <c r="AT2318" s="471"/>
      <c r="AU2318" s="471"/>
      <c r="AV2318" s="471"/>
      <c r="AW2318" s="471"/>
      <c r="AX2318" s="471"/>
      <c r="AY2318" s="471"/>
      <c r="AZ2318" s="471"/>
      <c r="BA2318" s="471"/>
      <c r="BB2318" s="471"/>
    </row>
    <row r="2319" spans="1:54" ht="15" hidden="1" customHeight="1" thickBot="1">
      <c r="A2319" s="531">
        <v>1938</v>
      </c>
      <c r="B2319" s="547" t="s">
        <v>205</v>
      </c>
      <c r="C2319" s="588"/>
      <c r="D2319" s="535" t="s">
        <v>399</v>
      </c>
      <c r="E2319" s="534"/>
      <c r="F2319" s="522" t="s">
        <v>266</v>
      </c>
      <c r="G2319" s="537">
        <v>4</v>
      </c>
      <c r="H2319" s="537">
        <v>3</v>
      </c>
      <c r="I2319" s="683" t="s">
        <v>392</v>
      </c>
      <c r="J2319" s="537">
        <v>4</v>
      </c>
      <c r="K2319" s="536" t="s">
        <v>322</v>
      </c>
      <c r="L2319" s="536" t="s">
        <v>250</v>
      </c>
      <c r="M2319" s="520">
        <v>0</v>
      </c>
      <c r="N2319" s="520">
        <v>0</v>
      </c>
      <c r="O2319" s="520">
        <v>0</v>
      </c>
      <c r="P2319" s="520">
        <v>0</v>
      </c>
      <c r="Q2319" s="520">
        <v>0</v>
      </c>
      <c r="R2319" s="516">
        <f t="shared" si="46"/>
        <v>0</v>
      </c>
      <c r="S2319" s="536"/>
      <c r="T2319" s="536"/>
      <c r="U2319" s="536"/>
      <c r="V2319" s="536"/>
      <c r="W2319" s="536"/>
      <c r="X2319" s="536"/>
      <c r="Y2319" s="516"/>
      <c r="Z2319" s="516"/>
      <c r="AA2319" s="516"/>
      <c r="AB2319" s="516"/>
      <c r="AC2319" s="516"/>
      <c r="AD2319" s="516"/>
      <c r="AE2319" s="471"/>
      <c r="AF2319" s="471"/>
      <c r="AG2319" s="471"/>
      <c r="AH2319" s="471"/>
      <c r="AI2319" s="471"/>
      <c r="AJ2319" s="471"/>
      <c r="AK2319" s="471"/>
      <c r="AL2319" s="471"/>
      <c r="AM2319" s="471"/>
      <c r="AN2319" s="471"/>
      <c r="AO2319" s="471"/>
      <c r="AP2319" s="471"/>
      <c r="AQ2319" s="471"/>
      <c r="AR2319" s="471"/>
      <c r="AS2319" s="471"/>
      <c r="AT2319" s="471"/>
      <c r="AU2319" s="471"/>
      <c r="AV2319" s="471"/>
      <c r="AW2319" s="471"/>
      <c r="AX2319" s="471"/>
      <c r="AY2319" s="471"/>
      <c r="AZ2319" s="471"/>
      <c r="BA2319" s="471"/>
      <c r="BB2319" s="471"/>
    </row>
    <row r="2320" spans="1:54" ht="15" hidden="1" customHeight="1" thickBot="1">
      <c r="A2320" s="531">
        <v>1946</v>
      </c>
      <c r="B2320" s="528" t="s">
        <v>207</v>
      </c>
      <c r="C2320" s="532"/>
      <c r="D2320" s="535"/>
      <c r="E2320" s="534"/>
      <c r="F2320" s="522" t="s">
        <v>329</v>
      </c>
      <c r="G2320" s="537">
        <v>5</v>
      </c>
      <c r="H2320" s="537">
        <v>2</v>
      </c>
      <c r="I2320" s="683" t="s">
        <v>392</v>
      </c>
      <c r="J2320" s="537">
        <v>5</v>
      </c>
      <c r="K2320" s="536" t="s">
        <v>322</v>
      </c>
      <c r="L2320" s="536" t="s">
        <v>250</v>
      </c>
      <c r="M2320" s="520">
        <v>0</v>
      </c>
      <c r="N2320" s="520">
        <v>0</v>
      </c>
      <c r="O2320" s="520">
        <v>0</v>
      </c>
      <c r="P2320" s="520">
        <v>0</v>
      </c>
      <c r="Q2320" s="520">
        <v>0</v>
      </c>
      <c r="R2320" s="516">
        <f t="shared" si="46"/>
        <v>0</v>
      </c>
      <c r="S2320" s="536"/>
      <c r="T2320" s="536"/>
      <c r="U2320" s="536"/>
      <c r="V2320" s="536"/>
      <c r="W2320" s="536"/>
      <c r="X2320" s="536"/>
      <c r="Y2320" s="516"/>
      <c r="Z2320" s="516"/>
      <c r="AA2320" s="516"/>
      <c r="AB2320" s="516"/>
      <c r="AC2320" s="516"/>
      <c r="AD2320" s="516"/>
      <c r="AE2320" s="471"/>
      <c r="AF2320" s="471"/>
      <c r="AG2320" s="471"/>
      <c r="AH2320" s="471"/>
      <c r="AI2320" s="471"/>
      <c r="AJ2320" s="471"/>
      <c r="AK2320" s="471"/>
      <c r="AL2320" s="471"/>
      <c r="AM2320" s="471"/>
      <c r="AN2320" s="471"/>
      <c r="AO2320" s="471"/>
      <c r="AP2320" s="471"/>
      <c r="AQ2320" s="471"/>
      <c r="AR2320" s="471"/>
      <c r="AS2320" s="471"/>
      <c r="AT2320" s="471"/>
      <c r="AU2320" s="471"/>
      <c r="AV2320" s="471"/>
      <c r="AW2320" s="471"/>
      <c r="AX2320" s="471"/>
      <c r="AY2320" s="471"/>
      <c r="AZ2320" s="471"/>
      <c r="BA2320" s="471"/>
      <c r="BB2320" s="471"/>
    </row>
    <row r="2321" spans="1:54" ht="29.25" hidden="1" customHeight="1" thickBot="1">
      <c r="A2321" s="531"/>
      <c r="B2321" s="528" t="s">
        <v>402</v>
      </c>
      <c r="C2321" s="532"/>
      <c r="D2321" s="541" t="s">
        <v>403</v>
      </c>
      <c r="E2321" s="534"/>
      <c r="F2321" s="522" t="s">
        <v>266</v>
      </c>
      <c r="G2321" s="537">
        <v>2</v>
      </c>
      <c r="H2321" s="537">
        <v>1</v>
      </c>
      <c r="I2321" s="683" t="s">
        <v>404</v>
      </c>
      <c r="J2321" s="537">
        <v>1</v>
      </c>
      <c r="K2321" s="536" t="s">
        <v>322</v>
      </c>
      <c r="L2321" s="536" t="s">
        <v>250</v>
      </c>
      <c r="M2321" s="531">
        <v>0</v>
      </c>
      <c r="N2321" s="531">
        <v>0</v>
      </c>
      <c r="O2321" s="531">
        <v>0</v>
      </c>
      <c r="P2321" s="531">
        <v>0</v>
      </c>
      <c r="Q2321" s="531">
        <v>0</v>
      </c>
      <c r="R2321" s="516">
        <f t="shared" si="46"/>
        <v>0</v>
      </c>
      <c r="S2321" s="536"/>
      <c r="T2321" s="536"/>
      <c r="U2321" s="536"/>
      <c r="V2321" s="536"/>
      <c r="W2321" s="536"/>
      <c r="X2321" s="536"/>
      <c r="Y2321" s="516"/>
      <c r="Z2321" s="516"/>
      <c r="AA2321" s="516"/>
      <c r="AB2321" s="516"/>
      <c r="AC2321" s="516"/>
      <c r="AD2321" s="516"/>
      <c r="AE2321" s="471"/>
      <c r="AF2321" s="471"/>
      <c r="AG2321" s="471"/>
      <c r="AH2321" s="471"/>
      <c r="AI2321" s="471"/>
      <c r="AJ2321" s="471"/>
      <c r="AK2321" s="471"/>
      <c r="AL2321" s="471"/>
      <c r="AM2321" s="471"/>
      <c r="AN2321" s="471"/>
      <c r="AO2321" s="471"/>
      <c r="AP2321" s="471"/>
      <c r="AQ2321" s="471"/>
      <c r="AR2321" s="471"/>
      <c r="AS2321" s="471"/>
      <c r="AT2321" s="471"/>
      <c r="AU2321" s="471"/>
      <c r="AV2321" s="471"/>
      <c r="AW2321" s="471"/>
      <c r="AX2321" s="471"/>
      <c r="AY2321" s="471"/>
      <c r="AZ2321" s="471"/>
      <c r="BA2321" s="471"/>
      <c r="BB2321" s="471"/>
    </row>
    <row r="2322" spans="1:54" ht="29.25" hidden="1" customHeight="1" thickBot="1">
      <c r="A2322" s="531"/>
      <c r="B2322" s="528" t="s">
        <v>405</v>
      </c>
      <c r="C2322" s="532"/>
      <c r="D2322" s="541" t="s">
        <v>406</v>
      </c>
      <c r="E2322" s="534"/>
      <c r="F2322" s="522" t="s">
        <v>266</v>
      </c>
      <c r="G2322" s="537">
        <v>1</v>
      </c>
      <c r="H2322" s="537">
        <v>1</v>
      </c>
      <c r="I2322" s="683" t="s">
        <v>404</v>
      </c>
      <c r="J2322" s="537">
        <v>1</v>
      </c>
      <c r="K2322" s="548" t="s">
        <v>322</v>
      </c>
      <c r="L2322" s="536" t="s">
        <v>250</v>
      </c>
      <c r="M2322" s="531">
        <v>0</v>
      </c>
      <c r="N2322" s="529">
        <v>0</v>
      </c>
      <c r="O2322" s="531">
        <v>0</v>
      </c>
      <c r="P2322" s="531">
        <v>0</v>
      </c>
      <c r="Q2322" s="531">
        <v>0</v>
      </c>
      <c r="R2322" s="516">
        <f t="shared" si="46"/>
        <v>0</v>
      </c>
      <c r="S2322" s="536"/>
      <c r="T2322" s="536"/>
      <c r="U2322" s="536"/>
      <c r="V2322" s="536"/>
      <c r="W2322" s="536"/>
      <c r="X2322" s="536"/>
      <c r="Y2322" s="516"/>
      <c r="Z2322" s="516"/>
      <c r="AA2322" s="516"/>
      <c r="AB2322" s="516"/>
      <c r="AC2322" s="516"/>
      <c r="AD2322" s="516"/>
      <c r="AE2322" s="471"/>
      <c r="AF2322" s="471"/>
      <c r="AG2322" s="471"/>
      <c r="AH2322" s="471"/>
      <c r="AI2322" s="471"/>
      <c r="AJ2322" s="471"/>
      <c r="AK2322" s="471"/>
      <c r="AL2322" s="471"/>
      <c r="AM2322" s="471"/>
      <c r="AN2322" s="471"/>
      <c r="AO2322" s="471"/>
      <c r="AP2322" s="471"/>
      <c r="AQ2322" s="471"/>
      <c r="AR2322" s="471"/>
      <c r="AS2322" s="471"/>
      <c r="AT2322" s="471"/>
      <c r="AU2322" s="471"/>
      <c r="AV2322" s="471"/>
      <c r="AW2322" s="471"/>
      <c r="AX2322" s="471"/>
      <c r="AY2322" s="471"/>
      <c r="AZ2322" s="471"/>
      <c r="BA2322" s="471"/>
      <c r="BB2322" s="471"/>
    </row>
    <row r="2323" spans="1:54" ht="27.75" hidden="1" customHeight="1" thickBot="1">
      <c r="A2323" s="531"/>
      <c r="B2323" s="528" t="s">
        <v>407</v>
      </c>
      <c r="C2323" s="532"/>
      <c r="D2323" s="541" t="s">
        <v>399</v>
      </c>
      <c r="E2323" s="534"/>
      <c r="F2323" s="522" t="s">
        <v>266</v>
      </c>
      <c r="G2323" s="537">
        <v>1</v>
      </c>
      <c r="H2323" s="537">
        <v>1</v>
      </c>
      <c r="I2323" s="683" t="s">
        <v>404</v>
      </c>
      <c r="J2323" s="537">
        <v>1</v>
      </c>
      <c r="K2323" s="548" t="s">
        <v>322</v>
      </c>
      <c r="L2323" s="536" t="s">
        <v>250</v>
      </c>
      <c r="M2323" s="531">
        <v>0</v>
      </c>
      <c r="N2323" s="529">
        <v>0</v>
      </c>
      <c r="O2323" s="531">
        <v>0</v>
      </c>
      <c r="P2323" s="531">
        <v>0</v>
      </c>
      <c r="Q2323" s="531">
        <v>0</v>
      </c>
      <c r="R2323" s="516">
        <f t="shared" si="46"/>
        <v>0</v>
      </c>
      <c r="S2323" s="536"/>
      <c r="T2323" s="536"/>
      <c r="U2323" s="536"/>
      <c r="V2323" s="536"/>
      <c r="W2323" s="536"/>
      <c r="X2323" s="536"/>
      <c r="Y2323" s="516"/>
      <c r="Z2323" s="516"/>
      <c r="AA2323" s="516"/>
      <c r="AB2323" s="516"/>
      <c r="AC2323" s="516"/>
      <c r="AD2323" s="516"/>
      <c r="AE2323" s="471"/>
      <c r="AF2323" s="471"/>
      <c r="AG2323" s="471"/>
      <c r="AH2323" s="471"/>
      <c r="AI2323" s="471"/>
      <c r="AJ2323" s="471"/>
      <c r="AK2323" s="471"/>
      <c r="AL2323" s="471"/>
      <c r="AM2323" s="471"/>
      <c r="AN2323" s="471"/>
      <c r="AO2323" s="471"/>
      <c r="AP2323" s="471"/>
      <c r="AQ2323" s="471"/>
      <c r="AR2323" s="471"/>
      <c r="AS2323" s="471"/>
      <c r="AT2323" s="471"/>
      <c r="AU2323" s="471"/>
      <c r="AV2323" s="471"/>
      <c r="AW2323" s="471"/>
      <c r="AX2323" s="471"/>
      <c r="AY2323" s="471"/>
      <c r="AZ2323" s="471"/>
      <c r="BA2323" s="471"/>
      <c r="BB2323" s="471"/>
    </row>
    <row r="2324" spans="1:54" ht="29.25" hidden="1" customHeight="1" thickBot="1">
      <c r="A2324" s="549"/>
      <c r="B2324" s="528" t="s">
        <v>408</v>
      </c>
      <c r="C2324" s="532"/>
      <c r="D2324" s="541" t="s">
        <v>409</v>
      </c>
      <c r="E2324" s="534"/>
      <c r="F2324" s="522" t="s">
        <v>266</v>
      </c>
      <c r="G2324" s="537">
        <v>1</v>
      </c>
      <c r="H2324" s="537">
        <v>1</v>
      </c>
      <c r="I2324" s="683" t="s">
        <v>404</v>
      </c>
      <c r="J2324" s="537">
        <v>1</v>
      </c>
      <c r="K2324" s="548" t="s">
        <v>322</v>
      </c>
      <c r="L2324" s="536" t="s">
        <v>250</v>
      </c>
      <c r="M2324" s="531">
        <v>0</v>
      </c>
      <c r="N2324" s="529">
        <v>0</v>
      </c>
      <c r="O2324" s="531">
        <v>0</v>
      </c>
      <c r="P2324" s="531">
        <v>0</v>
      </c>
      <c r="Q2324" s="531">
        <v>0</v>
      </c>
      <c r="R2324" s="516">
        <f t="shared" si="46"/>
        <v>0</v>
      </c>
      <c r="S2324" s="536"/>
      <c r="T2324" s="536"/>
      <c r="U2324" s="536"/>
      <c r="V2324" s="536"/>
      <c r="W2324" s="536"/>
      <c r="X2324" s="536"/>
      <c r="Y2324" s="516"/>
      <c r="Z2324" s="516"/>
      <c r="AA2324" s="516"/>
      <c r="AB2324" s="516"/>
      <c r="AC2324" s="516"/>
      <c r="AD2324" s="516"/>
      <c r="AE2324" s="471"/>
      <c r="AF2324" s="471"/>
      <c r="AG2324" s="471"/>
      <c r="AH2324" s="471"/>
      <c r="AI2324" s="471"/>
      <c r="AJ2324" s="471"/>
      <c r="AK2324" s="471"/>
      <c r="AL2324" s="471"/>
      <c r="AM2324" s="471"/>
      <c r="AN2324" s="471"/>
      <c r="AO2324" s="471"/>
      <c r="AP2324" s="471"/>
      <c r="AQ2324" s="471"/>
      <c r="AR2324" s="471"/>
      <c r="AS2324" s="471"/>
      <c r="AT2324" s="471"/>
      <c r="AU2324" s="471"/>
      <c r="AV2324" s="471"/>
      <c r="AW2324" s="471"/>
      <c r="AX2324" s="471"/>
      <c r="AY2324" s="471"/>
      <c r="AZ2324" s="471"/>
      <c r="BA2324" s="471"/>
      <c r="BB2324" s="471"/>
    </row>
    <row r="2325" spans="1:54" ht="15" hidden="1" customHeight="1" thickBot="1">
      <c r="A2325" s="531"/>
      <c r="B2325" s="528" t="s">
        <v>410</v>
      </c>
      <c r="C2325" s="532"/>
      <c r="D2325" s="541" t="s">
        <v>411</v>
      </c>
      <c r="E2325" s="534"/>
      <c r="F2325" s="522" t="s">
        <v>266</v>
      </c>
      <c r="G2325" s="537">
        <v>1</v>
      </c>
      <c r="H2325" s="537">
        <v>2</v>
      </c>
      <c r="I2325" s="683" t="s">
        <v>404</v>
      </c>
      <c r="J2325" s="537">
        <v>1</v>
      </c>
      <c r="K2325" s="536" t="s">
        <v>322</v>
      </c>
      <c r="L2325" s="536" t="s">
        <v>250</v>
      </c>
      <c r="M2325" s="531">
        <v>0</v>
      </c>
      <c r="N2325" s="531">
        <v>0</v>
      </c>
      <c r="O2325" s="531">
        <v>0</v>
      </c>
      <c r="P2325" s="531">
        <v>0</v>
      </c>
      <c r="Q2325" s="531">
        <v>0</v>
      </c>
      <c r="R2325" s="516">
        <f t="shared" ref="R2325:R2356" si="47">SUM(M2325:Q2325)</f>
        <v>0</v>
      </c>
      <c r="S2325" s="536"/>
      <c r="T2325" s="536"/>
      <c r="U2325" s="536"/>
      <c r="V2325" s="536"/>
      <c r="W2325" s="536"/>
      <c r="X2325" s="536"/>
      <c r="Y2325" s="516"/>
      <c r="Z2325" s="516"/>
      <c r="AA2325" s="516"/>
      <c r="AB2325" s="516"/>
      <c r="AC2325" s="516"/>
      <c r="AD2325" s="516"/>
      <c r="AE2325" s="471"/>
      <c r="AF2325" s="471"/>
      <c r="AG2325" s="471"/>
      <c r="AH2325" s="471"/>
      <c r="AI2325" s="471"/>
      <c r="AJ2325" s="471"/>
      <c r="AK2325" s="471"/>
      <c r="AL2325" s="471"/>
      <c r="AM2325" s="471"/>
      <c r="AN2325" s="471"/>
      <c r="AO2325" s="471"/>
      <c r="AP2325" s="471"/>
      <c r="AQ2325" s="471"/>
      <c r="AR2325" s="471"/>
      <c r="AS2325" s="471"/>
      <c r="AT2325" s="471"/>
      <c r="AU2325" s="471"/>
      <c r="AV2325" s="471"/>
      <c r="AW2325" s="471"/>
      <c r="AX2325" s="471"/>
      <c r="AY2325" s="471"/>
      <c r="AZ2325" s="471"/>
      <c r="BA2325" s="471"/>
      <c r="BB2325" s="471"/>
    </row>
    <row r="2326" spans="1:54" ht="15" hidden="1" customHeight="1" thickBot="1">
      <c r="A2326" s="531"/>
      <c r="B2326" s="528" t="s">
        <v>412</v>
      </c>
      <c r="C2326" s="532"/>
      <c r="D2326" s="541"/>
      <c r="E2326" s="534"/>
      <c r="F2326" s="522" t="s">
        <v>266</v>
      </c>
      <c r="G2326" s="537">
        <v>2</v>
      </c>
      <c r="H2326" s="537">
        <v>1</v>
      </c>
      <c r="I2326" s="683" t="s">
        <v>404</v>
      </c>
      <c r="J2326" s="537">
        <v>1</v>
      </c>
      <c r="K2326" s="536" t="s">
        <v>322</v>
      </c>
      <c r="L2326" s="536" t="s">
        <v>250</v>
      </c>
      <c r="M2326" s="531">
        <v>0</v>
      </c>
      <c r="N2326" s="531">
        <v>0</v>
      </c>
      <c r="O2326" s="531">
        <v>0</v>
      </c>
      <c r="P2326" s="531">
        <v>0</v>
      </c>
      <c r="Q2326" s="531">
        <v>0</v>
      </c>
      <c r="R2326" s="516">
        <f t="shared" si="47"/>
        <v>0</v>
      </c>
      <c r="S2326" s="536"/>
      <c r="T2326" s="536"/>
      <c r="U2326" s="536"/>
      <c r="V2326" s="536"/>
      <c r="W2326" s="536"/>
      <c r="X2326" s="536"/>
      <c r="Y2326" s="516"/>
      <c r="Z2326" s="516"/>
      <c r="AA2326" s="516"/>
      <c r="AB2326" s="516"/>
      <c r="AC2326" s="516"/>
      <c r="AD2326" s="516"/>
      <c r="AE2326" s="471"/>
      <c r="AF2326" s="471"/>
      <c r="AG2326" s="471"/>
      <c r="AH2326" s="471"/>
      <c r="AI2326" s="471"/>
      <c r="AJ2326" s="471"/>
      <c r="AK2326" s="471"/>
      <c r="AL2326" s="471"/>
      <c r="AM2326" s="471"/>
      <c r="AN2326" s="471"/>
      <c r="AO2326" s="471"/>
      <c r="AP2326" s="471"/>
      <c r="AQ2326" s="471"/>
      <c r="AR2326" s="471"/>
      <c r="AS2326" s="471"/>
      <c r="AT2326" s="471"/>
      <c r="AU2326" s="471"/>
      <c r="AV2326" s="471"/>
      <c r="AW2326" s="471"/>
      <c r="AX2326" s="471"/>
      <c r="AY2326" s="471"/>
      <c r="AZ2326" s="471"/>
      <c r="BA2326" s="471"/>
      <c r="BB2326" s="471"/>
    </row>
    <row r="2327" spans="1:54" ht="17.25" hidden="1" customHeight="1" thickBot="1">
      <c r="A2327" s="531"/>
      <c r="B2327" s="532" t="s">
        <v>413</v>
      </c>
      <c r="C2327" s="532"/>
      <c r="D2327" s="541" t="s">
        <v>414</v>
      </c>
      <c r="E2327" s="534"/>
      <c r="F2327" s="522" t="s">
        <v>266</v>
      </c>
      <c r="G2327" s="537">
        <v>1</v>
      </c>
      <c r="H2327" s="537">
        <v>1</v>
      </c>
      <c r="I2327" s="683" t="s">
        <v>404</v>
      </c>
      <c r="J2327" s="537">
        <v>2</v>
      </c>
      <c r="K2327" s="536" t="s">
        <v>322</v>
      </c>
      <c r="L2327" s="536" t="s">
        <v>250</v>
      </c>
      <c r="M2327" s="531">
        <v>0</v>
      </c>
      <c r="N2327" s="529">
        <v>0</v>
      </c>
      <c r="O2327" s="531">
        <v>0</v>
      </c>
      <c r="P2327" s="531">
        <v>0</v>
      </c>
      <c r="Q2327" s="531">
        <v>0</v>
      </c>
      <c r="R2327" s="516">
        <f t="shared" si="47"/>
        <v>0</v>
      </c>
      <c r="S2327" s="536"/>
      <c r="T2327" s="536"/>
      <c r="U2327" s="536"/>
      <c r="V2327" s="536"/>
      <c r="W2327" s="536"/>
      <c r="X2327" s="536"/>
      <c r="Y2327" s="516"/>
      <c r="Z2327" s="516"/>
      <c r="AA2327" s="516"/>
      <c r="AB2327" s="516"/>
      <c r="AC2327" s="516"/>
      <c r="AD2327" s="516"/>
      <c r="AE2327" s="471"/>
      <c r="AF2327" s="471"/>
      <c r="AG2327" s="471"/>
      <c r="AH2327" s="471"/>
      <c r="AI2327" s="471"/>
      <c r="AJ2327" s="471"/>
      <c r="AK2327" s="471"/>
      <c r="AL2327" s="471"/>
      <c r="AM2327" s="471"/>
      <c r="AN2327" s="471"/>
      <c r="AO2327" s="471"/>
      <c r="AP2327" s="471"/>
      <c r="AQ2327" s="471"/>
      <c r="AR2327" s="471"/>
      <c r="AS2327" s="471"/>
      <c r="AT2327" s="471"/>
      <c r="AU2327" s="471"/>
      <c r="AV2327" s="471"/>
      <c r="AW2327" s="471"/>
      <c r="AX2327" s="471"/>
      <c r="AY2327" s="471"/>
      <c r="AZ2327" s="471"/>
      <c r="BA2327" s="471"/>
      <c r="BB2327" s="471"/>
    </row>
    <row r="2328" spans="1:54" ht="17.25" hidden="1" customHeight="1" thickBot="1">
      <c r="A2328" s="531"/>
      <c r="B2328" s="528" t="s">
        <v>415</v>
      </c>
      <c r="C2328" s="532"/>
      <c r="D2328" s="541"/>
      <c r="E2328" s="534"/>
      <c r="F2328" s="522" t="s">
        <v>266</v>
      </c>
      <c r="G2328" s="537">
        <v>2</v>
      </c>
      <c r="H2328" s="537">
        <v>3</v>
      </c>
      <c r="I2328" s="683" t="s">
        <v>404</v>
      </c>
      <c r="J2328" s="537">
        <v>2</v>
      </c>
      <c r="K2328" s="536" t="s">
        <v>322</v>
      </c>
      <c r="L2328" s="536" t="s">
        <v>250</v>
      </c>
      <c r="M2328" s="531">
        <v>0</v>
      </c>
      <c r="N2328" s="529">
        <v>0</v>
      </c>
      <c r="O2328" s="531">
        <v>0</v>
      </c>
      <c r="P2328" s="531">
        <v>0</v>
      </c>
      <c r="Q2328" s="531">
        <v>0</v>
      </c>
      <c r="R2328" s="516">
        <f t="shared" si="47"/>
        <v>0</v>
      </c>
      <c r="S2328" s="536"/>
      <c r="T2328" s="536"/>
      <c r="U2328" s="536"/>
      <c r="V2328" s="536"/>
      <c r="W2328" s="536"/>
      <c r="X2328" s="536"/>
      <c r="Y2328" s="516"/>
      <c r="Z2328" s="516"/>
      <c r="AA2328" s="516"/>
      <c r="AB2328" s="516"/>
      <c r="AC2328" s="516"/>
      <c r="AD2328" s="516"/>
      <c r="AE2328" s="471"/>
      <c r="AF2328" s="471"/>
      <c r="AG2328" s="471"/>
      <c r="AH2328" s="471"/>
      <c r="AI2328" s="471"/>
      <c r="AJ2328" s="471"/>
      <c r="AK2328" s="471"/>
      <c r="AL2328" s="471"/>
      <c r="AM2328" s="471"/>
      <c r="AN2328" s="471"/>
      <c r="AO2328" s="471"/>
      <c r="AP2328" s="471"/>
      <c r="AQ2328" s="471"/>
      <c r="AR2328" s="471"/>
      <c r="AS2328" s="471"/>
      <c r="AT2328" s="471"/>
      <c r="AU2328" s="471"/>
      <c r="AV2328" s="471"/>
      <c r="AW2328" s="471"/>
      <c r="AX2328" s="471"/>
      <c r="AY2328" s="471"/>
      <c r="AZ2328" s="471"/>
      <c r="BA2328" s="471"/>
      <c r="BB2328" s="471"/>
    </row>
    <row r="2329" spans="1:54" ht="15" hidden="1" customHeight="1" thickBot="1">
      <c r="A2329" s="531"/>
      <c r="B2329" s="528" t="s">
        <v>416</v>
      </c>
      <c r="C2329" s="532"/>
      <c r="D2329" s="541" t="s">
        <v>417</v>
      </c>
      <c r="E2329" s="534"/>
      <c r="F2329" s="522" t="s">
        <v>266</v>
      </c>
      <c r="G2329" s="537">
        <v>2</v>
      </c>
      <c r="H2329" s="537">
        <v>2</v>
      </c>
      <c r="I2329" s="683" t="s">
        <v>404</v>
      </c>
      <c r="J2329" s="537">
        <v>2</v>
      </c>
      <c r="K2329" s="536" t="s">
        <v>322</v>
      </c>
      <c r="L2329" s="536" t="s">
        <v>250</v>
      </c>
      <c r="M2329" s="531">
        <v>0</v>
      </c>
      <c r="N2329" s="531">
        <v>0</v>
      </c>
      <c r="O2329" s="531">
        <v>0</v>
      </c>
      <c r="P2329" s="531">
        <v>0</v>
      </c>
      <c r="Q2329" s="531">
        <v>0</v>
      </c>
      <c r="R2329" s="516">
        <f t="shared" si="47"/>
        <v>0</v>
      </c>
      <c r="S2329" s="536"/>
      <c r="T2329" s="536"/>
      <c r="U2329" s="536"/>
      <c r="V2329" s="536"/>
      <c r="W2329" s="536"/>
      <c r="X2329" s="536"/>
      <c r="Y2329" s="516"/>
      <c r="Z2329" s="516"/>
      <c r="AA2329" s="516"/>
      <c r="AB2329" s="516"/>
      <c r="AC2329" s="516"/>
      <c r="AD2329" s="516"/>
      <c r="AE2329" s="471"/>
      <c r="AF2329" s="471"/>
      <c r="AG2329" s="471"/>
      <c r="AH2329" s="471"/>
      <c r="AI2329" s="471"/>
      <c r="AJ2329" s="471"/>
      <c r="AK2329" s="471"/>
      <c r="AL2329" s="471"/>
      <c r="AM2329" s="471"/>
      <c r="AN2329" s="471"/>
      <c r="AO2329" s="471"/>
      <c r="AP2329" s="471"/>
      <c r="AQ2329" s="471"/>
      <c r="AR2329" s="471"/>
      <c r="AS2329" s="471"/>
      <c r="AT2329" s="471"/>
      <c r="AU2329" s="471"/>
      <c r="AV2329" s="471"/>
      <c r="AW2329" s="471"/>
      <c r="AX2329" s="471"/>
      <c r="AY2329" s="471"/>
      <c r="AZ2329" s="471"/>
      <c r="BA2329" s="471"/>
      <c r="BB2329" s="471"/>
    </row>
    <row r="2330" spans="1:54" ht="15" hidden="1" customHeight="1" thickBot="1">
      <c r="A2330" s="531"/>
      <c r="B2330" s="547" t="s">
        <v>418</v>
      </c>
      <c r="C2330" s="588"/>
      <c r="D2330" s="541" t="s">
        <v>399</v>
      </c>
      <c r="E2330" s="534"/>
      <c r="F2330" s="522" t="s">
        <v>266</v>
      </c>
      <c r="G2330" s="537">
        <v>2</v>
      </c>
      <c r="H2330" s="537">
        <v>1</v>
      </c>
      <c r="I2330" s="683" t="s">
        <v>404</v>
      </c>
      <c r="J2330" s="537">
        <v>2</v>
      </c>
      <c r="K2330" s="536" t="s">
        <v>322</v>
      </c>
      <c r="L2330" s="536" t="s">
        <v>250</v>
      </c>
      <c r="M2330" s="531">
        <v>0</v>
      </c>
      <c r="N2330" s="531">
        <v>0</v>
      </c>
      <c r="O2330" s="531">
        <v>0</v>
      </c>
      <c r="P2330" s="531">
        <v>0</v>
      </c>
      <c r="Q2330" s="531">
        <v>0</v>
      </c>
      <c r="R2330" s="516">
        <f t="shared" si="47"/>
        <v>0</v>
      </c>
      <c r="S2330" s="536"/>
      <c r="T2330" s="536"/>
      <c r="U2330" s="536"/>
      <c r="V2330" s="536"/>
      <c r="W2330" s="536"/>
      <c r="X2330" s="536"/>
      <c r="Y2330" s="516"/>
      <c r="Z2330" s="516"/>
      <c r="AA2330" s="516"/>
      <c r="AB2330" s="516"/>
      <c r="AC2330" s="516"/>
      <c r="AD2330" s="516"/>
      <c r="AE2330" s="471"/>
      <c r="AF2330" s="471"/>
      <c r="AG2330" s="471"/>
      <c r="AH2330" s="471"/>
      <c r="AI2330" s="471"/>
      <c r="AJ2330" s="471"/>
      <c r="AK2330" s="471"/>
      <c r="AL2330" s="471"/>
      <c r="AM2330" s="471"/>
      <c r="AN2330" s="471"/>
      <c r="AO2330" s="471"/>
      <c r="AP2330" s="471"/>
      <c r="AQ2330" s="471"/>
      <c r="AR2330" s="471"/>
      <c r="AS2330" s="471"/>
      <c r="AT2330" s="471"/>
      <c r="AU2330" s="471"/>
      <c r="AV2330" s="471"/>
      <c r="AW2330" s="471"/>
      <c r="AX2330" s="471"/>
      <c r="AY2330" s="471"/>
      <c r="AZ2330" s="471"/>
      <c r="BA2330" s="471"/>
      <c r="BB2330" s="471"/>
    </row>
    <row r="2331" spans="1:54" ht="15" hidden="1" customHeight="1" thickBot="1">
      <c r="A2331" s="549"/>
      <c r="B2331" s="528" t="s">
        <v>419</v>
      </c>
      <c r="C2331" s="532"/>
      <c r="D2331" s="541"/>
      <c r="E2331" s="534"/>
      <c r="F2331" s="522" t="s">
        <v>266</v>
      </c>
      <c r="G2331" s="537">
        <v>3</v>
      </c>
      <c r="H2331" s="537">
        <v>2</v>
      </c>
      <c r="I2331" s="683" t="s">
        <v>404</v>
      </c>
      <c r="J2331" s="537">
        <v>2</v>
      </c>
      <c r="K2331" s="536" t="s">
        <v>322</v>
      </c>
      <c r="L2331" s="536" t="s">
        <v>250</v>
      </c>
      <c r="M2331" s="531">
        <v>0</v>
      </c>
      <c r="N2331" s="531">
        <v>0</v>
      </c>
      <c r="O2331" s="531">
        <v>0</v>
      </c>
      <c r="P2331" s="531">
        <v>0</v>
      </c>
      <c r="Q2331" s="531">
        <v>0</v>
      </c>
      <c r="R2331" s="516">
        <f t="shared" si="47"/>
        <v>0</v>
      </c>
      <c r="S2331" s="536"/>
      <c r="T2331" s="536"/>
      <c r="U2331" s="536"/>
      <c r="V2331" s="536"/>
      <c r="W2331" s="536"/>
      <c r="X2331" s="536"/>
      <c r="Y2331" s="516"/>
      <c r="Z2331" s="516"/>
      <c r="AA2331" s="516"/>
      <c r="AB2331" s="516"/>
      <c r="AC2331" s="516"/>
      <c r="AD2331" s="516"/>
      <c r="AE2331" s="471"/>
      <c r="AF2331" s="471"/>
      <c r="AG2331" s="471"/>
      <c r="AH2331" s="471"/>
      <c r="AI2331" s="471"/>
      <c r="AJ2331" s="471"/>
      <c r="AK2331" s="471"/>
      <c r="AL2331" s="471"/>
      <c r="AM2331" s="471"/>
      <c r="AN2331" s="471"/>
      <c r="AO2331" s="471"/>
      <c r="AP2331" s="471"/>
      <c r="AQ2331" s="471"/>
      <c r="AR2331" s="471"/>
      <c r="AS2331" s="471"/>
      <c r="AT2331" s="471"/>
      <c r="AU2331" s="471"/>
      <c r="AV2331" s="471"/>
      <c r="AW2331" s="471"/>
      <c r="AX2331" s="471"/>
      <c r="AY2331" s="471"/>
      <c r="AZ2331" s="471"/>
      <c r="BA2331" s="471"/>
      <c r="BB2331" s="471"/>
    </row>
    <row r="2332" spans="1:54" ht="29.25" hidden="1" customHeight="1" thickBot="1">
      <c r="A2332" s="531"/>
      <c r="B2332" s="528" t="s">
        <v>19</v>
      </c>
      <c r="C2332" s="532"/>
      <c r="D2332" s="541" t="s">
        <v>420</v>
      </c>
      <c r="E2332" s="534"/>
      <c r="F2332" s="522" t="s">
        <v>266</v>
      </c>
      <c r="G2332" s="537">
        <v>3</v>
      </c>
      <c r="H2332" s="537">
        <v>2</v>
      </c>
      <c r="I2332" s="683" t="s">
        <v>404</v>
      </c>
      <c r="J2332" s="537">
        <v>2</v>
      </c>
      <c r="K2332" s="536" t="s">
        <v>322</v>
      </c>
      <c r="L2332" s="536" t="s">
        <v>250</v>
      </c>
      <c r="M2332" s="531">
        <v>0</v>
      </c>
      <c r="N2332" s="531">
        <v>0</v>
      </c>
      <c r="O2332" s="531">
        <v>0</v>
      </c>
      <c r="P2332" s="531">
        <v>0</v>
      </c>
      <c r="Q2332" s="531">
        <v>0</v>
      </c>
      <c r="R2332" s="516">
        <f t="shared" si="47"/>
        <v>0</v>
      </c>
      <c r="S2332" s="536"/>
      <c r="T2332" s="536"/>
      <c r="U2332" s="536"/>
      <c r="V2332" s="536"/>
      <c r="W2332" s="536"/>
      <c r="X2332" s="536"/>
      <c r="Y2332" s="516"/>
      <c r="Z2332" s="516"/>
      <c r="AA2332" s="516"/>
      <c r="AB2332" s="516"/>
      <c r="AC2332" s="516"/>
      <c r="AD2332" s="516"/>
      <c r="AE2332" s="471"/>
      <c r="AF2332" s="471"/>
      <c r="AG2332" s="471"/>
      <c r="AH2332" s="471"/>
      <c r="AI2332" s="471"/>
      <c r="AJ2332" s="471"/>
      <c r="AK2332" s="471"/>
      <c r="AL2332" s="471"/>
      <c r="AM2332" s="471"/>
      <c r="AN2332" s="471"/>
      <c r="AO2332" s="471"/>
      <c r="AP2332" s="471"/>
      <c r="AQ2332" s="471"/>
      <c r="AR2332" s="471"/>
      <c r="AS2332" s="471"/>
      <c r="AT2332" s="471"/>
      <c r="AU2332" s="471"/>
      <c r="AV2332" s="471"/>
      <c r="AW2332" s="471"/>
      <c r="AX2332" s="471"/>
      <c r="AY2332" s="471"/>
      <c r="AZ2332" s="471"/>
      <c r="BA2332" s="471"/>
      <c r="BB2332" s="471"/>
    </row>
    <row r="2333" spans="1:54" ht="15" hidden="1" customHeight="1" thickBot="1">
      <c r="A2333" s="549"/>
      <c r="B2333" s="528" t="s">
        <v>421</v>
      </c>
      <c r="C2333" s="532"/>
      <c r="D2333" s="541" t="s">
        <v>265</v>
      </c>
      <c r="E2333" s="534"/>
      <c r="F2333" s="522" t="s">
        <v>266</v>
      </c>
      <c r="G2333" s="537">
        <v>2</v>
      </c>
      <c r="H2333" s="537">
        <v>2</v>
      </c>
      <c r="I2333" s="683" t="s">
        <v>404</v>
      </c>
      <c r="J2333" s="537">
        <v>2</v>
      </c>
      <c r="K2333" s="536" t="s">
        <v>322</v>
      </c>
      <c r="L2333" s="536" t="s">
        <v>250</v>
      </c>
      <c r="M2333" s="531">
        <v>0</v>
      </c>
      <c r="N2333" s="531">
        <v>0</v>
      </c>
      <c r="O2333" s="531">
        <v>0</v>
      </c>
      <c r="P2333" s="531">
        <v>0</v>
      </c>
      <c r="Q2333" s="531">
        <v>0</v>
      </c>
      <c r="R2333" s="516">
        <f t="shared" si="47"/>
        <v>0</v>
      </c>
      <c r="S2333" s="536"/>
      <c r="T2333" s="536"/>
      <c r="U2333" s="536"/>
      <c r="V2333" s="536"/>
      <c r="W2333" s="536"/>
      <c r="X2333" s="536"/>
      <c r="Y2333" s="516"/>
      <c r="Z2333" s="516"/>
      <c r="AA2333" s="516"/>
      <c r="AB2333" s="516"/>
      <c r="AC2333" s="516"/>
      <c r="AD2333" s="516"/>
      <c r="AE2333" s="471"/>
      <c r="AF2333" s="471"/>
      <c r="AG2333" s="471"/>
      <c r="AH2333" s="471"/>
      <c r="AI2333" s="471"/>
      <c r="AJ2333" s="471"/>
      <c r="AK2333" s="471"/>
      <c r="AL2333" s="471"/>
      <c r="AM2333" s="471"/>
      <c r="AN2333" s="471"/>
      <c r="AO2333" s="471"/>
      <c r="AP2333" s="471"/>
      <c r="AQ2333" s="471"/>
      <c r="AR2333" s="471"/>
      <c r="AS2333" s="471"/>
      <c r="AT2333" s="471"/>
      <c r="AU2333" s="471"/>
      <c r="AV2333" s="471"/>
      <c r="AW2333" s="471"/>
      <c r="AX2333" s="471"/>
      <c r="AY2333" s="471"/>
      <c r="AZ2333" s="471"/>
      <c r="BA2333" s="471"/>
      <c r="BB2333" s="471"/>
    </row>
    <row r="2334" spans="1:54" ht="29.25" hidden="1" customHeight="1" thickBot="1">
      <c r="A2334" s="549"/>
      <c r="B2334" s="547" t="s">
        <v>422</v>
      </c>
      <c r="C2334" s="588"/>
      <c r="D2334" s="541" t="s">
        <v>423</v>
      </c>
      <c r="E2334" s="534"/>
      <c r="F2334" s="522" t="s">
        <v>266</v>
      </c>
      <c r="G2334" s="537">
        <v>2</v>
      </c>
      <c r="H2334" s="537">
        <v>1</v>
      </c>
      <c r="I2334" s="683" t="s">
        <v>404</v>
      </c>
      <c r="J2334" s="537">
        <v>2</v>
      </c>
      <c r="K2334" s="536" t="s">
        <v>322</v>
      </c>
      <c r="L2334" s="536" t="s">
        <v>250</v>
      </c>
      <c r="M2334" s="531">
        <v>0</v>
      </c>
      <c r="N2334" s="531">
        <v>0</v>
      </c>
      <c r="O2334" s="531">
        <v>0</v>
      </c>
      <c r="P2334" s="531">
        <v>0</v>
      </c>
      <c r="Q2334" s="531">
        <v>0</v>
      </c>
      <c r="R2334" s="516">
        <f t="shared" si="47"/>
        <v>0</v>
      </c>
      <c r="S2334" s="536"/>
      <c r="T2334" s="536"/>
      <c r="U2334" s="536"/>
      <c r="V2334" s="536"/>
      <c r="W2334" s="536"/>
      <c r="X2334" s="536"/>
      <c r="Y2334" s="516"/>
      <c r="Z2334" s="516"/>
      <c r="AA2334" s="516"/>
      <c r="AB2334" s="516"/>
      <c r="AC2334" s="516"/>
      <c r="AD2334" s="516"/>
      <c r="AE2334" s="471"/>
      <c r="AF2334" s="471"/>
      <c r="AG2334" s="471"/>
      <c r="AH2334" s="471"/>
      <c r="AI2334" s="471"/>
      <c r="AJ2334" s="471"/>
      <c r="AK2334" s="471"/>
      <c r="AL2334" s="471"/>
      <c r="AM2334" s="471"/>
      <c r="AN2334" s="471"/>
      <c r="AO2334" s="471"/>
      <c r="AP2334" s="471"/>
      <c r="AQ2334" s="471"/>
      <c r="AR2334" s="471"/>
      <c r="AS2334" s="471"/>
      <c r="AT2334" s="471"/>
      <c r="AU2334" s="471"/>
      <c r="AV2334" s="471"/>
      <c r="AW2334" s="471"/>
      <c r="AX2334" s="471"/>
      <c r="AY2334" s="471"/>
      <c r="AZ2334" s="471"/>
      <c r="BA2334" s="471"/>
      <c r="BB2334" s="471"/>
    </row>
    <row r="2335" spans="1:54" ht="29.25" hidden="1" customHeight="1" thickBot="1">
      <c r="A2335" s="549"/>
      <c r="B2335" s="532" t="s">
        <v>424</v>
      </c>
      <c r="C2335" s="532"/>
      <c r="D2335" s="541" t="s">
        <v>425</v>
      </c>
      <c r="E2335" s="534"/>
      <c r="F2335" s="522" t="s">
        <v>266</v>
      </c>
      <c r="G2335" s="537">
        <v>2</v>
      </c>
      <c r="H2335" s="537">
        <v>3</v>
      </c>
      <c r="I2335" s="683" t="s">
        <v>404</v>
      </c>
      <c r="J2335" s="537">
        <v>3</v>
      </c>
      <c r="K2335" s="536" t="s">
        <v>322</v>
      </c>
      <c r="L2335" s="536" t="s">
        <v>250</v>
      </c>
      <c r="M2335" s="531">
        <v>0</v>
      </c>
      <c r="N2335" s="529">
        <v>0</v>
      </c>
      <c r="O2335" s="531">
        <v>0</v>
      </c>
      <c r="P2335" s="531">
        <v>0</v>
      </c>
      <c r="Q2335" s="531">
        <v>0</v>
      </c>
      <c r="R2335" s="516">
        <f t="shared" si="47"/>
        <v>0</v>
      </c>
      <c r="S2335" s="536"/>
      <c r="T2335" s="536"/>
      <c r="U2335" s="536"/>
      <c r="V2335" s="536"/>
      <c r="W2335" s="536"/>
      <c r="X2335" s="536"/>
      <c r="Y2335" s="516"/>
      <c r="Z2335" s="516"/>
      <c r="AA2335" s="516"/>
      <c r="AB2335" s="516"/>
      <c r="AC2335" s="516"/>
      <c r="AD2335" s="516"/>
      <c r="AE2335" s="471"/>
      <c r="AF2335" s="471"/>
      <c r="AG2335" s="471"/>
      <c r="AH2335" s="471"/>
      <c r="AI2335" s="471"/>
      <c r="AJ2335" s="471"/>
      <c r="AK2335" s="471"/>
      <c r="AL2335" s="471"/>
      <c r="AM2335" s="471"/>
      <c r="AN2335" s="471"/>
      <c r="AO2335" s="471"/>
      <c r="AP2335" s="471"/>
      <c r="AQ2335" s="471"/>
      <c r="AR2335" s="471"/>
      <c r="AS2335" s="471"/>
      <c r="AT2335" s="471"/>
      <c r="AU2335" s="471"/>
      <c r="AV2335" s="471"/>
      <c r="AW2335" s="471"/>
      <c r="AX2335" s="471"/>
      <c r="AY2335" s="471"/>
      <c r="AZ2335" s="471"/>
      <c r="BA2335" s="471"/>
      <c r="BB2335" s="471"/>
    </row>
    <row r="2336" spans="1:54" ht="29.25" hidden="1" customHeight="1" thickBot="1">
      <c r="A2336" s="531"/>
      <c r="B2336" s="528" t="s">
        <v>426</v>
      </c>
      <c r="C2336" s="550"/>
      <c r="D2336" s="541" t="s">
        <v>427</v>
      </c>
      <c r="E2336" s="534"/>
      <c r="F2336" s="522" t="s">
        <v>266</v>
      </c>
      <c r="G2336" s="537">
        <v>2</v>
      </c>
      <c r="H2336" s="537">
        <v>2</v>
      </c>
      <c r="I2336" s="683" t="s">
        <v>404</v>
      </c>
      <c r="J2336" s="537">
        <v>3</v>
      </c>
      <c r="K2336" s="536" t="s">
        <v>322</v>
      </c>
      <c r="L2336" s="536" t="s">
        <v>250</v>
      </c>
      <c r="M2336" s="531">
        <v>0</v>
      </c>
      <c r="N2336" s="531">
        <v>0</v>
      </c>
      <c r="O2336" s="531">
        <v>0</v>
      </c>
      <c r="P2336" s="531">
        <v>0</v>
      </c>
      <c r="Q2336" s="531">
        <v>0</v>
      </c>
      <c r="R2336" s="516">
        <f t="shared" si="47"/>
        <v>0</v>
      </c>
      <c r="S2336" s="536"/>
      <c r="T2336" s="536"/>
      <c r="U2336" s="536"/>
      <c r="V2336" s="536"/>
      <c r="W2336" s="536"/>
      <c r="X2336" s="536"/>
      <c r="Y2336" s="516"/>
      <c r="Z2336" s="516"/>
      <c r="AA2336" s="516"/>
      <c r="AB2336" s="516"/>
      <c r="AC2336" s="516"/>
      <c r="AD2336" s="516"/>
      <c r="AE2336" s="471"/>
      <c r="AF2336" s="471"/>
      <c r="AG2336" s="471"/>
      <c r="AH2336" s="471"/>
      <c r="AI2336" s="471"/>
      <c r="AJ2336" s="471"/>
      <c r="AK2336" s="471"/>
      <c r="AL2336" s="471"/>
      <c r="AM2336" s="471"/>
      <c r="AN2336" s="471"/>
      <c r="AO2336" s="471"/>
      <c r="AP2336" s="471"/>
      <c r="AQ2336" s="471"/>
      <c r="AR2336" s="471"/>
      <c r="AS2336" s="471"/>
      <c r="AT2336" s="471"/>
      <c r="AU2336" s="471"/>
      <c r="AV2336" s="471"/>
      <c r="AW2336" s="471"/>
      <c r="AX2336" s="471"/>
      <c r="AY2336" s="471"/>
      <c r="AZ2336" s="471"/>
      <c r="BA2336" s="471"/>
      <c r="BB2336" s="471"/>
    </row>
    <row r="2337" spans="1:54" ht="15" hidden="1" customHeight="1" thickBot="1">
      <c r="A2337" s="531"/>
      <c r="B2337" s="528" t="s">
        <v>428</v>
      </c>
      <c r="C2337" s="532"/>
      <c r="D2337" s="541"/>
      <c r="E2337" s="534"/>
      <c r="F2337" s="522" t="s">
        <v>266</v>
      </c>
      <c r="G2337" s="537">
        <v>5</v>
      </c>
      <c r="H2337" s="537">
        <v>1</v>
      </c>
      <c r="I2337" s="683" t="s">
        <v>404</v>
      </c>
      <c r="J2337" s="537">
        <v>3</v>
      </c>
      <c r="K2337" s="518" t="s">
        <v>322</v>
      </c>
      <c r="L2337" s="536" t="s">
        <v>250</v>
      </c>
      <c r="M2337" s="531">
        <v>0</v>
      </c>
      <c r="N2337" s="531">
        <v>0</v>
      </c>
      <c r="O2337" s="531">
        <v>0</v>
      </c>
      <c r="P2337" s="531">
        <v>0</v>
      </c>
      <c r="Q2337" s="531">
        <v>0</v>
      </c>
      <c r="R2337" s="516">
        <f t="shared" si="47"/>
        <v>0</v>
      </c>
      <c r="S2337" s="536"/>
      <c r="T2337" s="536"/>
      <c r="U2337" s="536"/>
      <c r="V2337" s="536"/>
      <c r="W2337" s="536"/>
      <c r="X2337" s="536"/>
      <c r="Y2337" s="516"/>
      <c r="Z2337" s="516"/>
      <c r="AA2337" s="516"/>
      <c r="AB2337" s="516"/>
      <c r="AC2337" s="516"/>
      <c r="AD2337" s="516"/>
      <c r="AE2337" s="471"/>
      <c r="AF2337" s="471"/>
      <c r="AG2337" s="471"/>
      <c r="AH2337" s="471"/>
      <c r="AI2337" s="471"/>
      <c r="AJ2337" s="471"/>
      <c r="AK2337" s="471"/>
      <c r="AL2337" s="471"/>
      <c r="AM2337" s="471"/>
      <c r="AN2337" s="471"/>
      <c r="AO2337" s="471"/>
      <c r="AP2337" s="471"/>
      <c r="AQ2337" s="471"/>
      <c r="AR2337" s="471"/>
      <c r="AS2337" s="471"/>
      <c r="AT2337" s="471"/>
      <c r="AU2337" s="471"/>
      <c r="AV2337" s="471"/>
      <c r="AW2337" s="471"/>
      <c r="AX2337" s="471"/>
      <c r="AY2337" s="471"/>
      <c r="AZ2337" s="471"/>
      <c r="BA2337" s="471"/>
      <c r="BB2337" s="471"/>
    </row>
    <row r="2338" spans="1:54" ht="15" hidden="1" customHeight="1" thickBot="1">
      <c r="A2338" s="549"/>
      <c r="B2338" s="532" t="s">
        <v>104</v>
      </c>
      <c r="C2338" s="532"/>
      <c r="D2338" s="541" t="s">
        <v>399</v>
      </c>
      <c r="E2338" s="534"/>
      <c r="F2338" s="522" t="s">
        <v>266</v>
      </c>
      <c r="G2338" s="537">
        <v>3</v>
      </c>
      <c r="H2338" s="537">
        <v>1</v>
      </c>
      <c r="I2338" s="683" t="s">
        <v>404</v>
      </c>
      <c r="J2338" s="537">
        <v>3</v>
      </c>
      <c r="K2338" s="536" t="s">
        <v>322</v>
      </c>
      <c r="L2338" s="536" t="s">
        <v>250</v>
      </c>
      <c r="M2338" s="531">
        <v>0</v>
      </c>
      <c r="N2338" s="531">
        <v>0</v>
      </c>
      <c r="O2338" s="531">
        <v>0</v>
      </c>
      <c r="P2338" s="531">
        <v>0</v>
      </c>
      <c r="Q2338" s="531">
        <v>0</v>
      </c>
      <c r="R2338" s="516">
        <f t="shared" si="47"/>
        <v>0</v>
      </c>
      <c r="S2338" s="536"/>
      <c r="T2338" s="536"/>
      <c r="U2338" s="536"/>
      <c r="V2338" s="536"/>
      <c r="W2338" s="536"/>
      <c r="X2338" s="536"/>
      <c r="Y2338" s="516"/>
      <c r="Z2338" s="516"/>
      <c r="AA2338" s="516"/>
      <c r="AB2338" s="516"/>
      <c r="AC2338" s="516"/>
      <c r="AD2338" s="516"/>
      <c r="AE2338" s="471"/>
      <c r="AF2338" s="471"/>
      <c r="AG2338" s="471"/>
      <c r="AH2338" s="471"/>
      <c r="AI2338" s="471"/>
      <c r="AJ2338" s="471"/>
      <c r="AK2338" s="471"/>
      <c r="AL2338" s="471"/>
      <c r="AM2338" s="471"/>
      <c r="AN2338" s="471"/>
      <c r="AO2338" s="471"/>
      <c r="AP2338" s="471"/>
      <c r="AQ2338" s="471"/>
      <c r="AR2338" s="471"/>
      <c r="AS2338" s="471"/>
      <c r="AT2338" s="471"/>
      <c r="AU2338" s="471"/>
      <c r="AV2338" s="471"/>
      <c r="AW2338" s="471"/>
      <c r="AX2338" s="471"/>
      <c r="AY2338" s="471"/>
      <c r="AZ2338" s="471"/>
      <c r="BA2338" s="471"/>
      <c r="BB2338" s="471"/>
    </row>
    <row r="2339" spans="1:54" ht="29.25" hidden="1" customHeight="1" thickBot="1">
      <c r="A2339" s="549"/>
      <c r="B2339" s="528" t="s">
        <v>429</v>
      </c>
      <c r="C2339" s="532"/>
      <c r="D2339" s="541" t="s">
        <v>430</v>
      </c>
      <c r="E2339" s="534"/>
      <c r="F2339" s="522" t="s">
        <v>266</v>
      </c>
      <c r="G2339" s="537">
        <v>3</v>
      </c>
      <c r="H2339" s="537">
        <v>2</v>
      </c>
      <c r="I2339" s="683" t="s">
        <v>404</v>
      </c>
      <c r="J2339" s="537">
        <v>3</v>
      </c>
      <c r="K2339" s="536" t="s">
        <v>322</v>
      </c>
      <c r="L2339" s="536" t="s">
        <v>250</v>
      </c>
      <c r="M2339" s="531">
        <v>0</v>
      </c>
      <c r="N2339" s="531">
        <v>0</v>
      </c>
      <c r="O2339" s="531">
        <v>0</v>
      </c>
      <c r="P2339" s="531">
        <v>0</v>
      </c>
      <c r="Q2339" s="531">
        <v>0</v>
      </c>
      <c r="R2339" s="516">
        <f t="shared" si="47"/>
        <v>0</v>
      </c>
      <c r="S2339" s="536"/>
      <c r="T2339" s="536"/>
      <c r="U2339" s="536"/>
      <c r="V2339" s="536"/>
      <c r="W2339" s="536"/>
      <c r="X2339" s="536"/>
      <c r="Y2339" s="516"/>
      <c r="Z2339" s="516"/>
      <c r="AA2339" s="516"/>
      <c r="AB2339" s="516"/>
      <c r="AC2339" s="516"/>
      <c r="AD2339" s="516"/>
      <c r="AE2339" s="471"/>
      <c r="AF2339" s="471"/>
      <c r="AG2339" s="471"/>
      <c r="AH2339" s="471"/>
      <c r="AI2339" s="471"/>
      <c r="AJ2339" s="471"/>
      <c r="AK2339" s="471"/>
      <c r="AL2339" s="471"/>
      <c r="AM2339" s="471"/>
      <c r="AN2339" s="471"/>
      <c r="AO2339" s="471"/>
      <c r="AP2339" s="471"/>
      <c r="AQ2339" s="471"/>
      <c r="AR2339" s="471"/>
      <c r="AS2339" s="471"/>
      <c r="AT2339" s="471"/>
      <c r="AU2339" s="471"/>
      <c r="AV2339" s="471"/>
      <c r="AW2339" s="471"/>
      <c r="AX2339" s="471"/>
      <c r="AY2339" s="471"/>
      <c r="AZ2339" s="471"/>
      <c r="BA2339" s="471"/>
      <c r="BB2339" s="471"/>
    </row>
    <row r="2340" spans="1:54" ht="15" hidden="1" customHeight="1" thickBot="1">
      <c r="A2340" s="549"/>
      <c r="B2340" s="528" t="s">
        <v>431</v>
      </c>
      <c r="C2340" s="532"/>
      <c r="D2340" s="541" t="s">
        <v>417</v>
      </c>
      <c r="E2340" s="534"/>
      <c r="F2340" s="522" t="s">
        <v>266</v>
      </c>
      <c r="G2340" s="537">
        <v>1</v>
      </c>
      <c r="H2340" s="537">
        <v>4</v>
      </c>
      <c r="I2340" s="683" t="s">
        <v>404</v>
      </c>
      <c r="J2340" s="537">
        <v>3</v>
      </c>
      <c r="K2340" s="536" t="s">
        <v>322</v>
      </c>
      <c r="L2340" s="536" t="s">
        <v>250</v>
      </c>
      <c r="M2340" s="531">
        <v>0</v>
      </c>
      <c r="N2340" s="531">
        <v>0</v>
      </c>
      <c r="O2340" s="531">
        <v>0</v>
      </c>
      <c r="P2340" s="531">
        <v>0</v>
      </c>
      <c r="Q2340" s="531">
        <v>0</v>
      </c>
      <c r="R2340" s="516">
        <f t="shared" si="47"/>
        <v>0</v>
      </c>
      <c r="S2340" s="536"/>
      <c r="T2340" s="536"/>
      <c r="U2340" s="536"/>
      <c r="V2340" s="536"/>
      <c r="W2340" s="536"/>
      <c r="X2340" s="536"/>
      <c r="Y2340" s="516"/>
      <c r="Z2340" s="516"/>
      <c r="AA2340" s="516"/>
      <c r="AB2340" s="516"/>
      <c r="AC2340" s="516"/>
      <c r="AD2340" s="516"/>
      <c r="AE2340" s="471"/>
      <c r="AF2340" s="471"/>
      <c r="AG2340" s="471"/>
      <c r="AH2340" s="471"/>
      <c r="AI2340" s="471"/>
      <c r="AJ2340" s="471"/>
      <c r="AK2340" s="471"/>
      <c r="AL2340" s="471"/>
      <c r="AM2340" s="471"/>
      <c r="AN2340" s="471"/>
      <c r="AO2340" s="471"/>
      <c r="AP2340" s="471"/>
      <c r="AQ2340" s="471"/>
      <c r="AR2340" s="471"/>
      <c r="AS2340" s="471"/>
      <c r="AT2340" s="471"/>
      <c r="AU2340" s="471"/>
      <c r="AV2340" s="471"/>
      <c r="AW2340" s="471"/>
      <c r="AX2340" s="471"/>
      <c r="AY2340" s="471"/>
      <c r="AZ2340" s="471"/>
      <c r="BA2340" s="471"/>
      <c r="BB2340" s="471"/>
    </row>
    <row r="2341" spans="1:54" ht="29.25" hidden="1" customHeight="1" thickBot="1">
      <c r="A2341" s="531"/>
      <c r="B2341" s="528" t="s">
        <v>432</v>
      </c>
      <c r="C2341" s="532"/>
      <c r="D2341" s="541" t="s">
        <v>409</v>
      </c>
      <c r="E2341" s="534"/>
      <c r="F2341" s="522" t="s">
        <v>266</v>
      </c>
      <c r="G2341" s="537">
        <v>2</v>
      </c>
      <c r="H2341" s="537">
        <v>2</v>
      </c>
      <c r="I2341" s="683" t="s">
        <v>404</v>
      </c>
      <c r="J2341" s="537">
        <v>3</v>
      </c>
      <c r="K2341" s="536" t="s">
        <v>322</v>
      </c>
      <c r="L2341" s="536" t="s">
        <v>250</v>
      </c>
      <c r="M2341" s="531">
        <v>0</v>
      </c>
      <c r="N2341" s="531">
        <v>0</v>
      </c>
      <c r="O2341" s="531">
        <v>0</v>
      </c>
      <c r="P2341" s="531">
        <v>0</v>
      </c>
      <c r="Q2341" s="531">
        <v>0</v>
      </c>
      <c r="R2341" s="516">
        <f t="shared" si="47"/>
        <v>0</v>
      </c>
      <c r="S2341" s="536"/>
      <c r="T2341" s="536"/>
      <c r="U2341" s="536"/>
      <c r="V2341" s="536"/>
      <c r="W2341" s="536"/>
      <c r="X2341" s="536"/>
      <c r="Y2341" s="516"/>
      <c r="Z2341" s="516"/>
      <c r="AA2341" s="516"/>
      <c r="AB2341" s="516"/>
      <c r="AC2341" s="516"/>
      <c r="AD2341" s="516"/>
      <c r="AE2341" s="471"/>
      <c r="AF2341" s="471"/>
      <c r="AG2341" s="471"/>
      <c r="AH2341" s="471"/>
      <c r="AI2341" s="471"/>
      <c r="AJ2341" s="471"/>
      <c r="AK2341" s="471"/>
      <c r="AL2341" s="471"/>
      <c r="AM2341" s="471"/>
      <c r="AN2341" s="471"/>
      <c r="AO2341" s="471"/>
      <c r="AP2341" s="471"/>
      <c r="AQ2341" s="471"/>
      <c r="AR2341" s="471"/>
      <c r="AS2341" s="471"/>
      <c r="AT2341" s="471"/>
      <c r="AU2341" s="471"/>
      <c r="AV2341" s="471"/>
      <c r="AW2341" s="471"/>
      <c r="AX2341" s="471"/>
      <c r="AY2341" s="471"/>
      <c r="AZ2341" s="471"/>
      <c r="BA2341" s="471"/>
      <c r="BB2341" s="471"/>
    </row>
    <row r="2342" spans="1:54" ht="17.25" hidden="1" customHeight="1" thickBot="1">
      <c r="A2342" s="549"/>
      <c r="B2342" s="532" t="s">
        <v>433</v>
      </c>
      <c r="C2342" s="532"/>
      <c r="D2342" s="541" t="s">
        <v>265</v>
      </c>
      <c r="E2342" s="534"/>
      <c r="F2342" s="522" t="s">
        <v>266</v>
      </c>
      <c r="G2342" s="537">
        <v>3</v>
      </c>
      <c r="H2342" s="537">
        <v>3</v>
      </c>
      <c r="I2342" s="683" t="s">
        <v>404</v>
      </c>
      <c r="J2342" s="537">
        <v>3</v>
      </c>
      <c r="K2342" s="536" t="s">
        <v>322</v>
      </c>
      <c r="L2342" s="536" t="s">
        <v>250</v>
      </c>
      <c r="M2342" s="531">
        <v>0</v>
      </c>
      <c r="N2342" s="529">
        <v>0</v>
      </c>
      <c r="O2342" s="531">
        <v>0</v>
      </c>
      <c r="P2342" s="531">
        <v>0</v>
      </c>
      <c r="Q2342" s="531">
        <v>0</v>
      </c>
      <c r="R2342" s="516">
        <f t="shared" si="47"/>
        <v>0</v>
      </c>
      <c r="S2342" s="536"/>
      <c r="T2342" s="536"/>
      <c r="U2342" s="536"/>
      <c r="V2342" s="536"/>
      <c r="W2342" s="536"/>
      <c r="X2342" s="536"/>
      <c r="Y2342" s="516"/>
      <c r="Z2342" s="516"/>
      <c r="AA2342" s="516"/>
      <c r="AB2342" s="516"/>
      <c r="AC2342" s="516"/>
      <c r="AD2342" s="516"/>
      <c r="AE2342" s="471"/>
      <c r="AF2342" s="471"/>
      <c r="AG2342" s="471"/>
      <c r="AH2342" s="471"/>
      <c r="AI2342" s="471"/>
      <c r="AJ2342" s="471"/>
      <c r="AK2342" s="471"/>
      <c r="AL2342" s="471"/>
      <c r="AM2342" s="471"/>
      <c r="AN2342" s="471"/>
      <c r="AO2342" s="471"/>
      <c r="AP2342" s="471"/>
      <c r="AQ2342" s="471"/>
      <c r="AR2342" s="471"/>
      <c r="AS2342" s="471"/>
      <c r="AT2342" s="471"/>
      <c r="AU2342" s="471"/>
      <c r="AV2342" s="471"/>
      <c r="AW2342" s="471"/>
      <c r="AX2342" s="471"/>
      <c r="AY2342" s="471"/>
      <c r="AZ2342" s="471"/>
      <c r="BA2342" s="471"/>
      <c r="BB2342" s="471"/>
    </row>
    <row r="2343" spans="1:54" ht="15" hidden="1" customHeight="1" thickBot="1">
      <c r="A2343" s="549"/>
      <c r="B2343" s="532" t="s">
        <v>434</v>
      </c>
      <c r="C2343" s="532"/>
      <c r="D2343" s="541" t="s">
        <v>265</v>
      </c>
      <c r="E2343" s="534"/>
      <c r="F2343" s="522" t="s">
        <v>266</v>
      </c>
      <c r="G2343" s="537">
        <v>1</v>
      </c>
      <c r="H2343" s="537">
        <v>4</v>
      </c>
      <c r="I2343" s="683" t="s">
        <v>404</v>
      </c>
      <c r="J2343" s="537">
        <v>3</v>
      </c>
      <c r="K2343" s="536" t="s">
        <v>322</v>
      </c>
      <c r="L2343" s="536" t="s">
        <v>250</v>
      </c>
      <c r="M2343" s="531">
        <v>0</v>
      </c>
      <c r="N2343" s="531">
        <v>0</v>
      </c>
      <c r="O2343" s="531">
        <v>0</v>
      </c>
      <c r="P2343" s="531">
        <v>0</v>
      </c>
      <c r="Q2343" s="531">
        <v>0</v>
      </c>
      <c r="R2343" s="516">
        <f t="shared" si="47"/>
        <v>0</v>
      </c>
      <c r="S2343" s="536"/>
      <c r="T2343" s="536"/>
      <c r="U2343" s="536"/>
      <c r="V2343" s="536"/>
      <c r="W2343" s="536"/>
      <c r="X2343" s="536"/>
      <c r="Y2343" s="516"/>
      <c r="Z2343" s="516"/>
      <c r="AA2343" s="516"/>
      <c r="AB2343" s="516"/>
      <c r="AC2343" s="516"/>
      <c r="AD2343" s="516"/>
      <c r="AE2343" s="471"/>
      <c r="AF2343" s="471"/>
      <c r="AG2343" s="471"/>
      <c r="AH2343" s="471"/>
      <c r="AI2343" s="471"/>
      <c r="AJ2343" s="471"/>
      <c r="AK2343" s="471"/>
      <c r="AL2343" s="471"/>
      <c r="AM2343" s="471"/>
      <c r="AN2343" s="471"/>
      <c r="AO2343" s="471"/>
      <c r="AP2343" s="471"/>
      <c r="AQ2343" s="471"/>
      <c r="AR2343" s="471"/>
      <c r="AS2343" s="471"/>
      <c r="AT2343" s="471"/>
      <c r="AU2343" s="471"/>
      <c r="AV2343" s="471"/>
      <c r="AW2343" s="471"/>
      <c r="AX2343" s="471"/>
      <c r="AY2343" s="471"/>
      <c r="AZ2343" s="471"/>
      <c r="BA2343" s="471"/>
      <c r="BB2343" s="471"/>
    </row>
    <row r="2344" spans="1:54" ht="15" hidden="1" customHeight="1" thickBot="1">
      <c r="A2344" s="531"/>
      <c r="B2344" s="616" t="s">
        <v>435</v>
      </c>
      <c r="C2344" s="588"/>
      <c r="D2344" s="541" t="s">
        <v>414</v>
      </c>
      <c r="E2344" s="534"/>
      <c r="F2344" s="522" t="s">
        <v>266</v>
      </c>
      <c r="G2344" s="537">
        <v>2</v>
      </c>
      <c r="H2344" s="537">
        <v>4</v>
      </c>
      <c r="I2344" s="683" t="s">
        <v>404</v>
      </c>
      <c r="J2344" s="537">
        <v>4</v>
      </c>
      <c r="K2344" s="536" t="s">
        <v>322</v>
      </c>
      <c r="L2344" s="536" t="s">
        <v>250</v>
      </c>
      <c r="M2344" s="531">
        <v>0</v>
      </c>
      <c r="N2344" s="531">
        <v>0</v>
      </c>
      <c r="O2344" s="531">
        <v>0</v>
      </c>
      <c r="P2344" s="531">
        <v>0</v>
      </c>
      <c r="Q2344" s="531">
        <v>0</v>
      </c>
      <c r="R2344" s="516">
        <f t="shared" si="47"/>
        <v>0</v>
      </c>
      <c r="S2344" s="536"/>
      <c r="T2344" s="536"/>
      <c r="U2344" s="536"/>
      <c r="V2344" s="536"/>
      <c r="W2344" s="536"/>
      <c r="X2344" s="536"/>
      <c r="Y2344" s="516"/>
      <c r="Z2344" s="516"/>
      <c r="AA2344" s="516"/>
      <c r="AB2344" s="516"/>
      <c r="AC2344" s="516"/>
      <c r="AD2344" s="516"/>
      <c r="AE2344" s="471"/>
      <c r="AF2344" s="471"/>
      <c r="AG2344" s="471"/>
      <c r="AH2344" s="471"/>
      <c r="AI2344" s="471"/>
      <c r="AJ2344" s="471"/>
      <c r="AK2344" s="471"/>
      <c r="AL2344" s="471"/>
      <c r="AM2344" s="471"/>
      <c r="AN2344" s="471"/>
      <c r="AO2344" s="471"/>
      <c r="AP2344" s="471"/>
      <c r="AQ2344" s="471"/>
      <c r="AR2344" s="471"/>
      <c r="AS2344" s="471"/>
      <c r="AT2344" s="471"/>
      <c r="AU2344" s="471"/>
      <c r="AV2344" s="471"/>
      <c r="AW2344" s="471"/>
      <c r="AX2344" s="471"/>
      <c r="AY2344" s="471"/>
      <c r="AZ2344" s="471"/>
      <c r="BA2344" s="471"/>
      <c r="BB2344" s="471"/>
    </row>
    <row r="2345" spans="1:54" ht="15" hidden="1" customHeight="1" thickBot="1">
      <c r="A2345" s="531"/>
      <c r="B2345" s="528" t="s">
        <v>436</v>
      </c>
      <c r="C2345" s="532"/>
      <c r="D2345" s="541"/>
      <c r="E2345" s="534"/>
      <c r="F2345" s="522" t="s">
        <v>266</v>
      </c>
      <c r="G2345" s="537">
        <v>4</v>
      </c>
      <c r="H2345" s="537">
        <v>5</v>
      </c>
      <c r="I2345" s="683" t="s">
        <v>404</v>
      </c>
      <c r="J2345" s="537">
        <v>4</v>
      </c>
      <c r="K2345" s="536" t="s">
        <v>322</v>
      </c>
      <c r="L2345" s="536" t="s">
        <v>250</v>
      </c>
      <c r="M2345" s="531">
        <v>0</v>
      </c>
      <c r="N2345" s="531">
        <v>0</v>
      </c>
      <c r="O2345" s="531">
        <v>0</v>
      </c>
      <c r="P2345" s="531">
        <v>0</v>
      </c>
      <c r="Q2345" s="531">
        <v>0</v>
      </c>
      <c r="R2345" s="516">
        <f t="shared" si="47"/>
        <v>0</v>
      </c>
      <c r="S2345" s="536"/>
      <c r="T2345" s="536"/>
      <c r="U2345" s="536"/>
      <c r="V2345" s="536"/>
      <c r="W2345" s="536"/>
      <c r="X2345" s="536"/>
      <c r="Y2345" s="516"/>
      <c r="Z2345" s="516"/>
      <c r="AA2345" s="516"/>
      <c r="AB2345" s="516"/>
      <c r="AC2345" s="516"/>
      <c r="AD2345" s="516"/>
      <c r="AE2345" s="471"/>
      <c r="AF2345" s="471"/>
      <c r="AG2345" s="471"/>
      <c r="AH2345" s="471"/>
      <c r="AI2345" s="471"/>
      <c r="AJ2345" s="471"/>
      <c r="AK2345" s="471"/>
      <c r="AL2345" s="471"/>
      <c r="AM2345" s="471"/>
      <c r="AN2345" s="471"/>
      <c r="AO2345" s="471"/>
      <c r="AP2345" s="471"/>
      <c r="AQ2345" s="471"/>
      <c r="AR2345" s="471"/>
      <c r="AS2345" s="471"/>
      <c r="AT2345" s="471"/>
      <c r="AU2345" s="471"/>
      <c r="AV2345" s="471"/>
      <c r="AW2345" s="471"/>
      <c r="AX2345" s="471"/>
      <c r="AY2345" s="471"/>
      <c r="AZ2345" s="471"/>
      <c r="BA2345" s="471"/>
      <c r="BB2345" s="471"/>
    </row>
    <row r="2346" spans="1:54" ht="15" hidden="1" customHeight="1" thickBot="1">
      <c r="A2346" s="531"/>
      <c r="B2346" s="528" t="s">
        <v>437</v>
      </c>
      <c r="C2346" s="532"/>
      <c r="D2346" s="541" t="s">
        <v>399</v>
      </c>
      <c r="E2346" s="534"/>
      <c r="F2346" s="522" t="s">
        <v>266</v>
      </c>
      <c r="G2346" s="537">
        <v>2</v>
      </c>
      <c r="H2346" s="537">
        <v>5</v>
      </c>
      <c r="I2346" s="683" t="s">
        <v>404</v>
      </c>
      <c r="J2346" s="537">
        <v>4</v>
      </c>
      <c r="K2346" s="536" t="s">
        <v>322</v>
      </c>
      <c r="L2346" s="536" t="s">
        <v>250</v>
      </c>
      <c r="M2346" s="531">
        <v>0</v>
      </c>
      <c r="N2346" s="531">
        <v>0</v>
      </c>
      <c r="O2346" s="531">
        <v>0</v>
      </c>
      <c r="P2346" s="531">
        <v>0</v>
      </c>
      <c r="Q2346" s="531">
        <v>0</v>
      </c>
      <c r="R2346" s="516">
        <f t="shared" si="47"/>
        <v>0</v>
      </c>
      <c r="S2346" s="536"/>
      <c r="T2346" s="536"/>
      <c r="U2346" s="536"/>
      <c r="V2346" s="536"/>
      <c r="W2346" s="536"/>
      <c r="X2346" s="536"/>
      <c r="Y2346" s="516"/>
      <c r="Z2346" s="516"/>
      <c r="AA2346" s="516"/>
      <c r="AB2346" s="516"/>
      <c r="AC2346" s="516"/>
      <c r="AD2346" s="516"/>
      <c r="AE2346" s="471"/>
      <c r="AF2346" s="471"/>
      <c r="AG2346" s="471"/>
      <c r="AH2346" s="471"/>
      <c r="AI2346" s="471"/>
      <c r="AJ2346" s="471"/>
      <c r="AK2346" s="471"/>
      <c r="AL2346" s="471"/>
      <c r="AM2346" s="471"/>
      <c r="AN2346" s="471"/>
      <c r="AO2346" s="471"/>
      <c r="AP2346" s="471"/>
      <c r="AQ2346" s="471"/>
      <c r="AR2346" s="471"/>
      <c r="AS2346" s="471"/>
      <c r="AT2346" s="471"/>
      <c r="AU2346" s="471"/>
      <c r="AV2346" s="471"/>
      <c r="AW2346" s="471"/>
      <c r="AX2346" s="471"/>
      <c r="AY2346" s="471"/>
      <c r="AZ2346" s="471"/>
      <c r="BA2346" s="471"/>
      <c r="BB2346" s="471"/>
    </row>
    <row r="2347" spans="1:54" ht="29.25" hidden="1" customHeight="1" thickBot="1">
      <c r="A2347" s="531"/>
      <c r="B2347" s="528" t="s">
        <v>438</v>
      </c>
      <c r="C2347" s="532"/>
      <c r="D2347" s="542" t="s">
        <v>439</v>
      </c>
      <c r="E2347" s="534"/>
      <c r="F2347" s="522" t="s">
        <v>266</v>
      </c>
      <c r="G2347" s="537">
        <v>2</v>
      </c>
      <c r="H2347" s="537">
        <v>4</v>
      </c>
      <c r="I2347" s="683" t="s">
        <v>404</v>
      </c>
      <c r="J2347" s="537">
        <v>4</v>
      </c>
      <c r="K2347" s="536" t="s">
        <v>322</v>
      </c>
      <c r="L2347" s="536" t="s">
        <v>250</v>
      </c>
      <c r="M2347" s="531">
        <v>0</v>
      </c>
      <c r="N2347" s="531">
        <v>0</v>
      </c>
      <c r="O2347" s="531">
        <v>0</v>
      </c>
      <c r="P2347" s="531">
        <v>0</v>
      </c>
      <c r="Q2347" s="531">
        <v>0</v>
      </c>
      <c r="R2347" s="516">
        <f t="shared" si="47"/>
        <v>0</v>
      </c>
      <c r="S2347" s="536"/>
      <c r="T2347" s="536"/>
      <c r="U2347" s="536"/>
      <c r="V2347" s="536"/>
      <c r="W2347" s="536"/>
      <c r="X2347" s="536"/>
      <c r="Y2347" s="516"/>
      <c r="Z2347" s="516"/>
      <c r="AA2347" s="516"/>
      <c r="AB2347" s="516"/>
      <c r="AC2347" s="516"/>
      <c r="AD2347" s="516"/>
      <c r="AE2347" s="471"/>
      <c r="AF2347" s="471"/>
      <c r="AG2347" s="471"/>
      <c r="AH2347" s="471"/>
      <c r="AI2347" s="471"/>
      <c r="AJ2347" s="471"/>
      <c r="AK2347" s="471"/>
      <c r="AL2347" s="471"/>
      <c r="AM2347" s="471"/>
      <c r="AN2347" s="471"/>
      <c r="AO2347" s="471"/>
      <c r="AP2347" s="471"/>
      <c r="AQ2347" s="471"/>
      <c r="AR2347" s="471"/>
      <c r="AS2347" s="471"/>
      <c r="AT2347" s="471"/>
      <c r="AU2347" s="471"/>
      <c r="AV2347" s="471"/>
      <c r="AW2347" s="471"/>
      <c r="AX2347" s="471"/>
      <c r="AY2347" s="471"/>
      <c r="AZ2347" s="471"/>
      <c r="BA2347" s="471"/>
      <c r="BB2347" s="471"/>
    </row>
    <row r="2348" spans="1:54" ht="15" hidden="1" customHeight="1" thickBot="1">
      <c r="A2348" s="531"/>
      <c r="B2348" s="528" t="s">
        <v>440</v>
      </c>
      <c r="C2348" s="532"/>
      <c r="D2348" s="541" t="s">
        <v>265</v>
      </c>
      <c r="E2348" s="534"/>
      <c r="F2348" s="522" t="s">
        <v>266</v>
      </c>
      <c r="G2348" s="537">
        <v>3</v>
      </c>
      <c r="H2348" s="537">
        <v>5</v>
      </c>
      <c r="I2348" s="683" t="s">
        <v>404</v>
      </c>
      <c r="J2348" s="537">
        <v>4</v>
      </c>
      <c r="K2348" s="551" t="s">
        <v>322</v>
      </c>
      <c r="L2348" s="536" t="s">
        <v>250</v>
      </c>
      <c r="M2348" s="531">
        <v>0</v>
      </c>
      <c r="N2348" s="531">
        <v>0</v>
      </c>
      <c r="O2348" s="531">
        <v>0</v>
      </c>
      <c r="P2348" s="531">
        <v>0</v>
      </c>
      <c r="Q2348" s="531">
        <v>0</v>
      </c>
      <c r="R2348" s="516">
        <f t="shared" si="47"/>
        <v>0</v>
      </c>
      <c r="S2348" s="536"/>
      <c r="T2348" s="536"/>
      <c r="U2348" s="536"/>
      <c r="V2348" s="536"/>
      <c r="W2348" s="536"/>
      <c r="X2348" s="536"/>
      <c r="Y2348" s="516"/>
      <c r="Z2348" s="516"/>
      <c r="AA2348" s="516"/>
      <c r="AB2348" s="516"/>
      <c r="AC2348" s="516"/>
      <c r="AD2348" s="516"/>
      <c r="AE2348" s="471"/>
      <c r="AF2348" s="471"/>
      <c r="AG2348" s="471"/>
      <c r="AH2348" s="471"/>
      <c r="AI2348" s="471"/>
      <c r="AJ2348" s="471"/>
      <c r="AK2348" s="471"/>
      <c r="AL2348" s="471"/>
      <c r="AM2348" s="471"/>
      <c r="AN2348" s="471"/>
      <c r="AO2348" s="471"/>
      <c r="AP2348" s="471"/>
      <c r="AQ2348" s="471"/>
      <c r="AR2348" s="471"/>
      <c r="AS2348" s="471"/>
      <c r="AT2348" s="471"/>
      <c r="AU2348" s="471"/>
      <c r="AV2348" s="471"/>
      <c r="AW2348" s="471"/>
      <c r="AX2348" s="471"/>
      <c r="AY2348" s="471"/>
      <c r="AZ2348" s="471"/>
      <c r="BA2348" s="471"/>
      <c r="BB2348" s="471"/>
    </row>
    <row r="2349" spans="1:54" ht="17.25" hidden="1" customHeight="1" thickBot="1">
      <c r="A2349" s="531"/>
      <c r="B2349" s="528" t="s">
        <v>441</v>
      </c>
      <c r="C2349" s="532"/>
      <c r="D2349" s="542"/>
      <c r="E2349" s="534"/>
      <c r="F2349" s="522" t="s">
        <v>266</v>
      </c>
      <c r="G2349" s="537">
        <v>2</v>
      </c>
      <c r="H2349" s="537">
        <v>7</v>
      </c>
      <c r="I2349" s="683" t="s">
        <v>404</v>
      </c>
      <c r="J2349" s="537">
        <v>4</v>
      </c>
      <c r="K2349" s="536" t="s">
        <v>322</v>
      </c>
      <c r="L2349" s="536" t="s">
        <v>250</v>
      </c>
      <c r="M2349" s="531">
        <v>0</v>
      </c>
      <c r="N2349" s="529">
        <v>0</v>
      </c>
      <c r="O2349" s="531">
        <v>0</v>
      </c>
      <c r="P2349" s="529">
        <v>0</v>
      </c>
      <c r="Q2349" s="531">
        <v>0</v>
      </c>
      <c r="R2349" s="516">
        <f t="shared" si="47"/>
        <v>0</v>
      </c>
      <c r="S2349" s="536"/>
      <c r="T2349" s="536"/>
      <c r="U2349" s="536"/>
      <c r="V2349" s="536"/>
      <c r="W2349" s="536"/>
      <c r="X2349" s="536"/>
      <c r="Y2349" s="516"/>
      <c r="Z2349" s="516"/>
      <c r="AA2349" s="516"/>
      <c r="AB2349" s="516"/>
      <c r="AC2349" s="516"/>
      <c r="AD2349" s="516"/>
      <c r="AE2349" s="471"/>
      <c r="AF2349" s="471"/>
      <c r="AG2349" s="471"/>
      <c r="AH2349" s="471"/>
      <c r="AI2349" s="471"/>
      <c r="AJ2349" s="471"/>
      <c r="AK2349" s="471"/>
      <c r="AL2349" s="471"/>
      <c r="AM2349" s="471"/>
      <c r="AN2349" s="471"/>
      <c r="AO2349" s="471"/>
      <c r="AP2349" s="471"/>
      <c r="AQ2349" s="471"/>
      <c r="AR2349" s="471"/>
      <c r="AS2349" s="471"/>
      <c r="AT2349" s="471"/>
      <c r="AU2349" s="471"/>
      <c r="AV2349" s="471"/>
      <c r="AW2349" s="471"/>
      <c r="AX2349" s="471"/>
      <c r="AY2349" s="471"/>
      <c r="AZ2349" s="471"/>
      <c r="BA2349" s="471"/>
      <c r="BB2349" s="471"/>
    </row>
    <row r="2350" spans="1:54" ht="15" hidden="1" customHeight="1" thickBot="1">
      <c r="A2350" s="531"/>
      <c r="B2350" s="528" t="s">
        <v>442</v>
      </c>
      <c r="C2350" s="532"/>
      <c r="D2350" s="541" t="s">
        <v>417</v>
      </c>
      <c r="E2350" s="534"/>
      <c r="F2350" s="522" t="s">
        <v>266</v>
      </c>
      <c r="G2350" s="537">
        <v>4</v>
      </c>
      <c r="H2350" s="537">
        <v>4</v>
      </c>
      <c r="I2350" s="683" t="s">
        <v>404</v>
      </c>
      <c r="J2350" s="537">
        <v>4</v>
      </c>
      <c r="K2350" s="536" t="s">
        <v>322</v>
      </c>
      <c r="L2350" s="536" t="s">
        <v>250</v>
      </c>
      <c r="M2350" s="531">
        <v>0</v>
      </c>
      <c r="N2350" s="531">
        <v>0</v>
      </c>
      <c r="O2350" s="531">
        <v>0</v>
      </c>
      <c r="P2350" s="531">
        <v>0</v>
      </c>
      <c r="Q2350" s="531">
        <v>0</v>
      </c>
      <c r="R2350" s="516">
        <f t="shared" si="47"/>
        <v>0</v>
      </c>
      <c r="S2350" s="536"/>
      <c r="T2350" s="536"/>
      <c r="U2350" s="536"/>
      <c r="V2350" s="536"/>
      <c r="W2350" s="536"/>
      <c r="X2350" s="536"/>
      <c r="Y2350" s="516"/>
      <c r="Z2350" s="516"/>
      <c r="AA2350" s="516"/>
      <c r="AB2350" s="516"/>
      <c r="AC2350" s="516"/>
      <c r="AD2350" s="516"/>
      <c r="AE2350" s="471"/>
      <c r="AF2350" s="471"/>
      <c r="AG2350" s="471"/>
      <c r="AH2350" s="471"/>
      <c r="AI2350" s="471"/>
      <c r="AJ2350" s="471"/>
      <c r="AK2350" s="471"/>
      <c r="AL2350" s="471"/>
      <c r="AM2350" s="471"/>
      <c r="AN2350" s="471"/>
      <c r="AO2350" s="471"/>
      <c r="AP2350" s="471"/>
      <c r="AQ2350" s="471"/>
      <c r="AR2350" s="471"/>
      <c r="AS2350" s="471"/>
      <c r="AT2350" s="471"/>
      <c r="AU2350" s="471"/>
      <c r="AV2350" s="471"/>
      <c r="AW2350" s="471"/>
      <c r="AX2350" s="471"/>
      <c r="AY2350" s="471"/>
      <c r="AZ2350" s="471"/>
      <c r="BA2350" s="471"/>
      <c r="BB2350" s="471"/>
    </row>
    <row r="2351" spans="1:54" ht="29.25" hidden="1" customHeight="1" thickBot="1">
      <c r="A2351" s="549"/>
      <c r="B2351" s="528" t="s">
        <v>443</v>
      </c>
      <c r="C2351" s="532"/>
      <c r="D2351" s="541" t="s">
        <v>444</v>
      </c>
      <c r="E2351" s="534"/>
      <c r="F2351" s="522" t="s">
        <v>266</v>
      </c>
      <c r="G2351" s="537">
        <v>2</v>
      </c>
      <c r="H2351" s="537">
        <v>7</v>
      </c>
      <c r="I2351" s="683" t="s">
        <v>404</v>
      </c>
      <c r="J2351" s="537">
        <v>5</v>
      </c>
      <c r="K2351" s="536" t="s">
        <v>322</v>
      </c>
      <c r="L2351" s="536" t="s">
        <v>250</v>
      </c>
      <c r="M2351" s="531">
        <v>0</v>
      </c>
      <c r="N2351" s="531">
        <v>0</v>
      </c>
      <c r="O2351" s="531">
        <v>0</v>
      </c>
      <c r="P2351" s="531">
        <v>0</v>
      </c>
      <c r="Q2351" s="531">
        <v>0</v>
      </c>
      <c r="R2351" s="516">
        <f t="shared" si="47"/>
        <v>0</v>
      </c>
      <c r="S2351" s="536"/>
      <c r="T2351" s="536"/>
      <c r="U2351" s="536"/>
      <c r="V2351" s="536"/>
      <c r="W2351" s="536"/>
      <c r="X2351" s="536"/>
      <c r="Y2351" s="516"/>
      <c r="Z2351" s="516"/>
      <c r="AA2351" s="516"/>
      <c r="AB2351" s="516"/>
      <c r="AC2351" s="516"/>
      <c r="AD2351" s="516"/>
      <c r="AE2351" s="471"/>
      <c r="AF2351" s="471"/>
      <c r="AG2351" s="471"/>
      <c r="AH2351" s="471"/>
      <c r="AI2351" s="471"/>
      <c r="AJ2351" s="471"/>
      <c r="AK2351" s="471"/>
      <c r="AL2351" s="471"/>
      <c r="AM2351" s="471"/>
      <c r="AN2351" s="471"/>
      <c r="AO2351" s="471"/>
      <c r="AP2351" s="471"/>
      <c r="AQ2351" s="471"/>
      <c r="AR2351" s="471"/>
      <c r="AS2351" s="471"/>
      <c r="AT2351" s="471"/>
      <c r="AU2351" s="471"/>
      <c r="AV2351" s="471"/>
      <c r="AW2351" s="471"/>
      <c r="AX2351" s="471"/>
      <c r="AY2351" s="471"/>
      <c r="AZ2351" s="471"/>
      <c r="BA2351" s="471"/>
      <c r="BB2351" s="471"/>
    </row>
    <row r="2352" spans="1:54" ht="29.25" hidden="1" customHeight="1" thickBot="1">
      <c r="A2352" s="531"/>
      <c r="B2352" s="528" t="s">
        <v>445</v>
      </c>
      <c r="C2352" s="532"/>
      <c r="D2352" s="541" t="s">
        <v>446</v>
      </c>
      <c r="E2352" s="534"/>
      <c r="F2352" s="522" t="s">
        <v>266</v>
      </c>
      <c r="G2352" s="537">
        <v>4</v>
      </c>
      <c r="H2352" s="537">
        <v>4</v>
      </c>
      <c r="I2352" s="683" t="s">
        <v>404</v>
      </c>
      <c r="J2352" s="537">
        <v>5</v>
      </c>
      <c r="K2352" s="536" t="s">
        <v>322</v>
      </c>
      <c r="L2352" s="536" t="s">
        <v>250</v>
      </c>
      <c r="M2352" s="531">
        <v>0</v>
      </c>
      <c r="N2352" s="529">
        <v>0</v>
      </c>
      <c r="O2352" s="531">
        <v>0</v>
      </c>
      <c r="P2352" s="531">
        <v>0</v>
      </c>
      <c r="Q2352" s="531">
        <v>0</v>
      </c>
      <c r="R2352" s="516">
        <f t="shared" si="47"/>
        <v>0</v>
      </c>
      <c r="S2352" s="536"/>
      <c r="T2352" s="536"/>
      <c r="U2352" s="536"/>
      <c r="V2352" s="536"/>
      <c r="W2352" s="536"/>
      <c r="X2352" s="536"/>
      <c r="Y2352" s="516"/>
      <c r="Z2352" s="516"/>
      <c r="AA2352" s="516"/>
      <c r="AB2352" s="516"/>
      <c r="AC2352" s="516"/>
      <c r="AD2352" s="516"/>
      <c r="AE2352" s="471"/>
      <c r="AF2352" s="471"/>
      <c r="AG2352" s="471"/>
      <c r="AH2352" s="471"/>
      <c r="AI2352" s="471"/>
      <c r="AJ2352" s="471"/>
      <c r="AK2352" s="471"/>
      <c r="AL2352" s="471"/>
      <c r="AM2352" s="471"/>
      <c r="AN2352" s="471"/>
      <c r="AO2352" s="471"/>
      <c r="AP2352" s="471"/>
      <c r="AQ2352" s="471"/>
      <c r="AR2352" s="471"/>
      <c r="AS2352" s="471"/>
      <c r="AT2352" s="471"/>
      <c r="AU2352" s="471"/>
      <c r="AV2352" s="471"/>
      <c r="AW2352" s="471"/>
      <c r="AX2352" s="471"/>
      <c r="AY2352" s="471"/>
      <c r="AZ2352" s="471"/>
      <c r="BA2352" s="471"/>
      <c r="BB2352" s="471"/>
    </row>
    <row r="2353" spans="1:54" ht="29.25" hidden="1" customHeight="1" thickBot="1">
      <c r="A2353" s="549"/>
      <c r="B2353" s="528" t="s">
        <v>447</v>
      </c>
      <c r="C2353" s="532"/>
      <c r="D2353" s="541" t="s">
        <v>448</v>
      </c>
      <c r="E2353" s="534"/>
      <c r="F2353" s="522" t="s">
        <v>266</v>
      </c>
      <c r="G2353" s="537">
        <v>4</v>
      </c>
      <c r="H2353" s="537">
        <v>5</v>
      </c>
      <c r="I2353" s="683" t="s">
        <v>404</v>
      </c>
      <c r="J2353" s="537">
        <v>5</v>
      </c>
      <c r="K2353" s="536" t="s">
        <v>322</v>
      </c>
      <c r="L2353" s="536" t="s">
        <v>250</v>
      </c>
      <c r="M2353" s="531">
        <v>0</v>
      </c>
      <c r="N2353" s="531">
        <v>0</v>
      </c>
      <c r="O2353" s="531">
        <v>0</v>
      </c>
      <c r="P2353" s="531">
        <v>0</v>
      </c>
      <c r="Q2353" s="531">
        <v>0</v>
      </c>
      <c r="R2353" s="516">
        <f t="shared" si="47"/>
        <v>0</v>
      </c>
      <c r="S2353" s="536"/>
      <c r="T2353" s="536"/>
      <c r="U2353" s="536"/>
      <c r="V2353" s="536"/>
      <c r="W2353" s="536"/>
      <c r="X2353" s="536"/>
      <c r="Y2353" s="516"/>
      <c r="Z2353" s="516"/>
      <c r="AA2353" s="516"/>
      <c r="AB2353" s="516"/>
      <c r="AC2353" s="516"/>
      <c r="AD2353" s="516"/>
      <c r="AE2353" s="471"/>
      <c r="AF2353" s="471"/>
      <c r="AG2353" s="471"/>
      <c r="AH2353" s="471"/>
      <c r="AI2353" s="471"/>
      <c r="AJ2353" s="471"/>
      <c r="AK2353" s="471"/>
      <c r="AL2353" s="471"/>
      <c r="AM2353" s="471"/>
      <c r="AN2353" s="471"/>
      <c r="AO2353" s="471"/>
      <c r="AP2353" s="471"/>
      <c r="AQ2353" s="471"/>
      <c r="AR2353" s="471"/>
      <c r="AS2353" s="471"/>
      <c r="AT2353" s="471"/>
      <c r="AU2353" s="471"/>
      <c r="AV2353" s="471"/>
      <c r="AW2353" s="471"/>
      <c r="AX2353" s="471"/>
      <c r="AY2353" s="471"/>
      <c r="AZ2353" s="471"/>
      <c r="BA2353" s="471"/>
      <c r="BB2353" s="471"/>
    </row>
    <row r="2354" spans="1:54" ht="29.25" hidden="1" customHeight="1" thickBot="1">
      <c r="A2354" s="549"/>
      <c r="B2354" s="528" t="s">
        <v>449</v>
      </c>
      <c r="C2354" s="532"/>
      <c r="D2354" s="541" t="s">
        <v>450</v>
      </c>
      <c r="E2354" s="534"/>
      <c r="F2354" s="522" t="s">
        <v>266</v>
      </c>
      <c r="G2354" s="537">
        <v>4</v>
      </c>
      <c r="H2354" s="537">
        <v>4</v>
      </c>
      <c r="I2354" s="683" t="s">
        <v>404</v>
      </c>
      <c r="J2354" s="537">
        <v>5</v>
      </c>
      <c r="K2354" s="551" t="s">
        <v>451</v>
      </c>
      <c r="L2354" s="525" t="s">
        <v>250</v>
      </c>
      <c r="M2354" s="531">
        <v>0</v>
      </c>
      <c r="N2354" s="531">
        <v>0</v>
      </c>
      <c r="O2354" s="531">
        <v>0</v>
      </c>
      <c r="P2354" s="531">
        <v>0</v>
      </c>
      <c r="Q2354" s="531">
        <v>0</v>
      </c>
      <c r="R2354" s="516">
        <f t="shared" si="47"/>
        <v>0</v>
      </c>
      <c r="S2354" s="525"/>
      <c r="T2354" s="525"/>
      <c r="U2354" s="525"/>
      <c r="V2354" s="525"/>
      <c r="W2354" s="525"/>
      <c r="X2354" s="525"/>
      <c r="Y2354" s="516"/>
      <c r="Z2354" s="516"/>
      <c r="AA2354" s="516"/>
      <c r="AB2354" s="516"/>
      <c r="AC2354" s="516"/>
      <c r="AD2354" s="516"/>
      <c r="AE2354" s="471"/>
      <c r="AF2354" s="471"/>
      <c r="AG2354" s="471"/>
      <c r="AH2354" s="471"/>
      <c r="AI2354" s="471"/>
      <c r="AJ2354" s="471"/>
      <c r="AK2354" s="471"/>
      <c r="AL2354" s="471"/>
      <c r="AM2354" s="471"/>
      <c r="AN2354" s="471"/>
      <c r="AO2354" s="471"/>
      <c r="AP2354" s="471"/>
      <c r="AQ2354" s="471"/>
      <c r="AR2354" s="471"/>
      <c r="AS2354" s="471"/>
      <c r="AT2354" s="471"/>
      <c r="AU2354" s="471"/>
      <c r="AV2354" s="471"/>
      <c r="AW2354" s="471"/>
      <c r="AX2354" s="471"/>
      <c r="AY2354" s="471"/>
      <c r="AZ2354" s="471"/>
      <c r="BA2354" s="471"/>
      <c r="BB2354" s="471"/>
    </row>
    <row r="2355" spans="1:54" ht="15" hidden="1" customHeight="1" thickBot="1">
      <c r="A2355" s="531"/>
      <c r="B2355" s="528" t="s">
        <v>452</v>
      </c>
      <c r="C2355" s="532"/>
      <c r="D2355" s="541" t="s">
        <v>265</v>
      </c>
      <c r="E2355" s="534"/>
      <c r="F2355" s="522" t="s">
        <v>266</v>
      </c>
      <c r="G2355" s="537">
        <v>5</v>
      </c>
      <c r="H2355" s="537">
        <v>4</v>
      </c>
      <c r="I2355" s="683" t="s">
        <v>404</v>
      </c>
      <c r="J2355" s="537">
        <v>5</v>
      </c>
      <c r="K2355" s="518" t="s">
        <v>322</v>
      </c>
      <c r="L2355" s="536" t="s">
        <v>250</v>
      </c>
      <c r="M2355" s="531">
        <v>0</v>
      </c>
      <c r="N2355" s="531">
        <v>0</v>
      </c>
      <c r="O2355" s="531">
        <v>0</v>
      </c>
      <c r="P2355" s="531">
        <v>0</v>
      </c>
      <c r="Q2355" s="531">
        <v>0</v>
      </c>
      <c r="R2355" s="516">
        <f t="shared" si="47"/>
        <v>0</v>
      </c>
      <c r="S2355" s="536"/>
      <c r="T2355" s="536"/>
      <c r="U2355" s="536"/>
      <c r="V2355" s="536"/>
      <c r="W2355" s="536"/>
      <c r="X2355" s="536"/>
      <c r="Y2355" s="516"/>
      <c r="Z2355" s="516"/>
      <c r="AA2355" s="516"/>
      <c r="AB2355" s="516"/>
      <c r="AC2355" s="516"/>
      <c r="AD2355" s="516"/>
      <c r="AE2355" s="471"/>
      <c r="AF2355" s="471"/>
      <c r="AG2355" s="471"/>
      <c r="AH2355" s="471"/>
      <c r="AI2355" s="471"/>
      <c r="AJ2355" s="471"/>
      <c r="AK2355" s="471"/>
      <c r="AL2355" s="471"/>
      <c r="AM2355" s="471"/>
      <c r="AN2355" s="471"/>
      <c r="AO2355" s="471"/>
      <c r="AP2355" s="471"/>
      <c r="AQ2355" s="471"/>
      <c r="AR2355" s="471"/>
      <c r="AS2355" s="471"/>
      <c r="AT2355" s="471"/>
      <c r="AU2355" s="471"/>
      <c r="AV2355" s="471"/>
      <c r="AW2355" s="471"/>
      <c r="AX2355" s="471"/>
      <c r="AY2355" s="471"/>
      <c r="AZ2355" s="471"/>
      <c r="BA2355" s="471"/>
      <c r="BB2355" s="471"/>
    </row>
    <row r="2356" spans="1:54" ht="29.25" hidden="1" customHeight="1" thickBot="1">
      <c r="A2356" s="531"/>
      <c r="B2356" s="528" t="s">
        <v>453</v>
      </c>
      <c r="C2356" s="550"/>
      <c r="D2356" s="541" t="s">
        <v>454</v>
      </c>
      <c r="E2356" s="534"/>
      <c r="F2356" s="522" t="s">
        <v>266</v>
      </c>
      <c r="G2356" s="537">
        <v>4</v>
      </c>
      <c r="H2356" s="537">
        <v>2</v>
      </c>
      <c r="I2356" s="683" t="s">
        <v>404</v>
      </c>
      <c r="J2356" s="537">
        <v>5</v>
      </c>
      <c r="K2356" s="536" t="s">
        <v>322</v>
      </c>
      <c r="L2356" s="536" t="s">
        <v>250</v>
      </c>
      <c r="M2356" s="531">
        <v>0</v>
      </c>
      <c r="N2356" s="529">
        <v>0</v>
      </c>
      <c r="O2356" s="531">
        <v>0</v>
      </c>
      <c r="P2356" s="531">
        <v>0</v>
      </c>
      <c r="Q2356" s="531">
        <v>0</v>
      </c>
      <c r="R2356" s="516">
        <f t="shared" si="47"/>
        <v>0</v>
      </c>
      <c r="S2356" s="536"/>
      <c r="T2356" s="536"/>
      <c r="U2356" s="536"/>
      <c r="V2356" s="536"/>
      <c r="W2356" s="536"/>
      <c r="X2356" s="536"/>
      <c r="Y2356" s="516"/>
      <c r="Z2356" s="516"/>
      <c r="AA2356" s="516"/>
      <c r="AB2356" s="516"/>
      <c r="AC2356" s="516"/>
      <c r="AD2356" s="516"/>
      <c r="AE2356" s="471"/>
      <c r="AF2356" s="471"/>
      <c r="AG2356" s="471"/>
      <c r="AH2356" s="471"/>
      <c r="AI2356" s="471"/>
      <c r="AJ2356" s="471"/>
      <c r="AK2356" s="471"/>
      <c r="AL2356" s="471"/>
      <c r="AM2356" s="471"/>
      <c r="AN2356" s="471"/>
      <c r="AO2356" s="471"/>
      <c r="AP2356" s="471"/>
      <c r="AQ2356" s="471"/>
      <c r="AR2356" s="471"/>
      <c r="AS2356" s="471"/>
      <c r="AT2356" s="471"/>
      <c r="AU2356" s="471"/>
      <c r="AV2356" s="471"/>
      <c r="AW2356" s="471"/>
      <c r="AX2356" s="471"/>
      <c r="AY2356" s="471"/>
      <c r="AZ2356" s="471"/>
      <c r="BA2356" s="471"/>
      <c r="BB2356" s="471"/>
    </row>
    <row r="2357" spans="1:54" ht="43.5" hidden="1" customHeight="1" thickBot="1">
      <c r="A2357" s="549"/>
      <c r="B2357" s="528" t="s">
        <v>455</v>
      </c>
      <c r="C2357" s="532"/>
      <c r="D2357" s="541" t="s">
        <v>456</v>
      </c>
      <c r="E2357" s="534"/>
      <c r="F2357" s="522" t="s">
        <v>266</v>
      </c>
      <c r="G2357" s="537">
        <v>4</v>
      </c>
      <c r="H2357" s="537">
        <v>4</v>
      </c>
      <c r="I2357" s="683" t="s">
        <v>404</v>
      </c>
      <c r="J2357" s="537">
        <v>5</v>
      </c>
      <c r="K2357" s="536" t="s">
        <v>322</v>
      </c>
      <c r="L2357" s="536" t="s">
        <v>250</v>
      </c>
      <c r="M2357" s="531">
        <v>0</v>
      </c>
      <c r="N2357" s="531">
        <v>0</v>
      </c>
      <c r="O2357" s="531">
        <v>0</v>
      </c>
      <c r="P2357" s="531">
        <v>0</v>
      </c>
      <c r="Q2357" s="531">
        <v>0</v>
      </c>
      <c r="R2357" s="516">
        <f t="shared" ref="R2357:R2368" si="48">SUM(M2357:Q2357)</f>
        <v>0</v>
      </c>
      <c r="S2357" s="536"/>
      <c r="T2357" s="536"/>
      <c r="U2357" s="536"/>
      <c r="V2357" s="536"/>
      <c r="W2357" s="536"/>
      <c r="X2357" s="536"/>
      <c r="Y2357" s="516"/>
      <c r="Z2357" s="516"/>
      <c r="AA2357" s="516"/>
      <c r="AB2357" s="516"/>
      <c r="AC2357" s="516"/>
      <c r="AD2357" s="516"/>
      <c r="AE2357" s="471"/>
      <c r="AF2357" s="471"/>
      <c r="AG2357" s="471"/>
      <c r="AH2357" s="471"/>
      <c r="AI2357" s="471"/>
      <c r="AJ2357" s="471"/>
      <c r="AK2357" s="471"/>
      <c r="AL2357" s="471"/>
      <c r="AM2357" s="471"/>
      <c r="AN2357" s="471"/>
      <c r="AO2357" s="471"/>
      <c r="AP2357" s="471"/>
      <c r="AQ2357" s="471"/>
      <c r="AR2357" s="471"/>
      <c r="AS2357" s="471"/>
      <c r="AT2357" s="471"/>
      <c r="AU2357" s="471"/>
      <c r="AV2357" s="471"/>
      <c r="AW2357" s="471"/>
      <c r="AX2357" s="471"/>
      <c r="AY2357" s="471"/>
      <c r="AZ2357" s="471"/>
      <c r="BA2357" s="471"/>
      <c r="BB2357" s="471"/>
    </row>
    <row r="2358" spans="1:54" ht="15" hidden="1" customHeight="1" thickBot="1">
      <c r="A2358" s="531"/>
      <c r="B2358" s="528" t="s">
        <v>457</v>
      </c>
      <c r="C2358" s="532"/>
      <c r="D2358" s="541" t="s">
        <v>417</v>
      </c>
      <c r="E2358" s="534"/>
      <c r="F2358" s="522" t="s">
        <v>266</v>
      </c>
      <c r="G2358" s="537">
        <v>4</v>
      </c>
      <c r="H2358" s="537">
        <v>7</v>
      </c>
      <c r="I2358" s="683" t="s">
        <v>404</v>
      </c>
      <c r="J2358" s="537">
        <v>6</v>
      </c>
      <c r="K2358" s="536" t="s">
        <v>322</v>
      </c>
      <c r="L2358" s="536" t="s">
        <v>250</v>
      </c>
      <c r="M2358" s="531">
        <v>0</v>
      </c>
      <c r="N2358" s="531">
        <v>0</v>
      </c>
      <c r="O2358" s="531">
        <v>0</v>
      </c>
      <c r="P2358" s="531">
        <v>0</v>
      </c>
      <c r="Q2358" s="531">
        <v>0</v>
      </c>
      <c r="R2358" s="516">
        <f t="shared" si="48"/>
        <v>0</v>
      </c>
      <c r="S2358" s="536"/>
      <c r="T2358" s="536"/>
      <c r="U2358" s="536"/>
      <c r="V2358" s="536"/>
      <c r="W2358" s="536"/>
      <c r="X2358" s="536"/>
      <c r="Y2358" s="516"/>
      <c r="Z2358" s="516"/>
      <c r="AA2358" s="516"/>
      <c r="AB2358" s="516"/>
      <c r="AC2358" s="516"/>
      <c r="AD2358" s="516"/>
      <c r="AE2358" s="471"/>
      <c r="AF2358" s="471"/>
      <c r="AG2358" s="471"/>
      <c r="AH2358" s="471"/>
      <c r="AI2358" s="471"/>
      <c r="AJ2358" s="471"/>
      <c r="AK2358" s="471"/>
      <c r="AL2358" s="471"/>
      <c r="AM2358" s="471"/>
      <c r="AN2358" s="471"/>
      <c r="AO2358" s="471"/>
      <c r="AP2358" s="471"/>
      <c r="AQ2358" s="471"/>
      <c r="AR2358" s="471"/>
      <c r="AS2358" s="471"/>
      <c r="AT2358" s="471"/>
      <c r="AU2358" s="471"/>
      <c r="AV2358" s="471"/>
      <c r="AW2358" s="471"/>
      <c r="AX2358" s="471"/>
      <c r="AY2358" s="471"/>
      <c r="AZ2358" s="471"/>
      <c r="BA2358" s="471"/>
      <c r="BB2358" s="471"/>
    </row>
    <row r="2359" spans="1:54" ht="17.25" hidden="1" customHeight="1" thickBot="1">
      <c r="A2359" s="549"/>
      <c r="B2359" s="528" t="s">
        <v>458</v>
      </c>
      <c r="C2359" s="532"/>
      <c r="D2359" s="541"/>
      <c r="E2359" s="534"/>
      <c r="F2359" s="522" t="s">
        <v>266</v>
      </c>
      <c r="G2359" s="537">
        <v>6</v>
      </c>
      <c r="H2359" s="537">
        <v>7</v>
      </c>
      <c r="I2359" s="683" t="s">
        <v>404</v>
      </c>
      <c r="J2359" s="537">
        <v>6</v>
      </c>
      <c r="K2359" s="536" t="s">
        <v>322</v>
      </c>
      <c r="L2359" s="536" t="s">
        <v>250</v>
      </c>
      <c r="M2359" s="531">
        <v>0</v>
      </c>
      <c r="N2359" s="529">
        <v>0</v>
      </c>
      <c r="O2359" s="531">
        <v>0</v>
      </c>
      <c r="P2359" s="531">
        <v>0</v>
      </c>
      <c r="Q2359" s="531">
        <v>0</v>
      </c>
      <c r="R2359" s="516">
        <f t="shared" si="48"/>
        <v>0</v>
      </c>
      <c r="S2359" s="536"/>
      <c r="T2359" s="536"/>
      <c r="U2359" s="536"/>
      <c r="V2359" s="536"/>
      <c r="W2359" s="536"/>
      <c r="X2359" s="536"/>
      <c r="Y2359" s="516"/>
      <c r="Z2359" s="516"/>
      <c r="AA2359" s="516"/>
      <c r="AB2359" s="516"/>
      <c r="AC2359" s="516"/>
      <c r="AD2359" s="516"/>
      <c r="AE2359" s="471"/>
      <c r="AF2359" s="471"/>
      <c r="AG2359" s="471"/>
      <c r="AH2359" s="471"/>
      <c r="AI2359" s="471"/>
      <c r="AJ2359" s="471"/>
      <c r="AK2359" s="471"/>
      <c r="AL2359" s="471"/>
      <c r="AM2359" s="471"/>
      <c r="AN2359" s="471"/>
      <c r="AO2359" s="471"/>
      <c r="AP2359" s="471"/>
      <c r="AQ2359" s="471"/>
      <c r="AR2359" s="471"/>
      <c r="AS2359" s="471"/>
      <c r="AT2359" s="471"/>
      <c r="AU2359" s="471"/>
      <c r="AV2359" s="471"/>
      <c r="AW2359" s="471"/>
      <c r="AX2359" s="471"/>
      <c r="AY2359" s="471"/>
      <c r="AZ2359" s="471"/>
      <c r="BA2359" s="471"/>
      <c r="BB2359" s="471"/>
    </row>
    <row r="2360" spans="1:54" ht="15" hidden="1" customHeight="1" thickBot="1">
      <c r="A2360" s="531"/>
      <c r="B2360" s="528" t="s">
        <v>459</v>
      </c>
      <c r="C2360" s="532"/>
      <c r="D2360" s="541" t="s">
        <v>265</v>
      </c>
      <c r="E2360" s="534"/>
      <c r="F2360" s="522" t="s">
        <v>266</v>
      </c>
      <c r="G2360" s="537">
        <v>6</v>
      </c>
      <c r="H2360" s="537">
        <v>5</v>
      </c>
      <c r="I2360" s="683" t="s">
        <v>404</v>
      </c>
      <c r="J2360" s="537">
        <v>6</v>
      </c>
      <c r="K2360" s="551" t="s">
        <v>322</v>
      </c>
      <c r="L2360" s="536" t="s">
        <v>250</v>
      </c>
      <c r="M2360" s="531">
        <v>0</v>
      </c>
      <c r="N2360" s="531">
        <v>0</v>
      </c>
      <c r="O2360" s="531">
        <v>0</v>
      </c>
      <c r="P2360" s="531">
        <v>0</v>
      </c>
      <c r="Q2360" s="531">
        <v>0</v>
      </c>
      <c r="R2360" s="516">
        <f t="shared" si="48"/>
        <v>0</v>
      </c>
      <c r="S2360" s="536"/>
      <c r="T2360" s="536"/>
      <c r="U2360" s="536"/>
      <c r="V2360" s="536"/>
      <c r="W2360" s="536"/>
      <c r="X2360" s="536"/>
      <c r="Y2360" s="516"/>
      <c r="Z2360" s="516"/>
      <c r="AA2360" s="516"/>
      <c r="AB2360" s="516"/>
      <c r="AC2360" s="516"/>
      <c r="AD2360" s="516"/>
      <c r="AE2360" s="471"/>
      <c r="AF2360" s="471"/>
      <c r="AG2360" s="471"/>
      <c r="AH2360" s="471"/>
      <c r="AI2360" s="471"/>
      <c r="AJ2360" s="471"/>
      <c r="AK2360" s="471"/>
      <c r="AL2360" s="471"/>
      <c r="AM2360" s="471"/>
      <c r="AN2360" s="471"/>
      <c r="AO2360" s="471"/>
      <c r="AP2360" s="471"/>
      <c r="AQ2360" s="471"/>
      <c r="AR2360" s="471"/>
      <c r="AS2360" s="471"/>
      <c r="AT2360" s="471"/>
      <c r="AU2360" s="471"/>
      <c r="AV2360" s="471"/>
      <c r="AW2360" s="471"/>
      <c r="AX2360" s="471"/>
      <c r="AY2360" s="471"/>
      <c r="AZ2360" s="471"/>
      <c r="BA2360" s="471"/>
      <c r="BB2360" s="471"/>
    </row>
    <row r="2361" spans="1:54" ht="15" hidden="1" customHeight="1" thickBot="1">
      <c r="A2361" s="531"/>
      <c r="B2361" s="528" t="s">
        <v>460</v>
      </c>
      <c r="C2361" s="532"/>
      <c r="D2361" s="541" t="s">
        <v>399</v>
      </c>
      <c r="E2361" s="538"/>
      <c r="F2361" s="522" t="s">
        <v>266</v>
      </c>
      <c r="G2361" s="537">
        <v>5</v>
      </c>
      <c r="H2361" s="537">
        <v>2</v>
      </c>
      <c r="I2361" s="683" t="s">
        <v>404</v>
      </c>
      <c r="J2361" s="537">
        <v>6</v>
      </c>
      <c r="K2361" s="551" t="s">
        <v>322</v>
      </c>
      <c r="L2361" s="536" t="s">
        <v>250</v>
      </c>
      <c r="M2361" s="531">
        <v>0</v>
      </c>
      <c r="N2361" s="531">
        <v>0</v>
      </c>
      <c r="O2361" s="531">
        <v>0</v>
      </c>
      <c r="P2361" s="531">
        <v>0</v>
      </c>
      <c r="Q2361" s="531">
        <v>0</v>
      </c>
      <c r="R2361" s="516">
        <f t="shared" si="48"/>
        <v>0</v>
      </c>
      <c r="S2361" s="536"/>
      <c r="T2361" s="536"/>
      <c r="U2361" s="536"/>
      <c r="V2361" s="536"/>
      <c r="W2361" s="536"/>
      <c r="X2361" s="536"/>
      <c r="Y2361" s="516"/>
      <c r="Z2361" s="516"/>
      <c r="AA2361" s="516"/>
      <c r="AB2361" s="516"/>
      <c r="AC2361" s="516"/>
      <c r="AD2361" s="516"/>
      <c r="AE2361" s="471"/>
      <c r="AF2361" s="471"/>
      <c r="AG2361" s="471"/>
      <c r="AH2361" s="471"/>
      <c r="AI2361" s="471"/>
      <c r="AJ2361" s="471"/>
      <c r="AK2361" s="471"/>
      <c r="AL2361" s="471"/>
      <c r="AM2361" s="471"/>
      <c r="AN2361" s="471"/>
      <c r="AO2361" s="471"/>
      <c r="AP2361" s="471"/>
      <c r="AQ2361" s="471"/>
      <c r="AR2361" s="471"/>
      <c r="AS2361" s="471"/>
      <c r="AT2361" s="471"/>
      <c r="AU2361" s="471"/>
      <c r="AV2361" s="471"/>
      <c r="AW2361" s="471"/>
      <c r="AX2361" s="471"/>
      <c r="AY2361" s="471"/>
      <c r="AZ2361" s="471"/>
      <c r="BA2361" s="471"/>
      <c r="BB2361" s="471"/>
    </row>
    <row r="2362" spans="1:54" ht="15" hidden="1" customHeight="1" thickBot="1">
      <c r="A2362" s="531"/>
      <c r="B2362" s="528" t="s">
        <v>461</v>
      </c>
      <c r="C2362" s="532"/>
      <c r="D2362" s="541"/>
      <c r="E2362" s="538"/>
      <c r="F2362" s="522" t="s">
        <v>266</v>
      </c>
      <c r="G2362" s="537">
        <v>7</v>
      </c>
      <c r="H2362" s="537">
        <v>7</v>
      </c>
      <c r="I2362" s="683" t="s">
        <v>404</v>
      </c>
      <c r="J2362" s="537">
        <v>7</v>
      </c>
      <c r="K2362" s="551" t="s">
        <v>322</v>
      </c>
      <c r="L2362" s="536" t="s">
        <v>250</v>
      </c>
      <c r="M2362" s="531">
        <v>0</v>
      </c>
      <c r="N2362" s="531">
        <v>0</v>
      </c>
      <c r="O2362" s="531">
        <v>0</v>
      </c>
      <c r="P2362" s="531">
        <v>0</v>
      </c>
      <c r="Q2362" s="531">
        <v>0</v>
      </c>
      <c r="R2362" s="516">
        <f t="shared" si="48"/>
        <v>0</v>
      </c>
      <c r="S2362" s="536"/>
      <c r="T2362" s="536"/>
      <c r="U2362" s="536"/>
      <c r="V2362" s="536"/>
      <c r="W2362" s="536"/>
      <c r="X2362" s="536"/>
      <c r="Y2362" s="516"/>
      <c r="Z2362" s="516"/>
      <c r="AA2362" s="516"/>
      <c r="AB2362" s="516"/>
      <c r="AC2362" s="516"/>
      <c r="AD2362" s="516"/>
      <c r="AE2362" s="471"/>
      <c r="AF2362" s="471"/>
      <c r="AG2362" s="471"/>
      <c r="AH2362" s="471"/>
      <c r="AI2362" s="471"/>
      <c r="AJ2362" s="471"/>
      <c r="AK2362" s="471"/>
      <c r="AL2362" s="471"/>
      <c r="AM2362" s="471"/>
      <c r="AN2362" s="471"/>
      <c r="AO2362" s="471"/>
      <c r="AP2362" s="471"/>
      <c r="AQ2362" s="471"/>
      <c r="AR2362" s="471"/>
      <c r="AS2362" s="471"/>
      <c r="AT2362" s="471"/>
      <c r="AU2362" s="471"/>
      <c r="AV2362" s="471"/>
      <c r="AW2362" s="471"/>
      <c r="AX2362" s="471"/>
      <c r="AY2362" s="471"/>
      <c r="AZ2362" s="471"/>
      <c r="BA2362" s="471"/>
      <c r="BB2362" s="471"/>
    </row>
    <row r="2363" spans="1:54" ht="29.25" hidden="1" customHeight="1" thickBot="1">
      <c r="A2363" s="531"/>
      <c r="B2363" s="528" t="s">
        <v>462</v>
      </c>
      <c r="C2363" s="532"/>
      <c r="D2363" s="541" t="s">
        <v>463</v>
      </c>
      <c r="E2363" s="538"/>
      <c r="F2363" s="522" t="s">
        <v>266</v>
      </c>
      <c r="G2363" s="537">
        <v>6</v>
      </c>
      <c r="H2363" s="537">
        <v>6</v>
      </c>
      <c r="I2363" s="683" t="s">
        <v>404</v>
      </c>
      <c r="J2363" s="537">
        <v>7</v>
      </c>
      <c r="K2363" s="551" t="s">
        <v>322</v>
      </c>
      <c r="L2363" s="536" t="s">
        <v>250</v>
      </c>
      <c r="M2363" s="531">
        <v>0</v>
      </c>
      <c r="N2363" s="531">
        <v>0</v>
      </c>
      <c r="O2363" s="531">
        <v>0</v>
      </c>
      <c r="P2363" s="531">
        <v>0</v>
      </c>
      <c r="Q2363" s="531">
        <v>0</v>
      </c>
      <c r="R2363" s="516">
        <f t="shared" si="48"/>
        <v>0</v>
      </c>
      <c r="S2363" s="536"/>
      <c r="T2363" s="536"/>
      <c r="U2363" s="536"/>
      <c r="V2363" s="536"/>
      <c r="W2363" s="536"/>
      <c r="X2363" s="536"/>
      <c r="Y2363" s="516"/>
      <c r="Z2363" s="516"/>
      <c r="AA2363" s="516"/>
      <c r="AB2363" s="516"/>
      <c r="AC2363" s="516"/>
      <c r="AD2363" s="516"/>
      <c r="AE2363" s="471"/>
      <c r="AF2363" s="471"/>
      <c r="AG2363" s="471"/>
      <c r="AH2363" s="471"/>
      <c r="AI2363" s="471"/>
      <c r="AJ2363" s="471"/>
      <c r="AK2363" s="471"/>
      <c r="AL2363" s="471"/>
      <c r="AM2363" s="471"/>
      <c r="AN2363" s="471"/>
      <c r="AO2363" s="471"/>
      <c r="AP2363" s="471"/>
      <c r="AQ2363" s="471"/>
      <c r="AR2363" s="471"/>
      <c r="AS2363" s="471"/>
      <c r="AT2363" s="471"/>
      <c r="AU2363" s="471"/>
      <c r="AV2363" s="471"/>
      <c r="AW2363" s="471"/>
      <c r="AX2363" s="471"/>
      <c r="AY2363" s="471"/>
      <c r="AZ2363" s="471"/>
      <c r="BA2363" s="471"/>
      <c r="BB2363" s="471"/>
    </row>
    <row r="2364" spans="1:54" ht="17.25" hidden="1" customHeight="1" thickBot="1">
      <c r="A2364" s="531"/>
      <c r="B2364" s="528" t="s">
        <v>464</v>
      </c>
      <c r="C2364" s="532"/>
      <c r="D2364" s="541"/>
      <c r="E2364" s="538"/>
      <c r="F2364" s="522" t="s">
        <v>266</v>
      </c>
      <c r="G2364" s="537">
        <v>9</v>
      </c>
      <c r="H2364" s="537">
        <v>5</v>
      </c>
      <c r="I2364" s="683" t="s">
        <v>404</v>
      </c>
      <c r="J2364" s="537">
        <v>7</v>
      </c>
      <c r="K2364" s="551" t="s">
        <v>322</v>
      </c>
      <c r="L2364" s="536" t="s">
        <v>250</v>
      </c>
      <c r="M2364" s="531">
        <v>0</v>
      </c>
      <c r="N2364" s="529">
        <v>0</v>
      </c>
      <c r="O2364" s="531">
        <v>0</v>
      </c>
      <c r="P2364" s="531">
        <v>0</v>
      </c>
      <c r="Q2364" s="531">
        <v>0</v>
      </c>
      <c r="R2364" s="516">
        <f t="shared" si="48"/>
        <v>0</v>
      </c>
      <c r="S2364" s="536"/>
      <c r="T2364" s="536"/>
      <c r="U2364" s="536"/>
      <c r="V2364" s="536"/>
      <c r="W2364" s="536"/>
      <c r="X2364" s="536"/>
      <c r="Y2364" s="516"/>
      <c r="Z2364" s="516"/>
      <c r="AA2364" s="516"/>
      <c r="AB2364" s="516"/>
      <c r="AC2364" s="516"/>
      <c r="AD2364" s="516"/>
      <c r="AE2364" s="471"/>
      <c r="AF2364" s="471"/>
      <c r="AG2364" s="471"/>
      <c r="AH2364" s="471"/>
      <c r="AI2364" s="471"/>
      <c r="AJ2364" s="471"/>
      <c r="AK2364" s="471"/>
      <c r="AL2364" s="471"/>
      <c r="AM2364" s="471"/>
      <c r="AN2364" s="471"/>
      <c r="AO2364" s="471"/>
      <c r="AP2364" s="471"/>
      <c r="AQ2364" s="471"/>
      <c r="AR2364" s="471"/>
      <c r="AS2364" s="471"/>
      <c r="AT2364" s="471"/>
      <c r="AU2364" s="471"/>
      <c r="AV2364" s="471"/>
      <c r="AW2364" s="471"/>
      <c r="AX2364" s="471"/>
      <c r="AY2364" s="471"/>
      <c r="AZ2364" s="471"/>
      <c r="BA2364" s="471"/>
      <c r="BB2364" s="471"/>
    </row>
    <row r="2365" spans="1:54" ht="15" hidden="1" customHeight="1" thickBot="1">
      <c r="A2365" s="25">
        <v>1132</v>
      </c>
      <c r="B2365" s="280" t="s">
        <v>479</v>
      </c>
      <c r="C2365" s="165"/>
      <c r="D2365" s="254" t="s">
        <v>480</v>
      </c>
      <c r="E2365" s="127"/>
      <c r="F2365" s="97" t="s">
        <v>247</v>
      </c>
      <c r="G2365" s="112"/>
      <c r="H2365" s="112"/>
      <c r="I2365" s="514" t="s">
        <v>3702</v>
      </c>
      <c r="J2365" s="112">
        <v>4</v>
      </c>
      <c r="K2365" s="48" t="s">
        <v>470</v>
      </c>
      <c r="L2365" s="69" t="s">
        <v>4981</v>
      </c>
      <c r="M2365" s="25">
        <v>0</v>
      </c>
      <c r="N2365" s="25">
        <v>0</v>
      </c>
      <c r="O2365" s="59">
        <v>1</v>
      </c>
      <c r="P2365" s="25">
        <v>0</v>
      </c>
      <c r="Q2365" s="25">
        <v>0</v>
      </c>
      <c r="R2365" s="279">
        <f t="shared" si="48"/>
        <v>1</v>
      </c>
      <c r="S2365" s="69"/>
      <c r="T2365" s="69"/>
      <c r="U2365" s="69"/>
      <c r="V2365" s="69"/>
      <c r="W2365" s="69"/>
      <c r="X2365" s="69"/>
      <c r="Y2365" s="279"/>
      <c r="Z2365" s="279"/>
      <c r="AA2365" s="279"/>
      <c r="AB2365" s="279"/>
      <c r="AC2365" s="279"/>
      <c r="AD2365" s="279"/>
      <c r="AE2365" s="18"/>
    </row>
    <row r="2366" spans="1:54" ht="15" hidden="1" customHeight="1" thickBot="1">
      <c r="A2366" s="25">
        <v>1143</v>
      </c>
      <c r="B2366" s="100" t="s">
        <v>485</v>
      </c>
      <c r="C2366" s="26"/>
      <c r="D2366" s="254" t="s">
        <v>486</v>
      </c>
      <c r="E2366" s="53"/>
      <c r="F2366" s="28" t="s">
        <v>247</v>
      </c>
      <c r="G2366" s="64"/>
      <c r="H2366" s="64"/>
      <c r="I2366" s="514" t="s">
        <v>3702</v>
      </c>
      <c r="J2366" s="64">
        <v>5</v>
      </c>
      <c r="K2366" s="50" t="s">
        <v>487</v>
      </c>
      <c r="L2366" s="69" t="s">
        <v>5898</v>
      </c>
      <c r="M2366" s="25">
        <v>0</v>
      </c>
      <c r="N2366" s="25">
        <v>0</v>
      </c>
      <c r="O2366" s="25">
        <v>0</v>
      </c>
      <c r="P2366" s="25">
        <v>0</v>
      </c>
      <c r="Q2366" s="59">
        <v>0</v>
      </c>
      <c r="R2366" s="279">
        <f t="shared" si="48"/>
        <v>0</v>
      </c>
      <c r="S2366" s="69"/>
      <c r="T2366" s="69"/>
      <c r="U2366" s="69"/>
      <c r="V2366" s="69"/>
      <c r="W2366" s="69"/>
      <c r="X2366" s="69"/>
      <c r="Y2366" s="279"/>
      <c r="Z2366" s="279"/>
      <c r="AA2366" s="279"/>
      <c r="AB2366" s="279"/>
      <c r="AC2366" s="279"/>
      <c r="AD2366" s="279"/>
      <c r="AE2366" s="18"/>
    </row>
    <row r="2367" spans="1:54" ht="15" hidden="1" customHeight="1" thickBot="1">
      <c r="A2367" s="25">
        <v>1152</v>
      </c>
      <c r="B2367" s="98" t="s">
        <v>488</v>
      </c>
      <c r="C2367" s="153"/>
      <c r="D2367" s="254" t="s">
        <v>489</v>
      </c>
      <c r="E2367" s="53"/>
      <c r="F2367" s="28" t="s">
        <v>266</v>
      </c>
      <c r="G2367" s="64">
        <v>5</v>
      </c>
      <c r="H2367" s="64">
        <v>5</v>
      </c>
      <c r="I2367" s="514" t="s">
        <v>3702</v>
      </c>
      <c r="J2367" s="64">
        <v>7</v>
      </c>
      <c r="K2367" s="50" t="s">
        <v>487</v>
      </c>
      <c r="L2367" s="69" t="s">
        <v>5006</v>
      </c>
      <c r="M2367" s="25">
        <v>0</v>
      </c>
      <c r="N2367" s="25">
        <v>0</v>
      </c>
      <c r="O2367" s="25">
        <v>0</v>
      </c>
      <c r="P2367" s="25">
        <v>0</v>
      </c>
      <c r="Q2367" s="25">
        <v>0</v>
      </c>
      <c r="R2367" s="279">
        <f t="shared" si="48"/>
        <v>0</v>
      </c>
      <c r="S2367" s="69"/>
      <c r="T2367" s="69"/>
      <c r="U2367" s="69"/>
      <c r="V2367" s="69"/>
      <c r="W2367" s="69"/>
      <c r="X2367" s="69"/>
      <c r="Y2367" s="279"/>
      <c r="Z2367" s="279"/>
      <c r="AA2367" s="279"/>
      <c r="AB2367" s="279"/>
      <c r="AC2367" s="279"/>
      <c r="AD2367" s="279"/>
      <c r="AE2367" s="18"/>
    </row>
    <row r="2368" spans="1:54" ht="15" hidden="1" customHeight="1" thickBot="1">
      <c r="A2368" s="25">
        <v>1154</v>
      </c>
      <c r="B2368" s="100" t="s">
        <v>490</v>
      </c>
      <c r="C2368" s="26"/>
      <c r="D2368" s="254" t="s">
        <v>491</v>
      </c>
      <c r="E2368" s="53"/>
      <c r="F2368" s="28" t="s">
        <v>266</v>
      </c>
      <c r="G2368" s="64">
        <v>5</v>
      </c>
      <c r="H2368" s="64">
        <v>5</v>
      </c>
      <c r="I2368" s="514" t="s">
        <v>3702</v>
      </c>
      <c r="J2368" s="64">
        <v>7</v>
      </c>
      <c r="K2368" s="50" t="s">
        <v>487</v>
      </c>
      <c r="L2368" s="69" t="s">
        <v>5468</v>
      </c>
      <c r="M2368" s="25">
        <v>0</v>
      </c>
      <c r="N2368" s="111">
        <v>0</v>
      </c>
      <c r="O2368" s="59">
        <v>0</v>
      </c>
      <c r="P2368" s="25">
        <v>0</v>
      </c>
      <c r="Q2368" s="25">
        <v>0</v>
      </c>
      <c r="R2368" s="279">
        <f t="shared" si="48"/>
        <v>0</v>
      </c>
      <c r="S2368" s="69"/>
      <c r="T2368" s="69"/>
      <c r="U2368" s="69"/>
      <c r="V2368" s="69"/>
      <c r="W2368" s="69"/>
      <c r="X2368" s="69"/>
      <c r="Y2368" s="279"/>
      <c r="Z2368" s="279"/>
      <c r="AA2368" s="279"/>
      <c r="AB2368" s="279"/>
      <c r="AC2368" s="279"/>
      <c r="AD2368" s="279"/>
      <c r="AE2368" s="18"/>
    </row>
    <row r="2369" spans="1:54" ht="15" hidden="1" customHeight="1" thickBot="1">
      <c r="A2369" s="25"/>
      <c r="B2369" s="98" t="s">
        <v>4326</v>
      </c>
      <c r="C2369" s="26"/>
      <c r="D2369" s="254"/>
      <c r="E2369" s="53"/>
      <c r="F2369" s="28"/>
      <c r="G2369" s="64"/>
      <c r="H2369" s="64"/>
      <c r="I2369" s="514" t="s">
        <v>3231</v>
      </c>
      <c r="J2369" s="64">
        <v>8</v>
      </c>
      <c r="K2369" s="68" t="s">
        <v>451</v>
      </c>
      <c r="L2369" s="54" t="s">
        <v>4981</v>
      </c>
      <c r="M2369" s="111">
        <v>0</v>
      </c>
      <c r="N2369" s="60">
        <v>2</v>
      </c>
      <c r="O2369" s="60">
        <v>0</v>
      </c>
      <c r="P2369" s="60">
        <v>0</v>
      </c>
      <c r="Q2369" s="60">
        <v>0</v>
      </c>
      <c r="R2369" s="279"/>
      <c r="S2369" s="54"/>
      <c r="T2369" s="54"/>
      <c r="U2369" s="54"/>
      <c r="V2369" s="54"/>
      <c r="W2369" s="54"/>
      <c r="X2369" s="54"/>
      <c r="Y2369" s="279"/>
      <c r="Z2369" s="279"/>
      <c r="AA2369" s="279"/>
      <c r="AB2369" s="279"/>
      <c r="AC2369" s="279"/>
      <c r="AD2369" s="279"/>
      <c r="AE2369" s="18"/>
    </row>
    <row r="2370" spans="1:54" ht="15" hidden="1" customHeight="1" thickBot="1">
      <c r="A2370" s="25">
        <v>1157</v>
      </c>
      <c r="B2370" s="465" t="s">
        <v>4609</v>
      </c>
      <c r="C2370" s="153"/>
      <c r="D2370" s="254" t="s">
        <v>492</v>
      </c>
      <c r="E2370" s="53"/>
      <c r="F2370" s="28" t="s">
        <v>266</v>
      </c>
      <c r="G2370" s="64">
        <v>5</v>
      </c>
      <c r="H2370" s="64">
        <v>8</v>
      </c>
      <c r="I2370" s="514" t="s">
        <v>3702</v>
      </c>
      <c r="J2370" s="64">
        <v>9</v>
      </c>
      <c r="K2370" s="58" t="s">
        <v>493</v>
      </c>
      <c r="L2370" s="54" t="s">
        <v>4981</v>
      </c>
      <c r="M2370" s="111">
        <v>0</v>
      </c>
      <c r="N2370" s="111">
        <v>0</v>
      </c>
      <c r="O2370" s="502">
        <v>0</v>
      </c>
      <c r="P2370" s="111">
        <v>0</v>
      </c>
      <c r="Q2370" s="502">
        <v>0</v>
      </c>
      <c r="R2370" s="279">
        <f t="shared" ref="R2370:R2391" si="49">SUM(M2370:Q2370)</f>
        <v>0</v>
      </c>
      <c r="S2370" s="54"/>
      <c r="T2370" s="54"/>
      <c r="U2370" s="54"/>
      <c r="V2370" s="54"/>
      <c r="W2370" s="54"/>
      <c r="X2370" s="54"/>
      <c r="Y2370" s="279"/>
      <c r="Z2370" s="279"/>
      <c r="AA2370" s="279"/>
      <c r="AB2370" s="279"/>
      <c r="AC2370" s="279"/>
      <c r="AD2370" s="279"/>
      <c r="AE2370" s="18"/>
    </row>
    <row r="2371" spans="1:54" ht="15" hidden="1" customHeight="1" thickBot="1">
      <c r="A2371" s="25">
        <v>1107</v>
      </c>
      <c r="B2371" s="495" t="s">
        <v>465</v>
      </c>
      <c r="C2371" s="505"/>
      <c r="D2371" s="461" t="s">
        <v>466</v>
      </c>
      <c r="E2371" s="496"/>
      <c r="F2371" s="497" t="s">
        <v>247</v>
      </c>
      <c r="G2371" s="498"/>
      <c r="H2371" s="498"/>
      <c r="I2371" s="514" t="s">
        <v>3702</v>
      </c>
      <c r="J2371" s="498">
        <v>1</v>
      </c>
      <c r="K2371" s="499" t="s">
        <v>451</v>
      </c>
      <c r="L2371" s="500" t="s">
        <v>4982</v>
      </c>
      <c r="M2371" s="467">
        <v>0</v>
      </c>
      <c r="N2371" s="467">
        <v>0</v>
      </c>
      <c r="O2371" s="467">
        <v>0</v>
      </c>
      <c r="P2371" s="467">
        <v>0</v>
      </c>
      <c r="Q2371" s="467">
        <v>0</v>
      </c>
      <c r="R2371" s="279">
        <f t="shared" si="49"/>
        <v>0</v>
      </c>
      <c r="S2371" s="500"/>
      <c r="T2371" s="500"/>
      <c r="U2371" s="500"/>
      <c r="V2371" s="500"/>
      <c r="W2371" s="500"/>
      <c r="X2371" s="500"/>
      <c r="Y2371" s="279"/>
      <c r="Z2371" s="279"/>
      <c r="AA2371" s="279"/>
      <c r="AB2371" s="279"/>
      <c r="AC2371" s="279"/>
      <c r="AD2371" s="279"/>
      <c r="AE2371" s="468"/>
      <c r="AF2371" s="460"/>
      <c r="AG2371" s="460"/>
      <c r="AH2371" s="460"/>
      <c r="AI2371" s="460"/>
      <c r="AJ2371" s="460"/>
      <c r="AK2371" s="460"/>
      <c r="AL2371" s="460"/>
      <c r="AM2371" s="460"/>
      <c r="AN2371" s="460"/>
      <c r="AO2371" s="460"/>
      <c r="AP2371" s="460"/>
      <c r="AQ2371" s="460"/>
      <c r="AR2371" s="460"/>
      <c r="AS2371" s="460"/>
      <c r="AT2371" s="460"/>
      <c r="AU2371" s="460"/>
      <c r="AV2371" s="460"/>
      <c r="AW2371" s="460"/>
      <c r="AX2371" s="460"/>
      <c r="AY2371" s="460"/>
      <c r="AZ2371" s="460"/>
      <c r="BA2371" s="460"/>
      <c r="BB2371" s="460"/>
    </row>
    <row r="2372" spans="1:54" ht="15" hidden="1" customHeight="1" thickBot="1">
      <c r="A2372" s="25">
        <v>1108</v>
      </c>
      <c r="B2372" s="495" t="s">
        <v>468</v>
      </c>
      <c r="C2372" s="505"/>
      <c r="D2372" s="461" t="s">
        <v>469</v>
      </c>
      <c r="E2372" s="496"/>
      <c r="F2372" s="497" t="s">
        <v>247</v>
      </c>
      <c r="G2372" s="498"/>
      <c r="H2372" s="498"/>
      <c r="I2372" s="514" t="s">
        <v>3702</v>
      </c>
      <c r="J2372" s="498">
        <v>1</v>
      </c>
      <c r="K2372" s="501" t="s">
        <v>470</v>
      </c>
      <c r="L2372" s="500" t="s">
        <v>4982</v>
      </c>
      <c r="M2372" s="502">
        <v>0</v>
      </c>
      <c r="N2372" s="502">
        <v>0</v>
      </c>
      <c r="O2372" s="502">
        <v>0</v>
      </c>
      <c r="P2372" s="502">
        <v>0</v>
      </c>
      <c r="Q2372" s="467">
        <v>0</v>
      </c>
      <c r="R2372" s="279">
        <f t="shared" si="49"/>
        <v>0</v>
      </c>
      <c r="S2372" s="500"/>
      <c r="T2372" s="500"/>
      <c r="U2372" s="500"/>
      <c r="V2372" s="500"/>
      <c r="W2372" s="500"/>
      <c r="X2372" s="500"/>
      <c r="Y2372" s="279"/>
      <c r="Z2372" s="279"/>
      <c r="AA2372" s="279"/>
      <c r="AB2372" s="279"/>
      <c r="AC2372" s="279"/>
      <c r="AD2372" s="279"/>
      <c r="AE2372" s="468"/>
      <c r="AF2372" s="460"/>
      <c r="AG2372" s="460"/>
      <c r="AH2372" s="460"/>
      <c r="AI2372" s="460"/>
      <c r="AJ2372" s="460"/>
      <c r="AK2372" s="460"/>
      <c r="AL2372" s="460"/>
      <c r="AM2372" s="460"/>
      <c r="AN2372" s="460"/>
      <c r="AO2372" s="460"/>
      <c r="AP2372" s="460"/>
      <c r="AQ2372" s="460"/>
      <c r="AR2372" s="460"/>
      <c r="AS2372" s="460"/>
      <c r="AT2372" s="460"/>
      <c r="AU2372" s="460"/>
      <c r="AV2372" s="460"/>
      <c r="AW2372" s="460"/>
      <c r="AX2372" s="460"/>
      <c r="AY2372" s="460"/>
      <c r="AZ2372" s="460"/>
      <c r="BA2372" s="460"/>
      <c r="BB2372" s="460"/>
    </row>
    <row r="2373" spans="1:54" ht="15" hidden="1" customHeight="1" thickBot="1">
      <c r="A2373" s="25">
        <v>1112</v>
      </c>
      <c r="B2373" s="495" t="s">
        <v>51</v>
      </c>
      <c r="C2373" s="505"/>
      <c r="D2373" s="461" t="s">
        <v>471</v>
      </c>
      <c r="E2373" s="503"/>
      <c r="F2373" s="497" t="s">
        <v>247</v>
      </c>
      <c r="G2373" s="498"/>
      <c r="H2373" s="498"/>
      <c r="I2373" s="514" t="s">
        <v>3702</v>
      </c>
      <c r="J2373" s="498">
        <v>2</v>
      </c>
      <c r="K2373" s="499" t="s">
        <v>451</v>
      </c>
      <c r="L2373" s="500" t="s">
        <v>4982</v>
      </c>
      <c r="M2373" s="467">
        <v>0</v>
      </c>
      <c r="N2373" s="467">
        <v>0</v>
      </c>
      <c r="O2373" s="467">
        <v>0</v>
      </c>
      <c r="P2373" s="467">
        <v>0</v>
      </c>
      <c r="Q2373" s="467">
        <v>0</v>
      </c>
      <c r="R2373" s="279">
        <f t="shared" si="49"/>
        <v>0</v>
      </c>
      <c r="S2373" s="500"/>
      <c r="T2373" s="500"/>
      <c r="U2373" s="500"/>
      <c r="V2373" s="500"/>
      <c r="W2373" s="500"/>
      <c r="X2373" s="500"/>
      <c r="Y2373" s="279"/>
      <c r="Z2373" s="279"/>
      <c r="AA2373" s="279"/>
      <c r="AB2373" s="279"/>
      <c r="AC2373" s="279"/>
      <c r="AD2373" s="279"/>
      <c r="AE2373" s="468"/>
      <c r="AF2373" s="460"/>
      <c r="AG2373" s="460"/>
      <c r="AH2373" s="460"/>
      <c r="AI2373" s="460"/>
      <c r="AJ2373" s="460"/>
      <c r="AK2373" s="460"/>
      <c r="AL2373" s="460"/>
      <c r="AM2373" s="460"/>
      <c r="AN2373" s="460"/>
      <c r="AO2373" s="460"/>
      <c r="AP2373" s="460"/>
      <c r="AQ2373" s="460"/>
      <c r="AR2373" s="460"/>
      <c r="AS2373" s="460"/>
      <c r="AT2373" s="460"/>
      <c r="AU2373" s="460"/>
      <c r="AV2373" s="460"/>
      <c r="AW2373" s="460"/>
      <c r="AX2373" s="460"/>
      <c r="AY2373" s="460"/>
      <c r="AZ2373" s="460"/>
      <c r="BA2373" s="460"/>
      <c r="BB2373" s="460"/>
    </row>
    <row r="2374" spans="1:54" ht="15" hidden="1" customHeight="1" thickBot="1">
      <c r="A2374" s="25">
        <v>1115</v>
      </c>
      <c r="B2374" s="505" t="s">
        <v>472</v>
      </c>
      <c r="C2374" s="505"/>
      <c r="D2374" s="461" t="s">
        <v>473</v>
      </c>
      <c r="E2374" s="503"/>
      <c r="F2374" s="497" t="s">
        <v>247</v>
      </c>
      <c r="G2374" s="498"/>
      <c r="H2374" s="498"/>
      <c r="I2374" s="514" t="s">
        <v>3702</v>
      </c>
      <c r="J2374" s="498">
        <v>2</v>
      </c>
      <c r="K2374" s="499" t="s">
        <v>451</v>
      </c>
      <c r="L2374" s="500" t="s">
        <v>4982</v>
      </c>
      <c r="M2374" s="467">
        <v>0</v>
      </c>
      <c r="N2374" s="467">
        <v>0</v>
      </c>
      <c r="O2374" s="467">
        <v>0</v>
      </c>
      <c r="P2374" s="467">
        <v>0</v>
      </c>
      <c r="Q2374" s="467">
        <v>0</v>
      </c>
      <c r="R2374" s="279">
        <f t="shared" si="49"/>
        <v>0</v>
      </c>
      <c r="S2374" s="500"/>
      <c r="T2374" s="500"/>
      <c r="U2374" s="500"/>
      <c r="V2374" s="500"/>
      <c r="W2374" s="500"/>
      <c r="X2374" s="500"/>
      <c r="Y2374" s="279"/>
      <c r="Z2374" s="279"/>
      <c r="AA2374" s="279"/>
      <c r="AB2374" s="279"/>
      <c r="AC2374" s="279"/>
      <c r="AD2374" s="279"/>
      <c r="AE2374" s="468"/>
      <c r="AF2374" s="460"/>
      <c r="AG2374" s="460"/>
      <c r="AH2374" s="460"/>
      <c r="AI2374" s="460"/>
      <c r="AJ2374" s="460"/>
      <c r="AK2374" s="460"/>
      <c r="AL2374" s="460"/>
      <c r="AM2374" s="460"/>
      <c r="AN2374" s="460"/>
      <c r="AO2374" s="460"/>
      <c r="AP2374" s="460"/>
      <c r="AQ2374" s="460"/>
      <c r="AR2374" s="460"/>
      <c r="AS2374" s="460"/>
      <c r="AT2374" s="460"/>
      <c r="AU2374" s="460"/>
      <c r="AV2374" s="460"/>
      <c r="AW2374" s="460"/>
      <c r="AX2374" s="460"/>
      <c r="AY2374" s="460"/>
      <c r="AZ2374" s="460"/>
      <c r="BA2374" s="460"/>
      <c r="BB2374" s="460"/>
    </row>
    <row r="2375" spans="1:54" ht="15" hidden="1" customHeight="1" thickBot="1">
      <c r="A2375" s="25">
        <v>1123</v>
      </c>
      <c r="B2375" s="495" t="s">
        <v>474</v>
      </c>
      <c r="C2375" s="505"/>
      <c r="D2375" s="461" t="s">
        <v>475</v>
      </c>
      <c r="E2375" s="496"/>
      <c r="F2375" s="497" t="s">
        <v>247</v>
      </c>
      <c r="G2375" s="498"/>
      <c r="H2375" s="498"/>
      <c r="I2375" s="514" t="s">
        <v>3702</v>
      </c>
      <c r="J2375" s="498">
        <v>3</v>
      </c>
      <c r="K2375" s="499" t="s">
        <v>451</v>
      </c>
      <c r="L2375" s="500" t="s">
        <v>4982</v>
      </c>
      <c r="M2375" s="467">
        <v>0</v>
      </c>
      <c r="N2375" s="467">
        <v>0</v>
      </c>
      <c r="O2375" s="467">
        <v>0</v>
      </c>
      <c r="P2375" s="467">
        <v>0</v>
      </c>
      <c r="Q2375" s="467">
        <v>0</v>
      </c>
      <c r="R2375" s="279">
        <f t="shared" si="49"/>
        <v>0</v>
      </c>
      <c r="S2375" s="500"/>
      <c r="T2375" s="500"/>
      <c r="U2375" s="500"/>
      <c r="V2375" s="500"/>
      <c r="W2375" s="500"/>
      <c r="X2375" s="500"/>
      <c r="Y2375" s="279"/>
      <c r="Z2375" s="279"/>
      <c r="AA2375" s="279"/>
      <c r="AB2375" s="279"/>
      <c r="AC2375" s="279"/>
      <c r="AD2375" s="279"/>
      <c r="AE2375" s="468"/>
      <c r="AF2375" s="460"/>
      <c r="AG2375" s="460"/>
      <c r="AH2375" s="460"/>
      <c r="AI2375" s="460"/>
      <c r="AJ2375" s="460"/>
      <c r="AK2375" s="460"/>
      <c r="AL2375" s="460"/>
      <c r="AM2375" s="460"/>
      <c r="AN2375" s="460"/>
      <c r="AO2375" s="460"/>
      <c r="AP2375" s="460"/>
      <c r="AQ2375" s="460"/>
      <c r="AR2375" s="460"/>
      <c r="AS2375" s="460"/>
      <c r="AT2375" s="460"/>
      <c r="AU2375" s="460"/>
      <c r="AV2375" s="460"/>
      <c r="AW2375" s="460"/>
      <c r="AX2375" s="460"/>
      <c r="AY2375" s="460"/>
      <c r="AZ2375" s="460"/>
      <c r="BA2375" s="460"/>
      <c r="BB2375" s="460"/>
    </row>
    <row r="2376" spans="1:54" ht="15" hidden="1" customHeight="1" thickBot="1">
      <c r="A2376" s="25">
        <v>1127</v>
      </c>
      <c r="B2376" s="504" t="s">
        <v>3218</v>
      </c>
      <c r="C2376" s="506"/>
      <c r="D2376" s="461" t="s">
        <v>476</v>
      </c>
      <c r="E2376" s="496"/>
      <c r="F2376" s="497" t="s">
        <v>247</v>
      </c>
      <c r="G2376" s="498"/>
      <c r="H2376" s="498"/>
      <c r="I2376" s="514" t="s">
        <v>3702</v>
      </c>
      <c r="J2376" s="498">
        <v>4</v>
      </c>
      <c r="K2376" s="499" t="s">
        <v>451</v>
      </c>
      <c r="L2376" s="500" t="s">
        <v>4982</v>
      </c>
      <c r="M2376" s="467">
        <v>0</v>
      </c>
      <c r="N2376" s="467">
        <v>0</v>
      </c>
      <c r="O2376" s="467">
        <v>0</v>
      </c>
      <c r="P2376" s="467">
        <v>0</v>
      </c>
      <c r="Q2376" s="467">
        <v>0</v>
      </c>
      <c r="R2376" s="279">
        <f t="shared" si="49"/>
        <v>0</v>
      </c>
      <c r="S2376" s="500"/>
      <c r="T2376" s="500"/>
      <c r="U2376" s="500"/>
      <c r="V2376" s="500"/>
      <c r="W2376" s="500"/>
      <c r="X2376" s="500"/>
      <c r="Y2376" s="279"/>
      <c r="Z2376" s="279"/>
      <c r="AA2376" s="279"/>
      <c r="AB2376" s="279"/>
      <c r="AC2376" s="279"/>
      <c r="AD2376" s="279"/>
      <c r="AE2376" s="468"/>
      <c r="AF2376" s="460"/>
      <c r="AG2376" s="460"/>
      <c r="AH2376" s="460"/>
      <c r="AI2376" s="460"/>
      <c r="AJ2376" s="460"/>
      <c r="AK2376" s="460"/>
      <c r="AL2376" s="460"/>
      <c r="AM2376" s="460"/>
      <c r="AN2376" s="460"/>
      <c r="AO2376" s="460"/>
      <c r="AP2376" s="460"/>
      <c r="AQ2376" s="460"/>
      <c r="AR2376" s="460"/>
      <c r="AS2376" s="460"/>
      <c r="AT2376" s="460"/>
      <c r="AU2376" s="460"/>
      <c r="AV2376" s="460"/>
      <c r="AW2376" s="460"/>
      <c r="AX2376" s="460"/>
      <c r="AY2376" s="460"/>
      <c r="AZ2376" s="460"/>
      <c r="BA2376" s="460"/>
      <c r="BB2376" s="460"/>
    </row>
    <row r="2377" spans="1:54" ht="15" hidden="1" customHeight="1" thickBot="1">
      <c r="A2377" s="25">
        <v>1128</v>
      </c>
      <c r="B2377" s="100" t="s">
        <v>477</v>
      </c>
      <c r="C2377" s="26"/>
      <c r="D2377" s="254" t="s">
        <v>478</v>
      </c>
      <c r="E2377" s="53"/>
      <c r="F2377" s="28" t="s">
        <v>266</v>
      </c>
      <c r="G2377" s="64">
        <v>2</v>
      </c>
      <c r="H2377" s="64">
        <v>4</v>
      </c>
      <c r="I2377" s="514" t="s">
        <v>3702</v>
      </c>
      <c r="J2377" s="64">
        <v>4</v>
      </c>
      <c r="K2377" s="48" t="s">
        <v>470</v>
      </c>
      <c r="L2377" s="54" t="s">
        <v>4982</v>
      </c>
      <c r="M2377" s="25">
        <v>0</v>
      </c>
      <c r="N2377" s="25">
        <v>0</v>
      </c>
      <c r="O2377" s="25">
        <v>0</v>
      </c>
      <c r="P2377" s="25">
        <v>0</v>
      </c>
      <c r="Q2377" s="25">
        <v>0</v>
      </c>
      <c r="R2377" s="279">
        <f t="shared" si="49"/>
        <v>0</v>
      </c>
      <c r="S2377" s="54"/>
      <c r="T2377" s="54"/>
      <c r="U2377" s="54"/>
      <c r="V2377" s="54"/>
      <c r="W2377" s="54"/>
      <c r="X2377" s="54"/>
      <c r="Y2377" s="279"/>
      <c r="Z2377" s="279"/>
      <c r="AA2377" s="279"/>
      <c r="AB2377" s="279"/>
      <c r="AC2377" s="279"/>
      <c r="AD2377" s="279"/>
      <c r="AE2377" s="18"/>
    </row>
    <row r="2378" spans="1:54" ht="15" hidden="1" customHeight="1" thickBot="1">
      <c r="A2378" s="25">
        <v>1139</v>
      </c>
      <c r="B2378" s="96" t="s">
        <v>481</v>
      </c>
      <c r="C2378" s="160"/>
      <c r="D2378" s="254" t="s">
        <v>482</v>
      </c>
      <c r="E2378" s="178"/>
      <c r="F2378" s="97" t="s">
        <v>266</v>
      </c>
      <c r="G2378" s="112">
        <v>4</v>
      </c>
      <c r="H2378" s="112">
        <v>4</v>
      </c>
      <c r="I2378" s="514" t="s">
        <v>3702</v>
      </c>
      <c r="J2378" s="112">
        <v>5</v>
      </c>
      <c r="K2378" s="113" t="s">
        <v>451</v>
      </c>
      <c r="L2378" s="500" t="s">
        <v>4982</v>
      </c>
      <c r="M2378" s="25">
        <v>0</v>
      </c>
      <c r="N2378" s="25">
        <v>0</v>
      </c>
      <c r="O2378" s="25">
        <v>0</v>
      </c>
      <c r="P2378" s="25">
        <v>0</v>
      </c>
      <c r="Q2378" s="25">
        <v>0</v>
      </c>
      <c r="R2378" s="279">
        <f t="shared" si="49"/>
        <v>0</v>
      </c>
      <c r="S2378" s="500"/>
      <c r="T2378" s="500"/>
      <c r="U2378" s="500"/>
      <c r="V2378" s="500"/>
      <c r="W2378" s="500"/>
      <c r="X2378" s="500"/>
      <c r="Y2378" s="279"/>
      <c r="Z2378" s="279"/>
      <c r="AA2378" s="279"/>
      <c r="AB2378" s="279"/>
      <c r="AC2378" s="279"/>
      <c r="AD2378" s="279"/>
      <c r="AE2378" s="18"/>
    </row>
    <row r="2379" spans="1:54" ht="15" hidden="1" customHeight="1" thickBot="1">
      <c r="A2379" s="25">
        <v>1141</v>
      </c>
      <c r="B2379" s="98" t="s">
        <v>3687</v>
      </c>
      <c r="C2379" s="160"/>
      <c r="D2379" s="254" t="s">
        <v>483</v>
      </c>
      <c r="E2379" s="178"/>
      <c r="F2379" s="97" t="s">
        <v>247</v>
      </c>
      <c r="G2379" s="112"/>
      <c r="H2379" s="112"/>
      <c r="I2379" s="514" t="s">
        <v>3702</v>
      </c>
      <c r="J2379" s="112">
        <v>5</v>
      </c>
      <c r="K2379" s="48" t="s">
        <v>470</v>
      </c>
      <c r="L2379" s="114" t="s">
        <v>4982</v>
      </c>
      <c r="M2379" s="25">
        <v>0</v>
      </c>
      <c r="N2379" s="25">
        <v>0</v>
      </c>
      <c r="O2379" s="25">
        <v>0</v>
      </c>
      <c r="P2379" s="25">
        <v>0</v>
      </c>
      <c r="Q2379" s="25">
        <v>0</v>
      </c>
      <c r="R2379" s="279">
        <f t="shared" si="49"/>
        <v>0</v>
      </c>
      <c r="S2379" s="114"/>
      <c r="T2379" s="114"/>
      <c r="U2379" s="114"/>
      <c r="V2379" s="114"/>
      <c r="W2379" s="114"/>
      <c r="X2379" s="114"/>
      <c r="Y2379" s="279"/>
      <c r="Z2379" s="279"/>
      <c r="AA2379" s="279"/>
      <c r="AB2379" s="279"/>
      <c r="AC2379" s="279"/>
      <c r="AD2379" s="279"/>
      <c r="AE2379" s="18"/>
    </row>
    <row r="2380" spans="1:54" ht="15" hidden="1" customHeight="1" thickBot="1">
      <c r="A2380" s="25">
        <v>1142</v>
      </c>
      <c r="B2380" s="160" t="s">
        <v>55</v>
      </c>
      <c r="C2380" s="160"/>
      <c r="D2380" s="254" t="s">
        <v>484</v>
      </c>
      <c r="E2380" s="127"/>
      <c r="F2380" s="97" t="s">
        <v>247</v>
      </c>
      <c r="G2380" s="112"/>
      <c r="H2380" s="112"/>
      <c r="I2380" s="514" t="s">
        <v>3702</v>
      </c>
      <c r="J2380" s="112">
        <v>5</v>
      </c>
      <c r="K2380" s="48" t="s">
        <v>470</v>
      </c>
      <c r="L2380" s="500" t="s">
        <v>4982</v>
      </c>
      <c r="M2380" s="25">
        <v>0</v>
      </c>
      <c r="N2380" s="25">
        <v>0</v>
      </c>
      <c r="O2380" s="30">
        <v>0</v>
      </c>
      <c r="P2380" s="25">
        <v>0</v>
      </c>
      <c r="Q2380" s="25">
        <v>0</v>
      </c>
      <c r="R2380" s="279">
        <f t="shared" si="49"/>
        <v>0</v>
      </c>
      <c r="S2380" s="500"/>
      <c r="T2380" s="500"/>
      <c r="U2380" s="500"/>
      <c r="V2380" s="500"/>
      <c r="W2380" s="500"/>
      <c r="X2380" s="500"/>
      <c r="Y2380" s="279"/>
      <c r="Z2380" s="279"/>
      <c r="AA2380" s="279"/>
      <c r="AB2380" s="279"/>
      <c r="AC2380" s="279"/>
      <c r="AD2380" s="279"/>
      <c r="AE2380" s="18"/>
    </row>
    <row r="2381" spans="1:54" ht="15" hidden="1" customHeight="1" thickBot="1">
      <c r="A2381" s="25">
        <v>1302</v>
      </c>
      <c r="B2381" s="282" t="s">
        <v>494</v>
      </c>
      <c r="C2381" s="282"/>
      <c r="D2381" s="254" t="s">
        <v>495</v>
      </c>
      <c r="E2381" s="127"/>
      <c r="F2381" s="281" t="s">
        <v>247</v>
      </c>
      <c r="G2381" s="112"/>
      <c r="H2381" s="112"/>
      <c r="I2381" s="514" t="s">
        <v>3704</v>
      </c>
      <c r="J2381" s="112">
        <v>1</v>
      </c>
      <c r="K2381" s="89" t="s">
        <v>451</v>
      </c>
      <c r="L2381" s="500" t="s">
        <v>4982</v>
      </c>
      <c r="M2381" s="25">
        <v>0</v>
      </c>
      <c r="N2381" s="25">
        <v>0</v>
      </c>
      <c r="O2381" s="25">
        <v>0</v>
      </c>
      <c r="P2381" s="25">
        <v>0</v>
      </c>
      <c r="Q2381" s="25">
        <v>0</v>
      </c>
      <c r="R2381" s="279">
        <f t="shared" si="49"/>
        <v>0</v>
      </c>
      <c r="S2381" s="500"/>
      <c r="T2381" s="500"/>
      <c r="U2381" s="500"/>
      <c r="V2381" s="500"/>
      <c r="W2381" s="500"/>
      <c r="X2381" s="500"/>
      <c r="Y2381" s="279"/>
      <c r="Z2381" s="279"/>
      <c r="AA2381" s="279"/>
      <c r="AB2381" s="279"/>
      <c r="AC2381" s="279"/>
      <c r="AD2381" s="279"/>
      <c r="AE2381" s="18"/>
    </row>
    <row r="2382" spans="1:54" ht="15" hidden="1" customHeight="1" thickBot="1">
      <c r="A2382" s="25">
        <v>1305</v>
      </c>
      <c r="B2382" s="104" t="s">
        <v>496</v>
      </c>
      <c r="C2382" s="282"/>
      <c r="D2382" s="254" t="s">
        <v>497</v>
      </c>
      <c r="E2382" s="127"/>
      <c r="F2382" s="281" t="s">
        <v>266</v>
      </c>
      <c r="G2382" s="112">
        <v>1</v>
      </c>
      <c r="H2382" s="112">
        <v>3</v>
      </c>
      <c r="I2382" s="514" t="s">
        <v>3704</v>
      </c>
      <c r="J2382" s="112">
        <v>2</v>
      </c>
      <c r="K2382" s="89" t="s">
        <v>451</v>
      </c>
      <c r="L2382" s="500" t="s">
        <v>4982</v>
      </c>
      <c r="M2382" s="25">
        <v>0</v>
      </c>
      <c r="N2382" s="25">
        <v>0</v>
      </c>
      <c r="O2382" s="25">
        <v>0</v>
      </c>
      <c r="P2382" s="25">
        <v>0</v>
      </c>
      <c r="Q2382" s="25">
        <v>0</v>
      </c>
      <c r="R2382" s="279">
        <f t="shared" si="49"/>
        <v>0</v>
      </c>
      <c r="S2382" s="500"/>
      <c r="T2382" s="500"/>
      <c r="U2382" s="500"/>
      <c r="V2382" s="500"/>
      <c r="W2382" s="500"/>
      <c r="X2382" s="500"/>
      <c r="Y2382" s="279"/>
      <c r="Z2382" s="279"/>
      <c r="AA2382" s="279"/>
      <c r="AB2382" s="279"/>
      <c r="AC2382" s="279"/>
      <c r="AD2382" s="279"/>
      <c r="AE2382" s="18"/>
    </row>
    <row r="2383" spans="1:54" ht="15" hidden="1" customHeight="1" thickBot="1">
      <c r="A2383" s="30">
        <v>1310</v>
      </c>
      <c r="B2383" s="103" t="s">
        <v>499</v>
      </c>
      <c r="C2383" s="31"/>
      <c r="D2383" s="254" t="s">
        <v>500</v>
      </c>
      <c r="E2383" s="53"/>
      <c r="F2383" s="184" t="s">
        <v>266</v>
      </c>
      <c r="G2383" s="64">
        <v>3</v>
      </c>
      <c r="H2383" s="64">
        <v>2</v>
      </c>
      <c r="I2383" s="514" t="s">
        <v>3704</v>
      </c>
      <c r="J2383" s="64">
        <v>2</v>
      </c>
      <c r="K2383" s="68" t="s">
        <v>451</v>
      </c>
      <c r="L2383" s="500" t="s">
        <v>4982</v>
      </c>
      <c r="M2383" s="25">
        <v>0</v>
      </c>
      <c r="N2383" s="25">
        <v>0</v>
      </c>
      <c r="O2383" s="25">
        <v>0</v>
      </c>
      <c r="P2383" s="25">
        <v>0</v>
      </c>
      <c r="Q2383" s="25">
        <v>0</v>
      </c>
      <c r="R2383" s="279">
        <f t="shared" si="49"/>
        <v>0</v>
      </c>
      <c r="S2383" s="500"/>
      <c r="T2383" s="500"/>
      <c r="U2383" s="500"/>
      <c r="V2383" s="500"/>
      <c r="W2383" s="500"/>
      <c r="X2383" s="500"/>
      <c r="Y2383" s="279"/>
      <c r="Z2383" s="279"/>
      <c r="AA2383" s="279"/>
      <c r="AB2383" s="279"/>
      <c r="AC2383" s="279"/>
      <c r="AD2383" s="279"/>
      <c r="AE2383" s="18"/>
    </row>
    <row r="2384" spans="1:54" ht="15" hidden="1" customHeight="1" thickBot="1">
      <c r="A2384" s="30">
        <v>1324</v>
      </c>
      <c r="B2384" s="31" t="s">
        <v>501</v>
      </c>
      <c r="C2384" s="31"/>
      <c r="D2384" s="254" t="s">
        <v>502</v>
      </c>
      <c r="E2384" s="53"/>
      <c r="F2384" s="32" t="s">
        <v>247</v>
      </c>
      <c r="G2384" s="53"/>
      <c r="H2384" s="53"/>
      <c r="I2384" s="514" t="s">
        <v>3704</v>
      </c>
      <c r="J2384" s="53">
        <v>3</v>
      </c>
      <c r="K2384" s="68" t="s">
        <v>451</v>
      </c>
      <c r="L2384" s="500" t="s">
        <v>4982</v>
      </c>
      <c r="M2384" s="25">
        <v>0</v>
      </c>
      <c r="N2384" s="25">
        <v>0</v>
      </c>
      <c r="O2384" s="25">
        <v>0</v>
      </c>
      <c r="P2384" s="25">
        <v>0</v>
      </c>
      <c r="Q2384" s="25">
        <v>0</v>
      </c>
      <c r="R2384" s="279">
        <f t="shared" si="49"/>
        <v>0</v>
      </c>
      <c r="S2384" s="500"/>
      <c r="T2384" s="500"/>
      <c r="U2384" s="500"/>
      <c r="V2384" s="500"/>
      <c r="W2384" s="500"/>
      <c r="X2384" s="500"/>
      <c r="Y2384" s="279"/>
      <c r="Z2384" s="279"/>
      <c r="AA2384" s="279"/>
      <c r="AB2384" s="279"/>
      <c r="AC2384" s="279"/>
      <c r="AD2384" s="279"/>
      <c r="AE2384" s="18"/>
    </row>
    <row r="2385" spans="1:54" ht="15" hidden="1" customHeight="1" thickBot="1">
      <c r="A2385" s="30"/>
      <c r="B2385" s="169" t="s">
        <v>5007</v>
      </c>
      <c r="C2385" s="31"/>
      <c r="D2385" s="254"/>
      <c r="E2385" s="53"/>
      <c r="F2385" s="97" t="s">
        <v>247</v>
      </c>
      <c r="G2385" s="112"/>
      <c r="H2385" s="112"/>
      <c r="I2385" s="514" t="s">
        <v>3231</v>
      </c>
      <c r="J2385" s="112">
        <v>8</v>
      </c>
      <c r="K2385" s="68"/>
      <c r="L2385" s="500" t="s">
        <v>6972</v>
      </c>
      <c r="M2385" s="25">
        <v>0</v>
      </c>
      <c r="N2385" s="30">
        <v>2</v>
      </c>
      <c r="O2385" s="30">
        <v>2</v>
      </c>
      <c r="P2385" s="30">
        <v>2</v>
      </c>
      <c r="Q2385" s="30">
        <v>2</v>
      </c>
      <c r="R2385" s="279">
        <f t="shared" si="49"/>
        <v>8</v>
      </c>
      <c r="S2385" s="500"/>
      <c r="T2385" s="500"/>
      <c r="U2385" s="500"/>
      <c r="V2385" s="500"/>
      <c r="W2385" s="500"/>
      <c r="X2385" s="500"/>
      <c r="Y2385" s="279"/>
      <c r="Z2385" s="279"/>
      <c r="AA2385" s="279"/>
      <c r="AB2385" s="279"/>
      <c r="AC2385" s="279"/>
      <c r="AD2385" s="279"/>
      <c r="AE2385" s="18"/>
    </row>
    <row r="2386" spans="1:54" ht="15" hidden="1" customHeight="1" thickBot="1">
      <c r="A2386" s="25">
        <v>1326</v>
      </c>
      <c r="B2386" s="104" t="s">
        <v>505</v>
      </c>
      <c r="C2386" s="282"/>
      <c r="D2386" s="254" t="s">
        <v>506</v>
      </c>
      <c r="E2386" s="127"/>
      <c r="F2386" s="281" t="s">
        <v>247</v>
      </c>
      <c r="G2386" s="112"/>
      <c r="H2386" s="112"/>
      <c r="I2386" s="514" t="s">
        <v>3704</v>
      </c>
      <c r="J2386" s="112">
        <v>3</v>
      </c>
      <c r="K2386" s="125" t="s">
        <v>470</v>
      </c>
      <c r="L2386" s="500" t="s">
        <v>4982</v>
      </c>
      <c r="M2386" s="25">
        <v>0</v>
      </c>
      <c r="N2386" s="25">
        <v>0</v>
      </c>
      <c r="O2386" s="51">
        <v>0</v>
      </c>
      <c r="P2386" s="25">
        <v>0</v>
      </c>
      <c r="Q2386" s="25">
        <v>0</v>
      </c>
      <c r="R2386" s="279">
        <f t="shared" si="49"/>
        <v>0</v>
      </c>
      <c r="S2386" s="500"/>
      <c r="T2386" s="500"/>
      <c r="U2386" s="500"/>
      <c r="V2386" s="500"/>
      <c r="W2386" s="500"/>
      <c r="X2386" s="500"/>
      <c r="Y2386" s="279"/>
      <c r="Z2386" s="279"/>
      <c r="AA2386" s="279"/>
      <c r="AB2386" s="279"/>
      <c r="AC2386" s="279"/>
      <c r="AD2386" s="279"/>
      <c r="AE2386" s="18"/>
    </row>
    <row r="2387" spans="1:54" ht="15" hidden="1" customHeight="1" thickBot="1">
      <c r="A2387" s="25">
        <v>1329</v>
      </c>
      <c r="B2387" s="104" t="s">
        <v>507</v>
      </c>
      <c r="C2387" s="282"/>
      <c r="D2387" s="254" t="s">
        <v>508</v>
      </c>
      <c r="E2387" s="127"/>
      <c r="F2387" s="281" t="s">
        <v>266</v>
      </c>
      <c r="G2387" s="112">
        <v>4</v>
      </c>
      <c r="H2387" s="112">
        <v>3</v>
      </c>
      <c r="I2387" s="514" t="s">
        <v>3704</v>
      </c>
      <c r="J2387" s="112">
        <v>3</v>
      </c>
      <c r="K2387" s="125" t="s">
        <v>470</v>
      </c>
      <c r="L2387" s="500" t="s">
        <v>4982</v>
      </c>
      <c r="M2387" s="25">
        <v>0</v>
      </c>
      <c r="N2387" s="25">
        <v>0</v>
      </c>
      <c r="O2387" s="25">
        <v>0</v>
      </c>
      <c r="P2387" s="25">
        <v>0</v>
      </c>
      <c r="Q2387" s="25">
        <v>0</v>
      </c>
      <c r="R2387" s="279">
        <f t="shared" si="49"/>
        <v>0</v>
      </c>
      <c r="S2387" s="500"/>
      <c r="T2387" s="500"/>
      <c r="U2387" s="500"/>
      <c r="V2387" s="500"/>
      <c r="W2387" s="500"/>
      <c r="X2387" s="500"/>
      <c r="Y2387" s="279"/>
      <c r="Z2387" s="279"/>
      <c r="AA2387" s="279"/>
      <c r="AB2387" s="279"/>
      <c r="AC2387" s="279"/>
      <c r="AD2387" s="279"/>
      <c r="AE2387" s="18"/>
    </row>
    <row r="2388" spans="1:54" ht="15" hidden="1" customHeight="1" thickBot="1">
      <c r="A2388" s="30">
        <v>1332</v>
      </c>
      <c r="B2388" s="103" t="s">
        <v>511</v>
      </c>
      <c r="C2388" s="31"/>
      <c r="D2388" s="254" t="s">
        <v>512</v>
      </c>
      <c r="E2388" s="53"/>
      <c r="F2388" s="184" t="s">
        <v>247</v>
      </c>
      <c r="G2388" s="64"/>
      <c r="H2388" s="64"/>
      <c r="I2388" s="514" t="s">
        <v>3704</v>
      </c>
      <c r="J2388" s="64">
        <v>3</v>
      </c>
      <c r="K2388" s="68" t="s">
        <v>451</v>
      </c>
      <c r="L2388" s="500" t="s">
        <v>4982</v>
      </c>
      <c r="M2388" s="25">
        <v>0</v>
      </c>
      <c r="N2388" s="25">
        <v>0</v>
      </c>
      <c r="O2388" s="25">
        <v>0</v>
      </c>
      <c r="P2388" s="25">
        <v>0</v>
      </c>
      <c r="Q2388" s="25">
        <v>0</v>
      </c>
      <c r="R2388" s="279">
        <f t="shared" si="49"/>
        <v>0</v>
      </c>
      <c r="S2388" s="500"/>
      <c r="T2388" s="500"/>
      <c r="U2388" s="500"/>
      <c r="V2388" s="500"/>
      <c r="W2388" s="500"/>
      <c r="X2388" s="500"/>
      <c r="Y2388" s="279"/>
      <c r="Z2388" s="279"/>
      <c r="AA2388" s="279"/>
      <c r="AB2388" s="279"/>
      <c r="AC2388" s="279"/>
      <c r="AD2388" s="279"/>
      <c r="AE2388" s="18"/>
    </row>
    <row r="2389" spans="1:54" ht="15" hidden="1" customHeight="1" thickBot="1">
      <c r="A2389" s="30">
        <v>1335</v>
      </c>
      <c r="B2389" s="101" t="s">
        <v>3691</v>
      </c>
      <c r="C2389" s="31"/>
      <c r="D2389" s="254" t="s">
        <v>513</v>
      </c>
      <c r="E2389" s="53"/>
      <c r="F2389" s="184" t="s">
        <v>247</v>
      </c>
      <c r="G2389" s="64"/>
      <c r="H2389" s="64"/>
      <c r="I2389" s="514" t="s">
        <v>3704</v>
      </c>
      <c r="J2389" s="64">
        <v>4</v>
      </c>
      <c r="K2389" s="68" t="s">
        <v>451</v>
      </c>
      <c r="L2389" s="500" t="s">
        <v>4982</v>
      </c>
      <c r="M2389" s="25">
        <v>0</v>
      </c>
      <c r="N2389" s="25">
        <v>0</v>
      </c>
      <c r="O2389" s="25">
        <v>0</v>
      </c>
      <c r="P2389" s="25">
        <v>0</v>
      </c>
      <c r="Q2389" s="25">
        <v>0</v>
      </c>
      <c r="R2389" s="279">
        <f t="shared" si="49"/>
        <v>0</v>
      </c>
      <c r="S2389" s="500"/>
      <c r="T2389" s="500"/>
      <c r="U2389" s="500"/>
      <c r="V2389" s="500"/>
      <c r="W2389" s="500"/>
      <c r="X2389" s="500"/>
      <c r="Y2389" s="279"/>
      <c r="Z2389" s="279"/>
      <c r="AA2389" s="279"/>
      <c r="AB2389" s="279"/>
      <c r="AC2389" s="279"/>
      <c r="AD2389" s="279"/>
      <c r="AE2389" s="18"/>
    </row>
    <row r="2390" spans="1:54" ht="15" hidden="1" customHeight="1" thickBot="1">
      <c r="A2390" s="30">
        <v>1351</v>
      </c>
      <c r="B2390" s="101" t="s">
        <v>3693</v>
      </c>
      <c r="C2390" s="31"/>
      <c r="D2390" s="254" t="s">
        <v>515</v>
      </c>
      <c r="E2390" s="53"/>
      <c r="F2390" s="184" t="s">
        <v>247</v>
      </c>
      <c r="G2390" s="64"/>
      <c r="H2390" s="64"/>
      <c r="I2390" s="514" t="s">
        <v>3704</v>
      </c>
      <c r="J2390" s="64">
        <v>6</v>
      </c>
      <c r="K2390" s="72" t="s">
        <v>470</v>
      </c>
      <c r="L2390" s="500" t="s">
        <v>4982</v>
      </c>
      <c r="M2390" s="25">
        <v>0</v>
      </c>
      <c r="N2390" s="25">
        <v>0</v>
      </c>
      <c r="O2390" s="25">
        <v>0</v>
      </c>
      <c r="P2390" s="25">
        <v>0</v>
      </c>
      <c r="Q2390" s="25">
        <v>0</v>
      </c>
      <c r="R2390" s="279">
        <f t="shared" si="49"/>
        <v>0</v>
      </c>
      <c r="S2390" s="500"/>
      <c r="T2390" s="500"/>
      <c r="U2390" s="500"/>
      <c r="V2390" s="500"/>
      <c r="W2390" s="500"/>
      <c r="X2390" s="500"/>
      <c r="Y2390" s="279"/>
      <c r="Z2390" s="279"/>
      <c r="AA2390" s="279"/>
      <c r="AB2390" s="279"/>
      <c r="AC2390" s="279"/>
      <c r="AD2390" s="279"/>
      <c r="AE2390" s="18"/>
    </row>
    <row r="2391" spans="1:54" ht="15" hidden="1" customHeight="1" thickBot="1">
      <c r="A2391" s="25"/>
      <c r="B2391" s="101" t="s">
        <v>3694</v>
      </c>
      <c r="C2391" s="31"/>
      <c r="D2391" s="553"/>
      <c r="E2391" s="155"/>
      <c r="F2391" s="564" t="s">
        <v>247</v>
      </c>
      <c r="G2391" s="565"/>
      <c r="H2391" s="565"/>
      <c r="I2391" s="514" t="s">
        <v>3704</v>
      </c>
      <c r="J2391" s="565">
        <v>1</v>
      </c>
      <c r="K2391" s="68" t="s">
        <v>451</v>
      </c>
      <c r="L2391" s="566" t="s">
        <v>4982</v>
      </c>
      <c r="M2391" s="25">
        <v>0</v>
      </c>
      <c r="N2391" s="25">
        <v>0</v>
      </c>
      <c r="O2391" s="25">
        <v>0</v>
      </c>
      <c r="P2391" s="25">
        <v>0</v>
      </c>
      <c r="Q2391" s="25">
        <v>0</v>
      </c>
      <c r="R2391" s="567">
        <f t="shared" si="49"/>
        <v>0</v>
      </c>
      <c r="S2391" s="566"/>
      <c r="T2391" s="566"/>
      <c r="U2391" s="566"/>
      <c r="V2391" s="566"/>
      <c r="W2391" s="566"/>
      <c r="X2391" s="566"/>
      <c r="Y2391" s="567"/>
      <c r="Z2391" s="567"/>
      <c r="AA2391" s="567"/>
      <c r="AB2391" s="567"/>
      <c r="AC2391" s="567"/>
      <c r="AD2391" s="567"/>
      <c r="AE2391" s="356"/>
      <c r="AF2391" s="568"/>
      <c r="AG2391" s="568"/>
      <c r="AH2391" s="568"/>
      <c r="AI2391" s="568"/>
      <c r="AJ2391" s="568"/>
      <c r="AK2391" s="568"/>
      <c r="AL2391" s="568"/>
      <c r="AM2391" s="568"/>
      <c r="AN2391" s="568"/>
      <c r="AO2391" s="568"/>
      <c r="AP2391" s="568"/>
      <c r="AQ2391" s="568"/>
      <c r="AR2391" s="568"/>
      <c r="AS2391" s="568"/>
      <c r="AT2391" s="568"/>
      <c r="AU2391" s="568"/>
      <c r="AV2391" s="568"/>
      <c r="AW2391" s="568"/>
      <c r="AX2391" s="568"/>
      <c r="AY2391" s="568"/>
      <c r="AZ2391" s="568"/>
      <c r="BA2391" s="568"/>
      <c r="BB2391" s="568"/>
    </row>
    <row r="2392" spans="1:54" ht="15" hidden="1" customHeight="1" thickBot="1">
      <c r="A2392" s="30"/>
      <c r="B2392" s="101" t="s">
        <v>4025</v>
      </c>
      <c r="C2392" s="31"/>
      <c r="D2392" s="254"/>
      <c r="E2392" s="53"/>
      <c r="F2392" s="564" t="s">
        <v>247</v>
      </c>
      <c r="G2392" s="64"/>
      <c r="H2392" s="64"/>
      <c r="I2392" s="514" t="s">
        <v>3261</v>
      </c>
      <c r="J2392" s="64">
        <v>2</v>
      </c>
      <c r="K2392" s="50" t="s">
        <v>487</v>
      </c>
      <c r="L2392" s="69" t="s">
        <v>4981</v>
      </c>
      <c r="M2392" s="25">
        <v>0</v>
      </c>
      <c r="N2392" s="25">
        <v>0</v>
      </c>
      <c r="O2392" s="25">
        <v>0</v>
      </c>
      <c r="P2392" s="60">
        <v>1</v>
      </c>
      <c r="Q2392" s="25">
        <v>0</v>
      </c>
      <c r="R2392" s="279"/>
      <c r="S2392" s="69"/>
      <c r="T2392" s="69"/>
      <c r="U2392" s="69"/>
      <c r="V2392" s="69"/>
      <c r="W2392" s="69"/>
      <c r="X2392" s="69"/>
      <c r="Y2392" s="279"/>
      <c r="Z2392" s="279"/>
      <c r="AA2392" s="279"/>
      <c r="AB2392" s="279"/>
      <c r="AC2392" s="279"/>
      <c r="AD2392" s="279"/>
      <c r="AE2392" s="18"/>
    </row>
    <row r="2393" spans="1:54" ht="15" hidden="1" customHeight="1" thickBot="1">
      <c r="A2393" s="30">
        <v>1325</v>
      </c>
      <c r="B2393" s="103" t="s">
        <v>503</v>
      </c>
      <c r="C2393" s="31"/>
      <c r="D2393" s="254" t="s">
        <v>504</v>
      </c>
      <c r="E2393" s="53"/>
      <c r="F2393" s="184" t="s">
        <v>247</v>
      </c>
      <c r="G2393" s="64"/>
      <c r="H2393" s="64"/>
      <c r="I2393" s="514" t="s">
        <v>3704</v>
      </c>
      <c r="J2393" s="64">
        <v>3</v>
      </c>
      <c r="K2393" s="73" t="s">
        <v>487</v>
      </c>
      <c r="L2393" s="652" t="s">
        <v>4982</v>
      </c>
      <c r="M2393" s="25">
        <v>0</v>
      </c>
      <c r="N2393" s="25">
        <v>0</v>
      </c>
      <c r="O2393" s="25">
        <v>0</v>
      </c>
      <c r="P2393" s="25">
        <v>0</v>
      </c>
      <c r="Q2393" s="25">
        <v>0</v>
      </c>
      <c r="R2393" s="279">
        <f t="shared" ref="R2393:R2403" si="50">SUM(M2393:Q2393)</f>
        <v>0</v>
      </c>
      <c r="S2393" s="652"/>
      <c r="T2393" s="652"/>
      <c r="U2393" s="652"/>
      <c r="V2393" s="652"/>
      <c r="W2393" s="652"/>
      <c r="X2393" s="652"/>
      <c r="Y2393" s="279"/>
      <c r="Z2393" s="279"/>
      <c r="AA2393" s="279"/>
      <c r="AB2393" s="279"/>
      <c r="AC2393" s="279"/>
      <c r="AD2393" s="279"/>
      <c r="AE2393" s="18"/>
    </row>
    <row r="2394" spans="1:54" ht="15" hidden="1" customHeight="1" thickBot="1">
      <c r="A2394" s="30">
        <v>1330</v>
      </c>
      <c r="B2394" s="103" t="s">
        <v>509</v>
      </c>
      <c r="C2394" s="31"/>
      <c r="D2394" s="254" t="s">
        <v>510</v>
      </c>
      <c r="E2394" s="53"/>
      <c r="F2394" s="184" t="s">
        <v>247</v>
      </c>
      <c r="G2394" s="64"/>
      <c r="H2394" s="64"/>
      <c r="I2394" s="514" t="s">
        <v>3704</v>
      </c>
      <c r="J2394" s="64">
        <v>3</v>
      </c>
      <c r="K2394" s="72" t="s">
        <v>470</v>
      </c>
      <c r="L2394" s="69" t="s">
        <v>4981</v>
      </c>
      <c r="M2394" s="25">
        <v>0</v>
      </c>
      <c r="N2394" s="25">
        <v>0</v>
      </c>
      <c r="O2394" s="30">
        <v>1</v>
      </c>
      <c r="P2394" s="25">
        <v>0</v>
      </c>
      <c r="Q2394" s="25">
        <v>0</v>
      </c>
      <c r="R2394" s="279">
        <f t="shared" si="50"/>
        <v>1</v>
      </c>
      <c r="S2394" s="69"/>
      <c r="T2394" s="69"/>
      <c r="U2394" s="69"/>
      <c r="V2394" s="69"/>
      <c r="W2394" s="69"/>
      <c r="X2394" s="69"/>
      <c r="Y2394" s="279"/>
      <c r="Z2394" s="279"/>
      <c r="AA2394" s="279"/>
      <c r="AB2394" s="279"/>
      <c r="AC2394" s="279"/>
      <c r="AD2394" s="279"/>
      <c r="AE2394" s="18"/>
    </row>
    <row r="2395" spans="1:54" ht="15" hidden="1" customHeight="1" thickBot="1">
      <c r="A2395" s="30">
        <v>1342</v>
      </c>
      <c r="B2395" s="101" t="s">
        <v>3692</v>
      </c>
      <c r="C2395" s="31"/>
      <c r="D2395" s="254" t="s">
        <v>514</v>
      </c>
      <c r="E2395" s="53"/>
      <c r="F2395" s="184" t="s">
        <v>266</v>
      </c>
      <c r="G2395" s="64">
        <v>3</v>
      </c>
      <c r="H2395" s="64">
        <v>3</v>
      </c>
      <c r="I2395" s="514" t="s">
        <v>3704</v>
      </c>
      <c r="J2395" s="64">
        <v>4</v>
      </c>
      <c r="K2395" s="72" t="s">
        <v>470</v>
      </c>
      <c r="L2395" s="69" t="s">
        <v>4981</v>
      </c>
      <c r="M2395" s="25">
        <v>0</v>
      </c>
      <c r="N2395" s="25">
        <v>0</v>
      </c>
      <c r="O2395" s="25">
        <v>0</v>
      </c>
      <c r="P2395" s="25">
        <v>0</v>
      </c>
      <c r="Q2395" s="60">
        <v>1</v>
      </c>
      <c r="R2395" s="279">
        <f t="shared" si="50"/>
        <v>1</v>
      </c>
      <c r="S2395" s="69"/>
      <c r="T2395" s="69"/>
      <c r="U2395" s="69"/>
      <c r="V2395" s="69"/>
      <c r="W2395" s="69"/>
      <c r="X2395" s="69"/>
      <c r="Y2395" s="279"/>
      <c r="Z2395" s="279"/>
      <c r="AA2395" s="279"/>
      <c r="AB2395" s="279"/>
      <c r="AC2395" s="279"/>
      <c r="AD2395" s="279"/>
      <c r="AE2395" s="18"/>
    </row>
    <row r="2396" spans="1:54" ht="15" hidden="1" customHeight="1" thickBot="1">
      <c r="A2396" s="30">
        <v>1354</v>
      </c>
      <c r="B2396" s="101" t="s">
        <v>5028</v>
      </c>
      <c r="C2396" s="169"/>
      <c r="D2396" s="254" t="s">
        <v>516</v>
      </c>
      <c r="E2396" s="53"/>
      <c r="F2396" s="184" t="s">
        <v>266</v>
      </c>
      <c r="G2396" s="64">
        <v>5</v>
      </c>
      <c r="H2396" s="64">
        <v>7</v>
      </c>
      <c r="I2396" s="514" t="s">
        <v>3704</v>
      </c>
      <c r="J2396" s="64">
        <v>7</v>
      </c>
      <c r="K2396" s="61" t="s">
        <v>493</v>
      </c>
      <c r="L2396" s="62" t="s">
        <v>4981</v>
      </c>
      <c r="M2396" s="25">
        <v>0</v>
      </c>
      <c r="N2396" s="25">
        <v>0</v>
      </c>
      <c r="O2396" s="25">
        <v>0</v>
      </c>
      <c r="P2396" s="30">
        <v>0</v>
      </c>
      <c r="Q2396" s="25">
        <v>0</v>
      </c>
      <c r="R2396" s="279">
        <f t="shared" si="50"/>
        <v>0</v>
      </c>
      <c r="S2396" s="62"/>
      <c r="T2396" s="62"/>
      <c r="U2396" s="62"/>
      <c r="V2396" s="62"/>
      <c r="W2396" s="62"/>
      <c r="X2396" s="62"/>
      <c r="Y2396" s="279"/>
      <c r="Z2396" s="279"/>
      <c r="AA2396" s="279"/>
      <c r="AB2396" s="279"/>
      <c r="AC2396" s="279"/>
      <c r="AD2396" s="279"/>
      <c r="AE2396" s="18"/>
    </row>
    <row r="2397" spans="1:54" ht="15" hidden="1" customHeight="1" thickBot="1">
      <c r="A2397" s="30"/>
      <c r="B2397" s="101" t="s">
        <v>498</v>
      </c>
      <c r="C2397" s="169"/>
      <c r="D2397" s="254" t="s">
        <v>246</v>
      </c>
      <c r="E2397" s="53"/>
      <c r="F2397" s="184" t="s">
        <v>247</v>
      </c>
      <c r="G2397" s="64"/>
      <c r="H2397" s="64"/>
      <c r="I2397" s="514" t="s">
        <v>3704</v>
      </c>
      <c r="J2397" s="64">
        <v>10</v>
      </c>
      <c r="K2397" s="73" t="s">
        <v>487</v>
      </c>
      <c r="L2397" s="69" t="s">
        <v>4981</v>
      </c>
      <c r="M2397" s="25">
        <v>0</v>
      </c>
      <c r="N2397" s="25">
        <v>0</v>
      </c>
      <c r="O2397" s="25">
        <v>0</v>
      </c>
      <c r="P2397" s="25">
        <v>0</v>
      </c>
      <c r="Q2397" s="30">
        <v>0</v>
      </c>
      <c r="R2397" s="279">
        <f t="shared" si="50"/>
        <v>0</v>
      </c>
      <c r="S2397" s="69"/>
      <c r="T2397" s="69"/>
      <c r="U2397" s="69"/>
      <c r="V2397" s="69"/>
      <c r="W2397" s="69"/>
      <c r="X2397" s="69"/>
      <c r="Y2397" s="279"/>
      <c r="Z2397" s="279"/>
      <c r="AA2397" s="279"/>
      <c r="AB2397" s="279"/>
      <c r="AC2397" s="279"/>
      <c r="AD2397" s="279"/>
      <c r="AE2397" s="18"/>
    </row>
    <row r="2398" spans="1:54" ht="15" hidden="1" customHeight="1" thickBot="1">
      <c r="A2398" s="25">
        <v>1203</v>
      </c>
      <c r="B2398" s="43" t="s">
        <v>517</v>
      </c>
      <c r="C2398" s="22"/>
      <c r="D2398" s="254" t="s">
        <v>518</v>
      </c>
      <c r="E2398" s="53"/>
      <c r="F2398" s="28" t="s">
        <v>247</v>
      </c>
      <c r="G2398" s="64"/>
      <c r="H2398" s="64"/>
      <c r="I2398" s="514" t="s">
        <v>3703</v>
      </c>
      <c r="J2398" s="64">
        <v>1</v>
      </c>
      <c r="K2398" s="50" t="s">
        <v>487</v>
      </c>
      <c r="L2398" s="69" t="s">
        <v>4995</v>
      </c>
      <c r="M2398" s="25">
        <v>0</v>
      </c>
      <c r="N2398" s="63">
        <v>0</v>
      </c>
      <c r="O2398" s="25">
        <v>0</v>
      </c>
      <c r="P2398" s="25">
        <v>0</v>
      </c>
      <c r="Q2398" s="25">
        <v>0</v>
      </c>
      <c r="R2398" s="279">
        <f t="shared" si="50"/>
        <v>0</v>
      </c>
      <c r="S2398" s="69"/>
      <c r="T2398" s="69"/>
      <c r="U2398" s="69"/>
      <c r="V2398" s="69"/>
      <c r="W2398" s="69"/>
      <c r="X2398" s="69"/>
      <c r="Y2398" s="279"/>
      <c r="Z2398" s="279"/>
      <c r="AA2398" s="279"/>
      <c r="AB2398" s="279"/>
      <c r="AC2398" s="279"/>
      <c r="AD2398" s="279"/>
      <c r="AE2398" s="18"/>
    </row>
    <row r="2399" spans="1:54" ht="15" hidden="1" customHeight="1" thickBot="1">
      <c r="A2399" s="25">
        <v>1256</v>
      </c>
      <c r="B2399" s="22" t="s">
        <v>539</v>
      </c>
      <c r="C2399" s="22"/>
      <c r="D2399" s="254" t="s">
        <v>540</v>
      </c>
      <c r="E2399" s="57"/>
      <c r="F2399" s="28" t="s">
        <v>533</v>
      </c>
      <c r="G2399" s="64">
        <v>5</v>
      </c>
      <c r="H2399" s="64"/>
      <c r="I2399" s="514" t="s">
        <v>3703</v>
      </c>
      <c r="J2399" s="64">
        <v>7</v>
      </c>
      <c r="K2399" s="50" t="s">
        <v>487</v>
      </c>
      <c r="L2399" s="69" t="s">
        <v>5017</v>
      </c>
      <c r="M2399" s="25">
        <v>0</v>
      </c>
      <c r="N2399" s="25">
        <v>0</v>
      </c>
      <c r="O2399" s="25">
        <v>0</v>
      </c>
      <c r="P2399" s="25">
        <v>0</v>
      </c>
      <c r="Q2399" s="63">
        <v>0</v>
      </c>
      <c r="R2399" s="279">
        <f t="shared" si="50"/>
        <v>0</v>
      </c>
      <c r="S2399" s="69"/>
      <c r="T2399" s="69"/>
      <c r="U2399" s="69"/>
      <c r="V2399" s="69"/>
      <c r="W2399" s="69"/>
      <c r="X2399" s="69"/>
      <c r="Y2399" s="279"/>
      <c r="Z2399" s="279"/>
      <c r="AA2399" s="279"/>
      <c r="AB2399" s="279"/>
      <c r="AC2399" s="279"/>
      <c r="AD2399" s="279"/>
      <c r="AE2399" s="18"/>
    </row>
    <row r="2400" spans="1:54" ht="15" hidden="1" customHeight="1" thickBot="1">
      <c r="A2400" s="25">
        <v>1261</v>
      </c>
      <c r="B2400" s="22" t="s">
        <v>3226</v>
      </c>
      <c r="C2400" s="22"/>
      <c r="D2400" s="254" t="s">
        <v>399</v>
      </c>
      <c r="E2400" s="57"/>
      <c r="F2400" s="28" t="s">
        <v>266</v>
      </c>
      <c r="G2400" s="64">
        <v>8</v>
      </c>
      <c r="H2400" s="64">
        <v>8</v>
      </c>
      <c r="I2400" s="514" t="s">
        <v>3703</v>
      </c>
      <c r="J2400" s="64">
        <v>9</v>
      </c>
      <c r="K2400" s="58" t="s">
        <v>493</v>
      </c>
      <c r="L2400" s="54" t="s">
        <v>4981</v>
      </c>
      <c r="M2400" s="25">
        <v>0</v>
      </c>
      <c r="N2400" s="25">
        <v>0</v>
      </c>
      <c r="O2400" s="502">
        <v>0</v>
      </c>
      <c r="P2400" s="502">
        <v>0</v>
      </c>
      <c r="Q2400" s="30">
        <v>1</v>
      </c>
      <c r="R2400" s="279">
        <f t="shared" si="50"/>
        <v>1</v>
      </c>
      <c r="S2400" s="54"/>
      <c r="T2400" s="54"/>
      <c r="U2400" s="54"/>
      <c r="V2400" s="54"/>
      <c r="W2400" s="54"/>
      <c r="X2400" s="54"/>
      <c r="Y2400" s="279"/>
      <c r="Z2400" s="279"/>
      <c r="AA2400" s="279"/>
      <c r="AB2400" s="279"/>
      <c r="AC2400" s="279"/>
      <c r="AD2400" s="279"/>
      <c r="AE2400" s="18"/>
    </row>
    <row r="2401" spans="1:31" ht="15" hidden="1" customHeight="1" thickBot="1">
      <c r="A2401" s="25">
        <v>1501</v>
      </c>
      <c r="B2401" s="104" t="s">
        <v>134</v>
      </c>
      <c r="C2401" s="282"/>
      <c r="D2401" s="254" t="s">
        <v>541</v>
      </c>
      <c r="E2401" s="127"/>
      <c r="F2401" s="281" t="s">
        <v>247</v>
      </c>
      <c r="G2401" s="112"/>
      <c r="H2401" s="112"/>
      <c r="I2401" s="514" t="s">
        <v>3705</v>
      </c>
      <c r="J2401" s="112">
        <v>0</v>
      </c>
      <c r="K2401" s="89" t="s">
        <v>451</v>
      </c>
      <c r="L2401" s="500" t="s">
        <v>4982</v>
      </c>
      <c r="M2401" s="25">
        <v>0</v>
      </c>
      <c r="N2401" s="25">
        <v>0</v>
      </c>
      <c r="O2401" s="25">
        <v>0</v>
      </c>
      <c r="P2401" s="25">
        <v>0</v>
      </c>
      <c r="Q2401" s="25">
        <v>0</v>
      </c>
      <c r="R2401" s="279">
        <f t="shared" si="50"/>
        <v>0</v>
      </c>
      <c r="S2401" s="500"/>
      <c r="T2401" s="500"/>
      <c r="U2401" s="500"/>
      <c r="V2401" s="500"/>
      <c r="W2401" s="500"/>
      <c r="X2401" s="500"/>
      <c r="Y2401" s="279"/>
      <c r="Z2401" s="279"/>
      <c r="AA2401" s="279"/>
      <c r="AB2401" s="279"/>
      <c r="AC2401" s="279"/>
      <c r="AD2401" s="279"/>
      <c r="AE2401" s="18"/>
    </row>
    <row r="2402" spans="1:31" ht="15" hidden="1" customHeight="1" thickBot="1">
      <c r="A2402" s="25">
        <v>1502</v>
      </c>
      <c r="B2402" s="283" t="s">
        <v>542</v>
      </c>
      <c r="C2402" s="173"/>
      <c r="D2402" s="254" t="s">
        <v>543</v>
      </c>
      <c r="E2402" s="127"/>
      <c r="F2402" s="281" t="s">
        <v>247</v>
      </c>
      <c r="G2402" s="112"/>
      <c r="H2402" s="112"/>
      <c r="I2402" s="514" t="s">
        <v>3705</v>
      </c>
      <c r="J2402" s="112">
        <v>0</v>
      </c>
      <c r="K2402" s="89" t="s">
        <v>451</v>
      </c>
      <c r="L2402" s="500" t="s">
        <v>4982</v>
      </c>
      <c r="M2402" s="25">
        <v>0</v>
      </c>
      <c r="N2402" s="25">
        <v>0</v>
      </c>
      <c r="O2402" s="25">
        <v>0</v>
      </c>
      <c r="P2402" s="25">
        <v>0</v>
      </c>
      <c r="Q2402" s="25">
        <v>0</v>
      </c>
      <c r="R2402" s="279">
        <f t="shared" si="50"/>
        <v>0</v>
      </c>
      <c r="S2402" s="500"/>
      <c r="T2402" s="500"/>
      <c r="U2402" s="500"/>
      <c r="V2402" s="500"/>
      <c r="W2402" s="500"/>
      <c r="X2402" s="500"/>
      <c r="Y2402" s="279"/>
      <c r="Z2402" s="279"/>
      <c r="AA2402" s="279"/>
      <c r="AB2402" s="279"/>
      <c r="AC2402" s="279"/>
      <c r="AD2402" s="279"/>
      <c r="AE2402" s="18"/>
    </row>
    <row r="2403" spans="1:31" ht="15" hidden="1" customHeight="1" thickBot="1">
      <c r="A2403" s="25">
        <v>1505</v>
      </c>
      <c r="B2403" s="507" t="s">
        <v>544</v>
      </c>
      <c r="C2403" s="507"/>
      <c r="D2403" s="254" t="s">
        <v>545</v>
      </c>
      <c r="E2403" s="53"/>
      <c r="F2403" s="184" t="s">
        <v>247</v>
      </c>
      <c r="G2403" s="64"/>
      <c r="H2403" s="64"/>
      <c r="I2403" s="514" t="s">
        <v>3705</v>
      </c>
      <c r="J2403" s="64">
        <v>1</v>
      </c>
      <c r="K2403" s="68" t="s">
        <v>451</v>
      </c>
      <c r="L2403" s="500" t="s">
        <v>4982</v>
      </c>
      <c r="M2403" s="25">
        <v>0</v>
      </c>
      <c r="N2403" s="25">
        <v>0</v>
      </c>
      <c r="O2403" s="25">
        <v>0</v>
      </c>
      <c r="P2403" s="25">
        <v>0</v>
      </c>
      <c r="Q2403" s="25">
        <v>0</v>
      </c>
      <c r="R2403" s="279">
        <f t="shared" si="50"/>
        <v>0</v>
      </c>
      <c r="S2403" s="500"/>
      <c r="T2403" s="500"/>
      <c r="U2403" s="500"/>
      <c r="V2403" s="500"/>
      <c r="W2403" s="500"/>
      <c r="X2403" s="500"/>
      <c r="Y2403" s="279"/>
      <c r="Z2403" s="279"/>
      <c r="AA2403" s="279"/>
      <c r="AB2403" s="279"/>
      <c r="AC2403" s="279"/>
      <c r="AD2403" s="279"/>
      <c r="AE2403" s="18"/>
    </row>
    <row r="2404" spans="1:31" ht="15" hidden="1" customHeight="1" thickBot="1">
      <c r="A2404" s="25"/>
      <c r="B2404" s="663" t="s">
        <v>4796</v>
      </c>
      <c r="C2404" s="507"/>
      <c r="D2404" s="663" t="s">
        <v>4797</v>
      </c>
      <c r="E2404" s="53"/>
      <c r="F2404" s="184"/>
      <c r="G2404" s="64"/>
      <c r="H2404" s="64"/>
      <c r="I2404" s="514" t="s">
        <v>3288</v>
      </c>
      <c r="J2404" s="64">
        <v>1</v>
      </c>
      <c r="K2404" s="72" t="s">
        <v>470</v>
      </c>
      <c r="L2404" s="69" t="s">
        <v>4981</v>
      </c>
      <c r="M2404" s="25">
        <v>0</v>
      </c>
      <c r="N2404" s="25">
        <v>0</v>
      </c>
      <c r="O2404" s="60">
        <v>1</v>
      </c>
      <c r="P2404" s="25">
        <v>0</v>
      </c>
      <c r="Q2404" s="25">
        <v>0</v>
      </c>
      <c r="R2404" s="279"/>
      <c r="S2404" s="69"/>
      <c r="T2404" s="69"/>
      <c r="U2404" s="69"/>
      <c r="V2404" s="69"/>
      <c r="W2404" s="69"/>
      <c r="X2404" s="69"/>
      <c r="Y2404" s="279"/>
      <c r="Z2404" s="279"/>
      <c r="AA2404" s="279"/>
      <c r="AB2404" s="279"/>
      <c r="AC2404" s="279"/>
      <c r="AD2404" s="279"/>
      <c r="AE2404" s="18"/>
    </row>
    <row r="2405" spans="1:31" ht="15" hidden="1" customHeight="1" thickBot="1">
      <c r="A2405" s="25">
        <v>1515</v>
      </c>
      <c r="B2405" s="284" t="s">
        <v>546</v>
      </c>
      <c r="C2405" s="507"/>
      <c r="D2405" s="254" t="s">
        <v>547</v>
      </c>
      <c r="E2405" s="53"/>
      <c r="F2405" s="184" t="s">
        <v>266</v>
      </c>
      <c r="G2405" s="64">
        <v>0</v>
      </c>
      <c r="H2405" s="64">
        <v>5</v>
      </c>
      <c r="I2405" s="514" t="s">
        <v>3705</v>
      </c>
      <c r="J2405" s="64">
        <v>2</v>
      </c>
      <c r="K2405" s="72" t="s">
        <v>470</v>
      </c>
      <c r="L2405" s="500" t="s">
        <v>4982</v>
      </c>
      <c r="M2405" s="25">
        <v>0</v>
      </c>
      <c r="N2405" s="25">
        <v>0</v>
      </c>
      <c r="O2405" s="25">
        <v>0</v>
      </c>
      <c r="P2405" s="25">
        <v>0</v>
      </c>
      <c r="Q2405" s="25">
        <v>0</v>
      </c>
      <c r="R2405" s="279">
        <f>SUM(M2405:Q2405)</f>
        <v>0</v>
      </c>
      <c r="S2405" s="500"/>
      <c r="T2405" s="500"/>
      <c r="U2405" s="500"/>
      <c r="V2405" s="500"/>
      <c r="W2405" s="500"/>
      <c r="X2405" s="500"/>
      <c r="Y2405" s="279"/>
      <c r="Z2405" s="279"/>
      <c r="AA2405" s="279"/>
      <c r="AB2405" s="279"/>
      <c r="AC2405" s="279"/>
      <c r="AD2405" s="279"/>
      <c r="AE2405" s="18"/>
    </row>
    <row r="2406" spans="1:31" ht="15" hidden="1" customHeight="1" thickBot="1">
      <c r="A2406" s="25"/>
      <c r="B2406" s="663" t="s">
        <v>4798</v>
      </c>
      <c r="C2406" s="507"/>
      <c r="D2406" s="663" t="s">
        <v>4799</v>
      </c>
      <c r="E2406" s="53"/>
      <c r="F2406" s="184" t="s">
        <v>266</v>
      </c>
      <c r="G2406" s="64"/>
      <c r="H2406" s="64"/>
      <c r="I2406" s="514" t="s">
        <v>3288</v>
      </c>
      <c r="J2406" s="64">
        <v>2</v>
      </c>
      <c r="K2406" s="72" t="s">
        <v>470</v>
      </c>
      <c r="L2406" s="69" t="s">
        <v>4981</v>
      </c>
      <c r="M2406" s="25">
        <v>0</v>
      </c>
      <c r="N2406" s="60">
        <v>0</v>
      </c>
      <c r="O2406" s="60">
        <v>1</v>
      </c>
      <c r="P2406" s="60">
        <v>0</v>
      </c>
      <c r="Q2406" s="25">
        <v>0</v>
      </c>
      <c r="R2406" s="279"/>
      <c r="S2406" s="69"/>
      <c r="T2406" s="69"/>
      <c r="U2406" s="69"/>
      <c r="V2406" s="69"/>
      <c r="W2406" s="69"/>
      <c r="X2406" s="69"/>
      <c r="Y2406" s="279"/>
      <c r="Z2406" s="279"/>
      <c r="AA2406" s="279"/>
      <c r="AB2406" s="279"/>
      <c r="AC2406" s="279"/>
      <c r="AD2406" s="279"/>
      <c r="AE2406" s="18"/>
    </row>
    <row r="2407" spans="1:31" ht="15" hidden="1" customHeight="1" thickBot="1">
      <c r="A2407" s="25">
        <v>1528</v>
      </c>
      <c r="B2407" s="284" t="s">
        <v>548</v>
      </c>
      <c r="C2407" s="507"/>
      <c r="D2407" s="254" t="s">
        <v>549</v>
      </c>
      <c r="E2407" s="53"/>
      <c r="F2407" s="184" t="s">
        <v>247</v>
      </c>
      <c r="G2407" s="64"/>
      <c r="H2407" s="64"/>
      <c r="I2407" s="514" t="s">
        <v>3705</v>
      </c>
      <c r="J2407" s="64">
        <v>3</v>
      </c>
      <c r="K2407" s="68" t="s">
        <v>451</v>
      </c>
      <c r="L2407" s="500" t="s">
        <v>4982</v>
      </c>
      <c r="M2407" s="25">
        <v>0</v>
      </c>
      <c r="N2407" s="25">
        <v>0</v>
      </c>
      <c r="O2407" s="25">
        <v>0</v>
      </c>
      <c r="P2407" s="25">
        <v>0</v>
      </c>
      <c r="Q2407" s="25">
        <v>0</v>
      </c>
      <c r="R2407" s="279">
        <f t="shared" ref="R2407:R2413" si="51">SUM(M2407:Q2407)</f>
        <v>0</v>
      </c>
      <c r="S2407" s="500"/>
      <c r="T2407" s="500"/>
      <c r="U2407" s="500"/>
      <c r="V2407" s="500"/>
      <c r="W2407" s="500"/>
      <c r="X2407" s="500"/>
      <c r="Y2407" s="279"/>
      <c r="Z2407" s="279"/>
      <c r="AA2407" s="279"/>
      <c r="AB2407" s="279"/>
      <c r="AC2407" s="279"/>
      <c r="AD2407" s="279"/>
      <c r="AE2407" s="18"/>
    </row>
    <row r="2408" spans="1:31" ht="15" hidden="1" customHeight="1" thickBot="1">
      <c r="A2408" s="25">
        <v>1529</v>
      </c>
      <c r="B2408" s="284" t="s">
        <v>550</v>
      </c>
      <c r="C2408" s="507"/>
      <c r="D2408" s="254" t="s">
        <v>551</v>
      </c>
      <c r="E2408" s="53"/>
      <c r="F2408" s="184" t="s">
        <v>247</v>
      </c>
      <c r="G2408" s="64"/>
      <c r="H2408" s="64"/>
      <c r="I2408" s="514" t="s">
        <v>3705</v>
      </c>
      <c r="J2408" s="64">
        <v>3</v>
      </c>
      <c r="K2408" s="73" t="s">
        <v>487</v>
      </c>
      <c r="L2408" s="652" t="s">
        <v>4789</v>
      </c>
      <c r="M2408" s="25">
        <v>0</v>
      </c>
      <c r="N2408" s="25">
        <v>0</v>
      </c>
      <c r="O2408" s="25">
        <v>0</v>
      </c>
      <c r="P2408" s="30">
        <v>2</v>
      </c>
      <c r="Q2408" s="25">
        <v>0</v>
      </c>
      <c r="R2408" s="279">
        <f t="shared" si="51"/>
        <v>2</v>
      </c>
      <c r="S2408" s="652"/>
      <c r="T2408" s="652"/>
      <c r="U2408" s="652"/>
      <c r="V2408" s="652"/>
      <c r="W2408" s="652"/>
      <c r="X2408" s="652"/>
      <c r="Y2408" s="279"/>
      <c r="Z2408" s="279"/>
      <c r="AA2408" s="279"/>
      <c r="AB2408" s="279"/>
      <c r="AC2408" s="279"/>
      <c r="AD2408" s="279"/>
      <c r="AE2408" s="18"/>
    </row>
    <row r="2409" spans="1:31" ht="15" hidden="1" customHeight="1" thickBot="1">
      <c r="A2409" s="25">
        <v>1534</v>
      </c>
      <c r="B2409" s="104" t="s">
        <v>552</v>
      </c>
      <c r="C2409" s="282"/>
      <c r="D2409" s="254" t="s">
        <v>553</v>
      </c>
      <c r="E2409" s="127"/>
      <c r="F2409" s="281" t="s">
        <v>266</v>
      </c>
      <c r="G2409" s="112">
        <v>0</v>
      </c>
      <c r="H2409" s="112">
        <v>5</v>
      </c>
      <c r="I2409" s="514" t="s">
        <v>3705</v>
      </c>
      <c r="J2409" s="112">
        <v>4</v>
      </c>
      <c r="K2409" s="89" t="s">
        <v>451</v>
      </c>
      <c r="L2409" s="500" t="s">
        <v>4982</v>
      </c>
      <c r="M2409" s="25">
        <v>0</v>
      </c>
      <c r="N2409" s="25">
        <v>0</v>
      </c>
      <c r="O2409" s="25">
        <v>0</v>
      </c>
      <c r="P2409" s="25">
        <v>0</v>
      </c>
      <c r="Q2409" s="25">
        <v>0</v>
      </c>
      <c r="R2409" s="279">
        <f t="shared" si="51"/>
        <v>0</v>
      </c>
      <c r="S2409" s="500"/>
      <c r="T2409" s="500"/>
      <c r="U2409" s="500"/>
      <c r="V2409" s="500"/>
      <c r="W2409" s="500"/>
      <c r="X2409" s="500"/>
      <c r="Y2409" s="279"/>
      <c r="Z2409" s="279"/>
      <c r="AA2409" s="279"/>
      <c r="AB2409" s="279"/>
      <c r="AC2409" s="279"/>
      <c r="AD2409" s="279"/>
      <c r="AE2409" s="18"/>
    </row>
    <row r="2410" spans="1:31" ht="15" hidden="1" customHeight="1" thickBot="1">
      <c r="A2410" s="25">
        <v>1535</v>
      </c>
      <c r="B2410" s="101" t="s">
        <v>554</v>
      </c>
      <c r="C2410" s="173"/>
      <c r="D2410" s="254" t="s">
        <v>555</v>
      </c>
      <c r="E2410" s="127"/>
      <c r="F2410" s="281" t="s">
        <v>266</v>
      </c>
      <c r="G2410" s="112">
        <v>3</v>
      </c>
      <c r="H2410" s="112">
        <v>5</v>
      </c>
      <c r="I2410" s="514" t="s">
        <v>3705</v>
      </c>
      <c r="J2410" s="112">
        <v>4</v>
      </c>
      <c r="K2410" s="72" t="s">
        <v>470</v>
      </c>
      <c r="L2410" s="205" t="s">
        <v>4791</v>
      </c>
      <c r="M2410" s="25">
        <v>0</v>
      </c>
      <c r="N2410" s="25">
        <v>0</v>
      </c>
      <c r="O2410" s="25">
        <v>0</v>
      </c>
      <c r="P2410" s="25">
        <v>0</v>
      </c>
      <c r="Q2410" s="25">
        <v>0</v>
      </c>
      <c r="R2410" s="279">
        <f t="shared" si="51"/>
        <v>0</v>
      </c>
      <c r="S2410" s="205"/>
      <c r="T2410" s="205"/>
      <c r="U2410" s="205"/>
      <c r="V2410" s="205"/>
      <c r="W2410" s="205"/>
      <c r="X2410" s="205"/>
      <c r="Y2410" s="279"/>
      <c r="Z2410" s="279"/>
      <c r="AA2410" s="279"/>
      <c r="AB2410" s="279"/>
      <c r="AC2410" s="279"/>
      <c r="AD2410" s="279"/>
      <c r="AE2410" s="18"/>
    </row>
    <row r="2411" spans="1:31" ht="15" hidden="1" customHeight="1" thickBot="1">
      <c r="A2411" s="25">
        <v>1538</v>
      </c>
      <c r="B2411" s="507" t="s">
        <v>558</v>
      </c>
      <c r="C2411" s="507"/>
      <c r="D2411" s="254" t="s">
        <v>559</v>
      </c>
      <c r="E2411" s="53"/>
      <c r="F2411" s="184" t="s">
        <v>247</v>
      </c>
      <c r="G2411" s="64"/>
      <c r="H2411" s="64"/>
      <c r="I2411" s="514" t="s">
        <v>3705</v>
      </c>
      <c r="J2411" s="64">
        <v>4</v>
      </c>
      <c r="K2411" s="72" t="s">
        <v>470</v>
      </c>
      <c r="L2411" s="500" t="s">
        <v>4982</v>
      </c>
      <c r="M2411" s="25">
        <v>0</v>
      </c>
      <c r="N2411" s="25">
        <v>0</v>
      </c>
      <c r="O2411" s="25">
        <v>0</v>
      </c>
      <c r="P2411" s="25">
        <v>0</v>
      </c>
      <c r="Q2411" s="25">
        <v>0</v>
      </c>
      <c r="R2411" s="279">
        <f t="shared" si="51"/>
        <v>0</v>
      </c>
      <c r="S2411" s="500"/>
      <c r="T2411" s="500"/>
      <c r="U2411" s="500"/>
      <c r="V2411" s="500"/>
      <c r="W2411" s="500"/>
      <c r="X2411" s="500"/>
      <c r="Y2411" s="279"/>
      <c r="Z2411" s="279"/>
      <c r="AA2411" s="279"/>
      <c r="AB2411" s="279"/>
      <c r="AC2411" s="279"/>
      <c r="AD2411" s="279"/>
      <c r="AE2411" s="18"/>
    </row>
    <row r="2412" spans="1:31" ht="15" hidden="1" customHeight="1" thickBot="1">
      <c r="A2412" s="25">
        <v>1540</v>
      </c>
      <c r="B2412" s="284" t="s">
        <v>560</v>
      </c>
      <c r="C2412" s="507"/>
      <c r="D2412" s="254" t="s">
        <v>561</v>
      </c>
      <c r="E2412" s="53"/>
      <c r="F2412" s="184" t="s">
        <v>247</v>
      </c>
      <c r="G2412" s="64"/>
      <c r="H2412" s="64"/>
      <c r="I2412" s="514" t="s">
        <v>3705</v>
      </c>
      <c r="J2412" s="64">
        <v>4</v>
      </c>
      <c r="K2412" s="72" t="s">
        <v>470</v>
      </c>
      <c r="L2412" s="500" t="s">
        <v>4982</v>
      </c>
      <c r="M2412" s="25">
        <v>0</v>
      </c>
      <c r="N2412" s="25">
        <v>0</v>
      </c>
      <c r="O2412" s="25">
        <v>0</v>
      </c>
      <c r="P2412" s="25">
        <v>0</v>
      </c>
      <c r="Q2412" s="25">
        <v>0</v>
      </c>
      <c r="R2412" s="279">
        <f t="shared" si="51"/>
        <v>0</v>
      </c>
      <c r="S2412" s="500"/>
      <c r="T2412" s="500"/>
      <c r="U2412" s="500"/>
      <c r="V2412" s="500"/>
      <c r="W2412" s="500"/>
      <c r="X2412" s="500"/>
      <c r="Y2412" s="279"/>
      <c r="Z2412" s="279"/>
      <c r="AA2412" s="279"/>
      <c r="AB2412" s="279"/>
      <c r="AC2412" s="279"/>
      <c r="AD2412" s="279"/>
      <c r="AE2412" s="18"/>
    </row>
    <row r="2413" spans="1:31" ht="15" hidden="1" customHeight="1" thickBot="1">
      <c r="A2413" s="25">
        <v>1536</v>
      </c>
      <c r="B2413" s="507" t="s">
        <v>556</v>
      </c>
      <c r="C2413" s="507"/>
      <c r="D2413" s="254" t="s">
        <v>557</v>
      </c>
      <c r="E2413" s="53"/>
      <c r="F2413" s="184" t="s">
        <v>247</v>
      </c>
      <c r="G2413" s="64"/>
      <c r="H2413" s="64"/>
      <c r="I2413" s="514" t="s">
        <v>3705</v>
      </c>
      <c r="J2413" s="64">
        <v>4</v>
      </c>
      <c r="K2413" s="73" t="s">
        <v>487</v>
      </c>
      <c r="L2413" s="652" t="s">
        <v>4982</v>
      </c>
      <c r="M2413" s="25">
        <v>0</v>
      </c>
      <c r="N2413" s="25">
        <v>0</v>
      </c>
      <c r="O2413" s="25">
        <v>0</v>
      </c>
      <c r="P2413" s="25">
        <v>0</v>
      </c>
      <c r="Q2413" s="25">
        <v>0</v>
      </c>
      <c r="R2413" s="279">
        <f t="shared" si="51"/>
        <v>0</v>
      </c>
      <c r="S2413" s="652"/>
      <c r="T2413" s="652"/>
      <c r="U2413" s="652"/>
      <c r="V2413" s="652"/>
      <c r="W2413" s="652"/>
      <c r="X2413" s="652"/>
      <c r="Y2413" s="279"/>
      <c r="Z2413" s="279"/>
      <c r="AA2413" s="279"/>
      <c r="AB2413" s="279"/>
      <c r="AC2413" s="279"/>
      <c r="AD2413" s="279"/>
      <c r="AE2413" s="18"/>
    </row>
    <row r="2414" spans="1:31" ht="15" hidden="1" customHeight="1" thickBot="1">
      <c r="A2414" s="25"/>
      <c r="B2414" s="663" t="s">
        <v>4800</v>
      </c>
      <c r="C2414" s="507"/>
      <c r="D2414" s="664" t="s">
        <v>4801</v>
      </c>
      <c r="E2414" s="53"/>
      <c r="F2414" s="184"/>
      <c r="G2414" s="64"/>
      <c r="H2414" s="64"/>
      <c r="I2414" s="514" t="s">
        <v>3288</v>
      </c>
      <c r="J2414" s="64">
        <v>4</v>
      </c>
      <c r="K2414" s="73" t="s">
        <v>487</v>
      </c>
      <c r="L2414" s="69" t="s">
        <v>4981</v>
      </c>
      <c r="M2414" s="25">
        <v>0</v>
      </c>
      <c r="N2414" s="25">
        <v>0</v>
      </c>
      <c r="O2414" s="60">
        <v>2</v>
      </c>
      <c r="P2414" s="60">
        <v>1</v>
      </c>
      <c r="Q2414" s="25">
        <v>0</v>
      </c>
      <c r="R2414" s="279"/>
      <c r="S2414" s="69"/>
      <c r="T2414" s="69"/>
      <c r="U2414" s="69"/>
      <c r="V2414" s="69"/>
      <c r="W2414" s="69"/>
      <c r="X2414" s="69"/>
      <c r="Y2414" s="279"/>
      <c r="Z2414" s="279"/>
      <c r="AA2414" s="279"/>
      <c r="AB2414" s="279"/>
      <c r="AC2414" s="279"/>
      <c r="AD2414" s="279"/>
      <c r="AE2414" s="18"/>
    </row>
    <row r="2415" spans="1:31" ht="15" hidden="1" customHeight="1" thickBot="1">
      <c r="A2415" s="25">
        <v>1554</v>
      </c>
      <c r="B2415" s="104" t="s">
        <v>562</v>
      </c>
      <c r="C2415" s="282"/>
      <c r="D2415" s="254" t="s">
        <v>563</v>
      </c>
      <c r="E2415" s="127"/>
      <c r="F2415" s="281" t="s">
        <v>266</v>
      </c>
      <c r="G2415" s="112">
        <v>6</v>
      </c>
      <c r="H2415" s="112">
        <v>6</v>
      </c>
      <c r="I2415" s="514" t="s">
        <v>3705</v>
      </c>
      <c r="J2415" s="112">
        <v>6</v>
      </c>
      <c r="K2415" s="89" t="s">
        <v>451</v>
      </c>
      <c r="L2415" s="500" t="s">
        <v>4982</v>
      </c>
      <c r="M2415" s="25">
        <v>0</v>
      </c>
      <c r="N2415" s="25">
        <v>0</v>
      </c>
      <c r="O2415" s="25">
        <v>0</v>
      </c>
      <c r="P2415" s="25">
        <v>0</v>
      </c>
      <c r="Q2415" s="25">
        <v>0</v>
      </c>
      <c r="R2415" s="279">
        <f>SUM(M2415:Q2415)</f>
        <v>0</v>
      </c>
      <c r="S2415" s="500"/>
      <c r="T2415" s="500"/>
      <c r="U2415" s="500"/>
      <c r="V2415" s="500"/>
      <c r="W2415" s="500"/>
      <c r="X2415" s="500"/>
      <c r="Y2415" s="279"/>
      <c r="Z2415" s="279"/>
      <c r="AA2415" s="279"/>
      <c r="AB2415" s="279"/>
      <c r="AC2415" s="279"/>
      <c r="AD2415" s="279"/>
      <c r="AE2415" s="18"/>
    </row>
    <row r="2416" spans="1:31" ht="15" hidden="1" customHeight="1" thickBot="1">
      <c r="A2416" s="25">
        <v>1556</v>
      </c>
      <c r="B2416" s="104" t="s">
        <v>564</v>
      </c>
      <c r="C2416" s="282"/>
      <c r="D2416" s="254" t="s">
        <v>565</v>
      </c>
      <c r="E2416" s="127"/>
      <c r="F2416" s="281" t="s">
        <v>247</v>
      </c>
      <c r="G2416" s="112"/>
      <c r="H2416" s="112"/>
      <c r="I2416" s="514" t="s">
        <v>3705</v>
      </c>
      <c r="J2416" s="112">
        <v>6</v>
      </c>
      <c r="K2416" s="125" t="s">
        <v>470</v>
      </c>
      <c r="L2416" s="652" t="s">
        <v>4789</v>
      </c>
      <c r="M2416" s="25">
        <v>0</v>
      </c>
      <c r="N2416" s="25">
        <v>0</v>
      </c>
      <c r="O2416" s="25">
        <v>0</v>
      </c>
      <c r="P2416" s="25">
        <v>0</v>
      </c>
      <c r="Q2416" s="25">
        <v>0</v>
      </c>
      <c r="R2416" s="279">
        <f>SUM(M2416:Q2416)</f>
        <v>0</v>
      </c>
      <c r="S2416" s="652"/>
      <c r="T2416" s="652"/>
      <c r="U2416" s="652"/>
      <c r="V2416" s="652"/>
      <c r="W2416" s="652"/>
      <c r="X2416" s="652"/>
      <c r="Y2416" s="279"/>
      <c r="Z2416" s="279"/>
      <c r="AA2416" s="279"/>
      <c r="AB2416" s="279"/>
      <c r="AC2416" s="279"/>
      <c r="AD2416" s="279"/>
      <c r="AE2416" s="18"/>
    </row>
    <row r="2417" spans="1:54" ht="15" hidden="1" customHeight="1" thickBot="1">
      <c r="A2417" s="25">
        <v>1557</v>
      </c>
      <c r="B2417" s="284" t="s">
        <v>566</v>
      </c>
      <c r="C2417" s="507"/>
      <c r="D2417" s="254" t="s">
        <v>567</v>
      </c>
      <c r="E2417" s="57"/>
      <c r="F2417" s="184" t="s">
        <v>266</v>
      </c>
      <c r="G2417" s="64">
        <v>4</v>
      </c>
      <c r="H2417" s="64">
        <v>5</v>
      </c>
      <c r="I2417" s="514" t="s">
        <v>3705</v>
      </c>
      <c r="J2417" s="64">
        <v>6</v>
      </c>
      <c r="K2417" s="73" t="s">
        <v>487</v>
      </c>
      <c r="L2417" s="69" t="s">
        <v>5030</v>
      </c>
      <c r="M2417" s="25">
        <v>0</v>
      </c>
      <c r="N2417" s="25">
        <v>0</v>
      </c>
      <c r="O2417" s="25">
        <v>0</v>
      </c>
      <c r="P2417" s="25">
        <v>0</v>
      </c>
      <c r="Q2417" s="25">
        <v>0</v>
      </c>
      <c r="R2417" s="279">
        <f>SUM(M2417:Q2417)</f>
        <v>0</v>
      </c>
      <c r="S2417" s="69"/>
      <c r="T2417" s="69"/>
      <c r="U2417" s="69"/>
      <c r="V2417" s="69"/>
      <c r="W2417" s="69"/>
      <c r="X2417" s="69"/>
      <c r="Y2417" s="279"/>
      <c r="Z2417" s="279"/>
      <c r="AA2417" s="279"/>
      <c r="AB2417" s="279"/>
      <c r="AC2417" s="279"/>
      <c r="AD2417" s="279"/>
      <c r="AE2417" s="18"/>
    </row>
    <row r="2418" spans="1:54" ht="15" hidden="1" customHeight="1" thickBot="1">
      <c r="A2418" s="25">
        <v>1559</v>
      </c>
      <c r="B2418" s="285" t="s">
        <v>568</v>
      </c>
      <c r="C2418" s="179"/>
      <c r="D2418" s="254" t="s">
        <v>569</v>
      </c>
      <c r="E2418" s="53"/>
      <c r="F2418" s="184" t="s">
        <v>266</v>
      </c>
      <c r="G2418" s="64">
        <v>7</v>
      </c>
      <c r="H2418" s="64">
        <v>7</v>
      </c>
      <c r="I2418" s="514" t="s">
        <v>3705</v>
      </c>
      <c r="J2418" s="64">
        <v>7</v>
      </c>
      <c r="K2418" s="61" t="s">
        <v>493</v>
      </c>
      <c r="L2418" s="652" t="s">
        <v>4789</v>
      </c>
      <c r="M2418" s="25">
        <v>0</v>
      </c>
      <c r="N2418" s="25">
        <v>0</v>
      </c>
      <c r="O2418" s="25">
        <v>0</v>
      </c>
      <c r="P2418" s="30">
        <v>1</v>
      </c>
      <c r="Q2418" s="30">
        <v>1</v>
      </c>
      <c r="R2418" s="279">
        <f>SUM(M2418:Q2418)</f>
        <v>2</v>
      </c>
      <c r="S2418" s="652"/>
      <c r="T2418" s="652"/>
      <c r="U2418" s="652"/>
      <c r="V2418" s="652"/>
      <c r="W2418" s="652"/>
      <c r="X2418" s="652"/>
      <c r="Y2418" s="279"/>
      <c r="Z2418" s="279"/>
      <c r="AA2418" s="279"/>
      <c r="AB2418" s="279"/>
      <c r="AC2418" s="279"/>
      <c r="AD2418" s="279"/>
      <c r="AE2418" s="18"/>
    </row>
    <row r="2419" spans="1:54" ht="15" hidden="1" customHeight="1" thickBot="1">
      <c r="A2419" s="25"/>
      <c r="B2419" s="663" t="s">
        <v>5000</v>
      </c>
      <c r="C2419" s="179"/>
      <c r="D2419" s="663" t="s">
        <v>4802</v>
      </c>
      <c r="E2419" s="53"/>
      <c r="F2419" s="184"/>
      <c r="G2419" s="64"/>
      <c r="H2419" s="64"/>
      <c r="I2419" s="514" t="s">
        <v>3288</v>
      </c>
      <c r="J2419" s="64">
        <v>8</v>
      </c>
      <c r="K2419" s="58" t="s">
        <v>493</v>
      </c>
      <c r="L2419" s="62" t="s">
        <v>4981</v>
      </c>
      <c r="M2419" s="502">
        <v>0</v>
      </c>
      <c r="N2419" s="502">
        <v>0</v>
      </c>
      <c r="O2419" s="502">
        <v>0</v>
      </c>
      <c r="P2419" s="60">
        <v>1</v>
      </c>
      <c r="Q2419" s="60">
        <v>1</v>
      </c>
      <c r="R2419" s="279"/>
      <c r="S2419" s="62"/>
      <c r="T2419" s="62"/>
      <c r="U2419" s="62"/>
      <c r="V2419" s="62"/>
      <c r="W2419" s="62"/>
      <c r="X2419" s="62"/>
      <c r="Y2419" s="279"/>
      <c r="Z2419" s="279"/>
      <c r="AA2419" s="279"/>
      <c r="AB2419" s="279"/>
      <c r="AC2419" s="279"/>
      <c r="AD2419" s="279"/>
      <c r="AE2419" s="18"/>
    </row>
    <row r="2420" spans="1:54" ht="15" hidden="1" customHeight="1" thickBot="1">
      <c r="A2420" s="21"/>
      <c r="B2420" s="94" t="s">
        <v>4023</v>
      </c>
      <c r="C2420" s="39"/>
      <c r="D2420" s="254"/>
      <c r="E2420" s="46"/>
      <c r="F2420" s="40"/>
      <c r="G2420" s="66"/>
      <c r="H2420" s="66"/>
      <c r="I2420" s="514" t="s">
        <v>3300</v>
      </c>
      <c r="J2420" s="66">
        <v>1</v>
      </c>
      <c r="K2420" s="68" t="s">
        <v>451</v>
      </c>
      <c r="L2420" s="296" t="s">
        <v>4981</v>
      </c>
      <c r="M2420" s="60">
        <v>0</v>
      </c>
      <c r="N2420" s="60">
        <v>2</v>
      </c>
      <c r="O2420" s="60">
        <v>0</v>
      </c>
      <c r="P2420" s="60">
        <v>0</v>
      </c>
      <c r="Q2420" s="60">
        <v>0</v>
      </c>
      <c r="R2420" s="279"/>
      <c r="S2420" s="296"/>
      <c r="T2420" s="296"/>
      <c r="U2420" s="296"/>
      <c r="V2420" s="296"/>
      <c r="W2420" s="296"/>
      <c r="X2420" s="296"/>
      <c r="Y2420" s="279"/>
      <c r="Z2420" s="279"/>
      <c r="AA2420" s="279"/>
      <c r="AB2420" s="279"/>
      <c r="AC2420" s="279"/>
      <c r="AD2420" s="279"/>
      <c r="AE2420" s="18"/>
    </row>
    <row r="2421" spans="1:54" ht="15" hidden="1" customHeight="1" thickBot="1">
      <c r="A2421" s="21">
        <v>1613</v>
      </c>
      <c r="B2421" s="94" t="s">
        <v>578</v>
      </c>
      <c r="C2421" s="39"/>
      <c r="D2421" s="254" t="s">
        <v>579</v>
      </c>
      <c r="E2421" s="46"/>
      <c r="F2421" s="40" t="s">
        <v>247</v>
      </c>
      <c r="G2421" s="66">
        <v>0</v>
      </c>
      <c r="H2421" s="66">
        <v>0</v>
      </c>
      <c r="I2421" s="514" t="s">
        <v>3706</v>
      </c>
      <c r="J2421" s="66">
        <v>2</v>
      </c>
      <c r="K2421" s="72" t="s">
        <v>470</v>
      </c>
      <c r="L2421" s="569" t="s">
        <v>4982</v>
      </c>
      <c r="M2421" s="25">
        <v>0</v>
      </c>
      <c r="N2421" s="25">
        <v>0</v>
      </c>
      <c r="O2421" s="25">
        <v>0</v>
      </c>
      <c r="P2421" s="25">
        <v>0</v>
      </c>
      <c r="Q2421" s="25">
        <v>0</v>
      </c>
      <c r="R2421" s="279">
        <f>SUM(M2421:Q2421)</f>
        <v>0</v>
      </c>
      <c r="S2421" s="569"/>
      <c r="T2421" s="569"/>
      <c r="U2421" s="569"/>
      <c r="V2421" s="569"/>
      <c r="W2421" s="569"/>
      <c r="X2421" s="569"/>
      <c r="Y2421" s="279"/>
      <c r="Z2421" s="279"/>
      <c r="AA2421" s="279"/>
      <c r="AB2421" s="279"/>
      <c r="AC2421" s="279"/>
      <c r="AD2421" s="279"/>
      <c r="AE2421" s="18"/>
    </row>
    <row r="2422" spans="1:54" ht="15" hidden="1" customHeight="1" thickBot="1">
      <c r="A2422" s="21">
        <v>1620</v>
      </c>
      <c r="B2422" s="94" t="s">
        <v>582</v>
      </c>
      <c r="C2422" s="39"/>
      <c r="D2422" s="254" t="s">
        <v>583</v>
      </c>
      <c r="E2422" s="46"/>
      <c r="F2422" s="40" t="s">
        <v>266</v>
      </c>
      <c r="G2422" s="93">
        <v>1</v>
      </c>
      <c r="H2422" s="66">
        <v>1</v>
      </c>
      <c r="I2422" s="514" t="s">
        <v>3706</v>
      </c>
      <c r="J2422" s="66">
        <v>2</v>
      </c>
      <c r="K2422" s="73" t="s">
        <v>487</v>
      </c>
      <c r="L2422" s="569" t="s">
        <v>4982</v>
      </c>
      <c r="M2422" s="25">
        <v>0</v>
      </c>
      <c r="N2422" s="25">
        <v>0</v>
      </c>
      <c r="O2422" s="25">
        <v>0</v>
      </c>
      <c r="P2422" s="25">
        <v>0</v>
      </c>
      <c r="Q2422" s="21">
        <v>0</v>
      </c>
      <c r="R2422" s="279">
        <f>SUM(M2422:Q2422)</f>
        <v>0</v>
      </c>
      <c r="S2422" s="569"/>
      <c r="T2422" s="569"/>
      <c r="U2422" s="569"/>
      <c r="V2422" s="569"/>
      <c r="W2422" s="569"/>
      <c r="X2422" s="569"/>
      <c r="Y2422" s="279"/>
      <c r="Z2422" s="279"/>
      <c r="AA2422" s="279"/>
      <c r="AB2422" s="279"/>
      <c r="AC2422" s="279"/>
      <c r="AD2422" s="279"/>
      <c r="AE2422" s="18"/>
    </row>
    <row r="2423" spans="1:54" ht="15" hidden="1" customHeight="1" thickBot="1">
      <c r="A2423" s="35">
        <v>1750</v>
      </c>
      <c r="B2423" s="94" t="s">
        <v>621</v>
      </c>
      <c r="C2423" s="39"/>
      <c r="D2423" s="254" t="s">
        <v>622</v>
      </c>
      <c r="E2423" s="49"/>
      <c r="F2423" s="40" t="s">
        <v>266</v>
      </c>
      <c r="G2423" s="66">
        <v>7</v>
      </c>
      <c r="H2423" s="66">
        <v>8</v>
      </c>
      <c r="I2423" s="514" t="s">
        <v>3707</v>
      </c>
      <c r="J2423" s="66">
        <v>5</v>
      </c>
      <c r="K2423" s="73" t="s">
        <v>487</v>
      </c>
      <c r="L2423" s="569" t="s">
        <v>4982</v>
      </c>
      <c r="M2423" s="77">
        <v>0</v>
      </c>
      <c r="N2423" s="21">
        <v>0</v>
      </c>
      <c r="O2423" s="35">
        <v>0</v>
      </c>
      <c r="P2423" s="35">
        <v>0</v>
      </c>
      <c r="Q2423" s="21">
        <v>0</v>
      </c>
      <c r="R2423" s="279">
        <f>SUM(M2423:Q2423)</f>
        <v>0</v>
      </c>
      <c r="S2423" s="69"/>
      <c r="T2423" s="69"/>
      <c r="U2423" s="69"/>
      <c r="V2423" s="69"/>
      <c r="W2423" s="69"/>
      <c r="X2423" s="69"/>
      <c r="Y2423" s="279"/>
      <c r="Z2423" s="279"/>
      <c r="AA2423" s="279"/>
      <c r="AB2423" s="279"/>
      <c r="AC2423" s="279"/>
      <c r="AD2423" s="279"/>
      <c r="AE2423" s="18"/>
    </row>
    <row r="2424" spans="1:54" ht="15" hidden="1" customHeight="1" thickBot="1">
      <c r="A2424" s="38">
        <v>1426</v>
      </c>
      <c r="B2424" s="94" t="s">
        <v>637</v>
      </c>
      <c r="C2424" s="39"/>
      <c r="D2424" s="254" t="s">
        <v>638</v>
      </c>
      <c r="E2424" s="46"/>
      <c r="F2424" s="40" t="s">
        <v>329</v>
      </c>
      <c r="G2424" s="66">
        <v>1</v>
      </c>
      <c r="H2424" s="66">
        <v>0</v>
      </c>
      <c r="I2424" s="514" t="s">
        <v>3709</v>
      </c>
      <c r="J2424" s="66">
        <v>3</v>
      </c>
      <c r="K2424" s="73" t="s">
        <v>487</v>
      </c>
      <c r="L2424" s="569" t="s">
        <v>4982</v>
      </c>
      <c r="M2424" s="25">
        <v>0</v>
      </c>
      <c r="N2424" s="25">
        <v>0</v>
      </c>
      <c r="O2424" s="25">
        <v>0</v>
      </c>
      <c r="P2424" s="25">
        <v>0</v>
      </c>
      <c r="Q2424" s="25">
        <v>0</v>
      </c>
      <c r="R2424" s="279">
        <f>SUM(M2424:Q2424)</f>
        <v>0</v>
      </c>
      <c r="S2424" s="569"/>
      <c r="T2424" s="569"/>
      <c r="U2424" s="569"/>
      <c r="V2424" s="569"/>
      <c r="W2424" s="569"/>
      <c r="X2424" s="569"/>
      <c r="Y2424" s="279"/>
      <c r="Z2424" s="279"/>
      <c r="AA2424" s="279"/>
      <c r="AB2424" s="279"/>
      <c r="AC2424" s="279"/>
      <c r="AD2424" s="279"/>
      <c r="AE2424" s="18"/>
    </row>
    <row r="2425" spans="1:54" ht="15" hidden="1" customHeight="1" thickBot="1">
      <c r="A2425" s="38">
        <v>1448</v>
      </c>
      <c r="B2425" s="94" t="s">
        <v>643</v>
      </c>
      <c r="C2425" s="39"/>
      <c r="D2425" s="254" t="s">
        <v>644</v>
      </c>
      <c r="E2425" s="46"/>
      <c r="F2425" s="40" t="s">
        <v>247</v>
      </c>
      <c r="G2425" s="66">
        <v>0</v>
      </c>
      <c r="H2425" s="66">
        <v>0</v>
      </c>
      <c r="I2425" s="514" t="s">
        <v>3709</v>
      </c>
      <c r="J2425" s="66">
        <v>5</v>
      </c>
      <c r="K2425" s="72" t="s">
        <v>470</v>
      </c>
      <c r="L2425" s="69" t="s">
        <v>4981</v>
      </c>
      <c r="M2425" s="25">
        <v>0</v>
      </c>
      <c r="N2425" s="25">
        <v>0</v>
      </c>
      <c r="O2425" s="21">
        <v>1</v>
      </c>
      <c r="P2425" s="25">
        <v>0</v>
      </c>
      <c r="Q2425" s="25">
        <v>0</v>
      </c>
      <c r="R2425" s="279">
        <f>SUM(M2425:Q2425)</f>
        <v>1</v>
      </c>
      <c r="S2425" s="69"/>
      <c r="T2425" s="69"/>
      <c r="U2425" s="69"/>
      <c r="V2425" s="69"/>
      <c r="W2425" s="69"/>
      <c r="X2425" s="69"/>
      <c r="Y2425" s="279"/>
      <c r="Z2425" s="279"/>
      <c r="AA2425" s="279"/>
      <c r="AB2425" s="279"/>
      <c r="AC2425" s="279"/>
      <c r="AD2425" s="279"/>
      <c r="AE2425" s="18"/>
    </row>
    <row r="2426" spans="1:54" ht="15" hidden="1" customHeight="1" thickBot="1">
      <c r="A2426" s="38"/>
      <c r="B2426" s="94" t="s">
        <v>4783</v>
      </c>
      <c r="C2426" s="39"/>
      <c r="D2426" s="254"/>
      <c r="E2426" s="46"/>
      <c r="F2426" s="40"/>
      <c r="G2426" s="66"/>
      <c r="H2426" s="66"/>
      <c r="I2426" s="514" t="s">
        <v>3333</v>
      </c>
      <c r="J2426" s="66">
        <v>5</v>
      </c>
      <c r="K2426" s="72" t="s">
        <v>470</v>
      </c>
      <c r="L2426" s="69" t="s">
        <v>4981</v>
      </c>
      <c r="M2426" s="60">
        <v>0</v>
      </c>
      <c r="N2426" s="60">
        <v>0</v>
      </c>
      <c r="O2426" s="60">
        <v>2</v>
      </c>
      <c r="P2426" s="60">
        <v>0</v>
      </c>
      <c r="Q2426" s="60">
        <v>0</v>
      </c>
      <c r="R2426" s="279"/>
      <c r="S2426" s="69"/>
      <c r="T2426" s="69"/>
      <c r="U2426" s="69"/>
      <c r="V2426" s="69"/>
      <c r="W2426" s="69"/>
      <c r="X2426" s="69"/>
      <c r="Y2426" s="279"/>
      <c r="Z2426" s="279"/>
      <c r="AA2426" s="279"/>
      <c r="AB2426" s="279"/>
      <c r="AC2426" s="279"/>
      <c r="AD2426" s="279"/>
      <c r="AE2426" s="18"/>
    </row>
    <row r="2427" spans="1:54" ht="15" hidden="1" customHeight="1" thickBot="1">
      <c r="A2427" s="38">
        <v>1452</v>
      </c>
      <c r="B2427" s="586" t="s">
        <v>2922</v>
      </c>
      <c r="C2427" s="465"/>
      <c r="D2427" s="254" t="s">
        <v>645</v>
      </c>
      <c r="E2427" s="116"/>
      <c r="F2427" s="105" t="s">
        <v>247</v>
      </c>
      <c r="G2427" s="75">
        <v>0</v>
      </c>
      <c r="H2427" s="75">
        <v>0</v>
      </c>
      <c r="I2427" s="514" t="s">
        <v>3709</v>
      </c>
      <c r="J2427" s="75">
        <v>6</v>
      </c>
      <c r="K2427" s="301" t="s">
        <v>487</v>
      </c>
      <c r="L2427" s="569" t="s">
        <v>4982</v>
      </c>
      <c r="M2427" s="35">
        <v>0</v>
      </c>
      <c r="N2427" s="25">
        <v>0</v>
      </c>
      <c r="O2427" s="21">
        <v>0</v>
      </c>
      <c r="P2427" s="25">
        <v>0</v>
      </c>
      <c r="Q2427" s="25">
        <v>0</v>
      </c>
      <c r="R2427" s="279">
        <f>SUM(M2427:Q2427)</f>
        <v>0</v>
      </c>
      <c r="S2427" s="69"/>
      <c r="T2427" s="69"/>
      <c r="U2427" s="69"/>
      <c r="V2427" s="69"/>
      <c r="W2427" s="69"/>
      <c r="X2427" s="69"/>
      <c r="Y2427" s="279"/>
      <c r="Z2427" s="279"/>
      <c r="AA2427" s="279"/>
      <c r="AB2427" s="279"/>
      <c r="AC2427" s="279"/>
      <c r="AD2427" s="279"/>
      <c r="AE2427" s="18"/>
    </row>
    <row r="2428" spans="1:54" ht="15" hidden="1" customHeight="1" thickBot="1">
      <c r="A2428" s="38">
        <v>1458</v>
      </c>
      <c r="B2428" s="94" t="s">
        <v>646</v>
      </c>
      <c r="C2428" s="39"/>
      <c r="D2428" s="254" t="s">
        <v>647</v>
      </c>
      <c r="E2428" s="46"/>
      <c r="F2428" s="40" t="s">
        <v>247</v>
      </c>
      <c r="G2428" s="66">
        <v>0</v>
      </c>
      <c r="H2428" s="66">
        <v>0</v>
      </c>
      <c r="I2428" s="514" t="s">
        <v>3709</v>
      </c>
      <c r="J2428" s="66">
        <v>8</v>
      </c>
      <c r="K2428" s="73" t="s">
        <v>487</v>
      </c>
      <c r="L2428" s="69" t="s">
        <v>4981</v>
      </c>
      <c r="M2428" s="21">
        <v>1</v>
      </c>
      <c r="N2428" s="25">
        <v>0</v>
      </c>
      <c r="O2428" s="25">
        <v>0</v>
      </c>
      <c r="P2428" s="21">
        <v>0</v>
      </c>
      <c r="Q2428" s="25">
        <v>0</v>
      </c>
      <c r="R2428" s="279">
        <f>SUM(M2428:Q2428)</f>
        <v>1</v>
      </c>
      <c r="S2428" s="69"/>
      <c r="T2428" s="69"/>
      <c r="U2428" s="69"/>
      <c r="V2428" s="69"/>
      <c r="W2428" s="69"/>
      <c r="X2428" s="69"/>
      <c r="Y2428" s="279"/>
      <c r="Z2428" s="279"/>
      <c r="AA2428" s="279"/>
      <c r="AB2428" s="279"/>
      <c r="AC2428" s="279"/>
      <c r="AD2428" s="279"/>
      <c r="AE2428" s="18"/>
    </row>
    <row r="2429" spans="1:54" ht="15" hidden="1" customHeight="1" thickBot="1">
      <c r="A2429" s="35"/>
      <c r="B2429" s="109" t="s">
        <v>4015</v>
      </c>
      <c r="C2429" s="571"/>
      <c r="D2429" s="572" t="s">
        <v>3701</v>
      </c>
      <c r="E2429" s="131"/>
      <c r="F2429" s="110" t="s">
        <v>247</v>
      </c>
      <c r="G2429" s="123"/>
      <c r="H2429" s="123"/>
      <c r="I2429" s="514" t="s">
        <v>3708</v>
      </c>
      <c r="J2429" s="123">
        <v>1</v>
      </c>
      <c r="K2429" s="570" t="s">
        <v>451</v>
      </c>
      <c r="L2429" s="573" t="s">
        <v>4981</v>
      </c>
      <c r="M2429" s="35">
        <v>0</v>
      </c>
      <c r="N2429" s="574">
        <v>1</v>
      </c>
      <c r="O2429" s="574">
        <v>1</v>
      </c>
      <c r="P2429" s="574">
        <v>0</v>
      </c>
      <c r="Q2429" s="574">
        <v>0</v>
      </c>
      <c r="R2429" s="567">
        <v>10</v>
      </c>
      <c r="S2429" s="573"/>
      <c r="T2429" s="573"/>
      <c r="U2429" s="573"/>
      <c r="V2429" s="573"/>
      <c r="W2429" s="573"/>
      <c r="X2429" s="573"/>
      <c r="Y2429" s="567"/>
      <c r="Z2429" s="567"/>
      <c r="AA2429" s="567"/>
      <c r="AB2429" s="567"/>
      <c r="AC2429" s="567"/>
      <c r="AD2429" s="567"/>
      <c r="AE2429" s="407"/>
      <c r="AF2429" s="414"/>
      <c r="AG2429" s="414"/>
      <c r="AH2429" s="414"/>
      <c r="AI2429" s="414"/>
      <c r="AJ2429" s="414"/>
      <c r="AK2429" s="414"/>
      <c r="AL2429" s="414"/>
      <c r="AM2429" s="414"/>
      <c r="AN2429" s="414"/>
      <c r="AO2429" s="414"/>
      <c r="AP2429" s="414"/>
      <c r="AQ2429" s="414"/>
      <c r="AR2429" s="414"/>
      <c r="AS2429" s="414"/>
      <c r="AT2429" s="414"/>
      <c r="AU2429" s="414"/>
      <c r="AV2429" s="414"/>
      <c r="AW2429" s="414"/>
      <c r="AX2429" s="414"/>
      <c r="AY2429" s="414"/>
      <c r="AZ2429" s="414"/>
      <c r="BA2429" s="414"/>
      <c r="BB2429" s="414"/>
    </row>
    <row r="2430" spans="1:54" s="460" customFormat="1" ht="15" hidden="1" customHeight="1" thickBot="1">
      <c r="A2430" s="35">
        <v>1839</v>
      </c>
      <c r="B2430" s="94" t="s">
        <v>667</v>
      </c>
      <c r="C2430" s="39"/>
      <c r="D2430" s="254" t="s">
        <v>668</v>
      </c>
      <c r="E2430" s="46"/>
      <c r="F2430" s="40" t="s">
        <v>266</v>
      </c>
      <c r="G2430" s="66">
        <v>5</v>
      </c>
      <c r="H2430" s="66">
        <v>6</v>
      </c>
      <c r="I2430" s="514" t="s">
        <v>3708</v>
      </c>
      <c r="J2430" s="66">
        <v>4</v>
      </c>
      <c r="K2430" s="73" t="s">
        <v>487</v>
      </c>
      <c r="L2430" s="69" t="s">
        <v>4981</v>
      </c>
      <c r="M2430" s="35">
        <v>0</v>
      </c>
      <c r="N2430" s="35">
        <v>0</v>
      </c>
      <c r="O2430" s="30">
        <v>1</v>
      </c>
      <c r="P2430" s="35">
        <v>0</v>
      </c>
      <c r="Q2430" s="35">
        <v>0</v>
      </c>
      <c r="R2430" s="279">
        <f>SUM(M2430:Q2430)</f>
        <v>1</v>
      </c>
      <c r="S2430" s="69"/>
      <c r="T2430" s="69"/>
      <c r="U2430" s="69"/>
      <c r="V2430" s="69"/>
      <c r="W2430" s="69"/>
      <c r="X2430" s="69"/>
      <c r="Y2430" s="279"/>
      <c r="Z2430" s="279"/>
      <c r="AA2430" s="279"/>
      <c r="AB2430" s="279"/>
      <c r="AC2430" s="279"/>
      <c r="AD2430" s="279"/>
      <c r="AE2430" s="18"/>
      <c r="AF2430"/>
      <c r="AG2430"/>
      <c r="AH2430"/>
      <c r="AI2430"/>
      <c r="AJ2430"/>
      <c r="AK2430"/>
      <c r="AL2430"/>
      <c r="AM2430"/>
      <c r="AN2430"/>
      <c r="AO2430"/>
      <c r="AP2430"/>
      <c r="AQ2430"/>
      <c r="AR2430"/>
      <c r="AS2430"/>
      <c r="AT2430"/>
      <c r="AU2430"/>
      <c r="AV2430"/>
      <c r="AW2430"/>
      <c r="AX2430"/>
      <c r="AY2430"/>
      <c r="AZ2430"/>
      <c r="BA2430"/>
      <c r="BB2430"/>
    </row>
    <row r="2431" spans="1:54" ht="15" hidden="1" customHeight="1" thickBot="1">
      <c r="A2431" s="35">
        <v>1844</v>
      </c>
      <c r="B2431" s="94" t="s">
        <v>670</v>
      </c>
      <c r="C2431" s="39"/>
      <c r="D2431" s="254" t="s">
        <v>671</v>
      </c>
      <c r="E2431" s="46"/>
      <c r="F2431" s="40" t="s">
        <v>247</v>
      </c>
      <c r="G2431" s="66">
        <v>0</v>
      </c>
      <c r="H2431" s="66">
        <v>0</v>
      </c>
      <c r="I2431" s="514" t="s">
        <v>3708</v>
      </c>
      <c r="J2431" s="66">
        <v>5</v>
      </c>
      <c r="K2431" s="73" t="s">
        <v>487</v>
      </c>
      <c r="L2431" s="69" t="s">
        <v>4981</v>
      </c>
      <c r="M2431" s="35">
        <v>0</v>
      </c>
      <c r="N2431" s="35">
        <v>0</v>
      </c>
      <c r="O2431" s="35">
        <v>0</v>
      </c>
      <c r="P2431" s="35">
        <v>0</v>
      </c>
      <c r="Q2431" s="30">
        <v>2</v>
      </c>
      <c r="R2431" s="279">
        <f>SUM(M2431:Q2431)</f>
        <v>2</v>
      </c>
      <c r="S2431" s="69"/>
      <c r="T2431" s="69"/>
      <c r="U2431" s="69"/>
      <c r="V2431" s="69"/>
      <c r="W2431" s="69"/>
      <c r="X2431" s="69"/>
      <c r="Y2431" s="279"/>
      <c r="Z2431" s="279"/>
      <c r="AA2431" s="279"/>
      <c r="AB2431" s="279"/>
      <c r="AC2431" s="279"/>
      <c r="AD2431" s="279"/>
      <c r="AE2431" s="18"/>
    </row>
    <row r="2432" spans="1:54" ht="15" hidden="1" customHeight="1" thickBot="1">
      <c r="A2432" s="35">
        <v>1851</v>
      </c>
      <c r="B2432" s="94" t="s">
        <v>28</v>
      </c>
      <c r="C2432" s="39"/>
      <c r="D2432" s="254" t="s">
        <v>672</v>
      </c>
      <c r="E2432" s="49"/>
      <c r="F2432" s="40" t="s">
        <v>247</v>
      </c>
      <c r="G2432" s="66">
        <v>0</v>
      </c>
      <c r="H2432" s="66">
        <v>0</v>
      </c>
      <c r="I2432" s="514" t="s">
        <v>3708</v>
      </c>
      <c r="J2432" s="66">
        <v>6</v>
      </c>
      <c r="K2432" s="72" t="s">
        <v>470</v>
      </c>
      <c r="L2432" s="69" t="s">
        <v>4981</v>
      </c>
      <c r="M2432" s="35">
        <v>0</v>
      </c>
      <c r="N2432" s="35">
        <v>0</v>
      </c>
      <c r="O2432" s="30">
        <v>1</v>
      </c>
      <c r="P2432" s="35">
        <v>0</v>
      </c>
      <c r="Q2432" s="35">
        <v>0</v>
      </c>
      <c r="R2432" s="279">
        <f>SUM(M2432:Q2432)</f>
        <v>1</v>
      </c>
      <c r="S2432" s="69"/>
      <c r="T2432" s="69"/>
      <c r="U2432" s="69"/>
      <c r="V2432" s="69"/>
      <c r="W2432" s="69"/>
      <c r="X2432" s="69"/>
      <c r="Y2432" s="279"/>
      <c r="Z2432" s="279"/>
      <c r="AA2432" s="279"/>
      <c r="AB2432" s="279"/>
      <c r="AC2432" s="279"/>
      <c r="AD2432" s="279"/>
      <c r="AE2432" s="18"/>
    </row>
    <row r="2433" spans="1:31" ht="15" hidden="1" customHeight="1" thickBot="1">
      <c r="A2433" s="35"/>
      <c r="B2433" s="94" t="s">
        <v>4560</v>
      </c>
      <c r="C2433" s="39"/>
      <c r="D2433" s="254"/>
      <c r="E2433" s="49"/>
      <c r="F2433" s="40"/>
      <c r="G2433" s="66">
        <v>5</v>
      </c>
      <c r="H2433" s="66">
        <v>8</v>
      </c>
      <c r="I2433" s="514" t="s">
        <v>3350</v>
      </c>
      <c r="J2433" s="66">
        <v>7</v>
      </c>
      <c r="K2433" s="72" t="s">
        <v>470</v>
      </c>
      <c r="L2433" s="69" t="s">
        <v>5017</v>
      </c>
      <c r="M2433" s="35">
        <v>0</v>
      </c>
      <c r="N2433" s="25">
        <v>0</v>
      </c>
      <c r="O2433" s="30">
        <v>0</v>
      </c>
      <c r="P2433" s="30">
        <v>0</v>
      </c>
      <c r="Q2433" s="30">
        <v>0</v>
      </c>
      <c r="R2433" s="279"/>
      <c r="S2433" s="69"/>
      <c r="T2433" s="69"/>
      <c r="U2433" s="69"/>
      <c r="V2433" s="69"/>
      <c r="W2433" s="69"/>
      <c r="X2433" s="69"/>
      <c r="Y2433" s="279"/>
      <c r="Z2433" s="279"/>
      <c r="AA2433" s="279"/>
      <c r="AB2433" s="279"/>
      <c r="AC2433" s="279"/>
      <c r="AD2433" s="279"/>
      <c r="AE2433" s="18"/>
    </row>
    <row r="2434" spans="1:31" ht="15" hidden="1" customHeight="1" thickBot="1">
      <c r="A2434" s="35">
        <v>1856</v>
      </c>
      <c r="B2434" s="94" t="s">
        <v>24</v>
      </c>
      <c r="C2434" s="39"/>
      <c r="D2434" s="254" t="s">
        <v>673</v>
      </c>
      <c r="E2434" s="49"/>
      <c r="F2434" s="295" t="s">
        <v>247</v>
      </c>
      <c r="G2434" s="66">
        <v>0</v>
      </c>
      <c r="H2434" s="66">
        <v>0</v>
      </c>
      <c r="I2434" s="514" t="s">
        <v>3708</v>
      </c>
      <c r="J2434" s="66">
        <v>8</v>
      </c>
      <c r="K2434" s="73" t="s">
        <v>487</v>
      </c>
      <c r="L2434" s="69" t="s">
        <v>5459</v>
      </c>
      <c r="M2434" s="35">
        <v>0</v>
      </c>
      <c r="N2434" s="35">
        <v>0</v>
      </c>
      <c r="O2434" s="35">
        <v>0</v>
      </c>
      <c r="P2434" s="35">
        <v>0</v>
      </c>
      <c r="Q2434" s="35">
        <v>0</v>
      </c>
      <c r="R2434" s="279">
        <f t="shared" ref="R2434:R2443" si="52">SUM(M2434:Q2434)</f>
        <v>0</v>
      </c>
      <c r="S2434" s="69"/>
      <c r="T2434" s="69"/>
      <c r="U2434" s="69"/>
      <c r="V2434" s="69"/>
      <c r="W2434" s="69"/>
      <c r="X2434" s="69"/>
      <c r="Y2434" s="279"/>
      <c r="Z2434" s="279"/>
      <c r="AA2434" s="279"/>
      <c r="AB2434" s="279"/>
      <c r="AC2434" s="279"/>
      <c r="AD2434" s="279"/>
      <c r="AE2434" s="18"/>
    </row>
    <row r="2435" spans="1:31" ht="15" hidden="1" customHeight="1" thickBot="1">
      <c r="A2435" s="35">
        <v>1857</v>
      </c>
      <c r="B2435" s="291" t="s">
        <v>674</v>
      </c>
      <c r="C2435" s="308"/>
      <c r="D2435" s="254" t="s">
        <v>675</v>
      </c>
      <c r="E2435" s="49"/>
      <c r="F2435" s="40" t="s">
        <v>266</v>
      </c>
      <c r="G2435" s="66">
        <v>3</v>
      </c>
      <c r="H2435" s="66">
        <v>15</v>
      </c>
      <c r="I2435" s="514" t="s">
        <v>3708</v>
      </c>
      <c r="J2435" s="66">
        <v>9</v>
      </c>
      <c r="K2435" s="61" t="s">
        <v>493</v>
      </c>
      <c r="L2435" s="91" t="s">
        <v>4981</v>
      </c>
      <c r="M2435" s="35">
        <v>0</v>
      </c>
      <c r="N2435" s="35">
        <v>0</v>
      </c>
      <c r="O2435" s="35">
        <v>0</v>
      </c>
      <c r="P2435" s="30">
        <v>1</v>
      </c>
      <c r="Q2435" s="30">
        <v>1</v>
      </c>
      <c r="R2435" s="279">
        <f t="shared" si="52"/>
        <v>2</v>
      </c>
      <c r="S2435" s="91"/>
      <c r="T2435" s="91"/>
      <c r="U2435" s="91"/>
      <c r="V2435" s="91"/>
      <c r="W2435" s="91"/>
      <c r="X2435" s="91"/>
      <c r="Y2435" s="279"/>
      <c r="Z2435" s="279"/>
      <c r="AA2435" s="279"/>
      <c r="AB2435" s="279"/>
      <c r="AC2435" s="279"/>
      <c r="AD2435" s="279"/>
      <c r="AE2435" s="18"/>
    </row>
    <row r="2436" spans="1:31" ht="15" hidden="1" customHeight="1" thickBot="1">
      <c r="A2436" s="21">
        <v>1923</v>
      </c>
      <c r="B2436" s="94" t="s">
        <v>129</v>
      </c>
      <c r="C2436" s="39"/>
      <c r="D2436" s="254" t="s">
        <v>688</v>
      </c>
      <c r="E2436" s="46"/>
      <c r="F2436" s="40" t="s">
        <v>266</v>
      </c>
      <c r="G2436" s="66">
        <v>1</v>
      </c>
      <c r="H2436" s="66">
        <v>4</v>
      </c>
      <c r="I2436" s="514" t="s">
        <v>3710</v>
      </c>
      <c r="J2436" s="66">
        <v>2</v>
      </c>
      <c r="K2436" s="72" t="s">
        <v>470</v>
      </c>
      <c r="L2436" s="569" t="s">
        <v>4982</v>
      </c>
      <c r="M2436" s="25">
        <v>0</v>
      </c>
      <c r="N2436" s="25">
        <v>0</v>
      </c>
      <c r="O2436" s="25">
        <v>0</v>
      </c>
      <c r="P2436" s="25">
        <v>0</v>
      </c>
      <c r="Q2436" s="25">
        <v>0</v>
      </c>
      <c r="R2436" s="279">
        <f t="shared" si="52"/>
        <v>0</v>
      </c>
      <c r="S2436" s="569"/>
      <c r="T2436" s="569"/>
      <c r="U2436" s="569"/>
      <c r="V2436" s="569"/>
      <c r="W2436" s="569"/>
      <c r="X2436" s="569"/>
      <c r="Y2436" s="279"/>
      <c r="Z2436" s="279"/>
      <c r="AA2436" s="279"/>
      <c r="AB2436" s="279"/>
      <c r="AC2436" s="279"/>
      <c r="AD2436" s="279"/>
      <c r="AE2436" s="18"/>
    </row>
    <row r="2437" spans="1:31" ht="15" hidden="1" customHeight="1" thickBot="1">
      <c r="A2437" s="21">
        <v>1957</v>
      </c>
      <c r="B2437" s="94" t="s">
        <v>228</v>
      </c>
      <c r="C2437" s="39"/>
      <c r="D2437" s="254" t="s">
        <v>694</v>
      </c>
      <c r="E2437" s="49"/>
      <c r="F2437" s="40" t="s">
        <v>329</v>
      </c>
      <c r="G2437" s="66">
        <v>7</v>
      </c>
      <c r="H2437" s="66">
        <v>1</v>
      </c>
      <c r="I2437" s="514" t="s">
        <v>3710</v>
      </c>
      <c r="J2437" s="66">
        <v>7</v>
      </c>
      <c r="K2437" s="73" t="s">
        <v>487</v>
      </c>
      <c r="L2437" s="69" t="s">
        <v>4981</v>
      </c>
      <c r="M2437" s="25">
        <v>0</v>
      </c>
      <c r="N2437" s="25">
        <v>0</v>
      </c>
      <c r="O2437" s="84">
        <v>0</v>
      </c>
      <c r="P2437" s="25">
        <v>0</v>
      </c>
      <c r="Q2437" s="25">
        <v>0</v>
      </c>
      <c r="R2437" s="279">
        <f t="shared" si="52"/>
        <v>0</v>
      </c>
      <c r="S2437" s="69"/>
      <c r="T2437" s="69"/>
      <c r="U2437" s="69"/>
      <c r="V2437" s="69"/>
      <c r="W2437" s="69"/>
      <c r="X2437" s="69"/>
      <c r="Y2437" s="279"/>
      <c r="Z2437" s="279"/>
      <c r="AA2437" s="279"/>
      <c r="AB2437" s="279"/>
      <c r="AC2437" s="279"/>
      <c r="AD2437" s="279"/>
      <c r="AE2437" s="18"/>
    </row>
    <row r="2438" spans="1:31" ht="15" hidden="1" customHeight="1" thickBot="1">
      <c r="A2438" s="21">
        <v>1960</v>
      </c>
      <c r="B2438" s="260" t="s">
        <v>217</v>
      </c>
      <c r="C2438" s="260"/>
      <c r="D2438" s="254" t="s">
        <v>695</v>
      </c>
      <c r="E2438" s="149"/>
      <c r="F2438" s="40" t="s">
        <v>266</v>
      </c>
      <c r="G2438" s="66">
        <v>4</v>
      </c>
      <c r="H2438" s="93">
        <v>9</v>
      </c>
      <c r="I2438" s="514" t="s">
        <v>3710</v>
      </c>
      <c r="J2438" s="66">
        <v>8</v>
      </c>
      <c r="K2438" s="61" t="s">
        <v>493</v>
      </c>
      <c r="L2438" s="91" t="s">
        <v>4981</v>
      </c>
      <c r="M2438" s="25">
        <v>0</v>
      </c>
      <c r="N2438" s="25">
        <v>0</v>
      </c>
      <c r="O2438" s="86">
        <v>0</v>
      </c>
      <c r="P2438" s="25">
        <v>0</v>
      </c>
      <c r="Q2438" s="21">
        <v>1</v>
      </c>
      <c r="R2438" s="279">
        <f t="shared" si="52"/>
        <v>1</v>
      </c>
      <c r="S2438" s="91"/>
      <c r="T2438" s="91"/>
      <c r="U2438" s="91"/>
      <c r="V2438" s="91"/>
      <c r="W2438" s="91"/>
      <c r="X2438" s="91"/>
      <c r="Y2438" s="279"/>
      <c r="Z2438" s="279"/>
      <c r="AA2438" s="279"/>
      <c r="AB2438" s="279"/>
      <c r="AC2438" s="279"/>
      <c r="AD2438" s="279"/>
      <c r="AE2438" s="18"/>
    </row>
    <row r="2439" spans="1:31" ht="15" hidden="1" customHeight="1" thickBot="1">
      <c r="A2439" s="21"/>
      <c r="B2439" s="39" t="s">
        <v>706</v>
      </c>
      <c r="C2439" s="39"/>
      <c r="D2439" s="254" t="s">
        <v>707</v>
      </c>
      <c r="E2439" s="46"/>
      <c r="F2439" s="40" t="s">
        <v>266</v>
      </c>
      <c r="G2439" s="66">
        <v>1</v>
      </c>
      <c r="H2439" s="66">
        <v>1</v>
      </c>
      <c r="I2439" s="514" t="s">
        <v>3711</v>
      </c>
      <c r="J2439" s="66">
        <v>1</v>
      </c>
      <c r="K2439" s="72" t="s">
        <v>470</v>
      </c>
      <c r="L2439" s="69" t="s">
        <v>4982</v>
      </c>
      <c r="M2439" s="86">
        <v>0</v>
      </c>
      <c r="N2439" s="86">
        <v>0</v>
      </c>
      <c r="O2439" s="86">
        <v>0</v>
      </c>
      <c r="P2439" s="86">
        <v>0</v>
      </c>
      <c r="Q2439" s="21">
        <v>0</v>
      </c>
      <c r="R2439" s="279">
        <f t="shared" si="52"/>
        <v>0</v>
      </c>
      <c r="S2439" s="69"/>
      <c r="T2439" s="69"/>
      <c r="U2439" s="69"/>
      <c r="V2439" s="69"/>
      <c r="W2439" s="69"/>
      <c r="X2439" s="69"/>
      <c r="Y2439" s="279"/>
      <c r="Z2439" s="279"/>
      <c r="AA2439" s="279"/>
      <c r="AB2439" s="279"/>
      <c r="AC2439" s="279"/>
      <c r="AD2439" s="279"/>
      <c r="AE2439" s="18"/>
    </row>
    <row r="2440" spans="1:31" ht="15" hidden="1" customHeight="1" thickBot="1">
      <c r="A2440" s="21"/>
      <c r="B2440" s="43" t="s">
        <v>717</v>
      </c>
      <c r="C2440" s="22"/>
      <c r="D2440" s="254" t="s">
        <v>718</v>
      </c>
      <c r="E2440" s="46"/>
      <c r="F2440" s="36" t="s">
        <v>266</v>
      </c>
      <c r="G2440" s="66">
        <v>1</v>
      </c>
      <c r="H2440" s="66">
        <v>2</v>
      </c>
      <c r="I2440" s="514" t="s">
        <v>3711</v>
      </c>
      <c r="J2440" s="66">
        <v>2</v>
      </c>
      <c r="K2440" s="50" t="s">
        <v>487</v>
      </c>
      <c r="L2440" s="69" t="s">
        <v>4981</v>
      </c>
      <c r="M2440" s="86">
        <v>0</v>
      </c>
      <c r="N2440" s="86">
        <v>0</v>
      </c>
      <c r="O2440" s="86">
        <v>0</v>
      </c>
      <c r="P2440" s="86">
        <v>0</v>
      </c>
      <c r="Q2440" s="21">
        <v>2</v>
      </c>
      <c r="R2440" s="279">
        <f t="shared" si="52"/>
        <v>2</v>
      </c>
      <c r="S2440" s="69"/>
      <c r="T2440" s="69"/>
      <c r="U2440" s="69"/>
      <c r="V2440" s="69"/>
      <c r="W2440" s="69"/>
      <c r="X2440" s="69"/>
      <c r="Y2440" s="279"/>
      <c r="Z2440" s="279"/>
      <c r="AA2440" s="279"/>
      <c r="AB2440" s="279"/>
      <c r="AC2440" s="279"/>
      <c r="AD2440" s="279"/>
      <c r="AE2440" s="18"/>
    </row>
    <row r="2441" spans="1:31" ht="15" hidden="1" customHeight="1" thickBot="1">
      <c r="A2441" s="21"/>
      <c r="B2441" s="586" t="s">
        <v>2972</v>
      </c>
      <c r="C2441" s="465"/>
      <c r="D2441" s="254" t="s">
        <v>731</v>
      </c>
      <c r="E2441" s="46"/>
      <c r="F2441" s="40" t="s">
        <v>266</v>
      </c>
      <c r="G2441" s="66">
        <v>0</v>
      </c>
      <c r="H2441" s="66">
        <v>4</v>
      </c>
      <c r="I2441" s="514" t="s">
        <v>3711</v>
      </c>
      <c r="J2441" s="66">
        <v>2</v>
      </c>
      <c r="K2441" s="61" t="s">
        <v>493</v>
      </c>
      <c r="L2441" s="69" t="s">
        <v>4981</v>
      </c>
      <c r="M2441" s="35">
        <v>0</v>
      </c>
      <c r="N2441" s="86">
        <v>0</v>
      </c>
      <c r="O2441" s="86">
        <v>0</v>
      </c>
      <c r="P2441" s="35">
        <v>0</v>
      </c>
      <c r="Q2441" s="21">
        <v>1</v>
      </c>
      <c r="R2441" s="279">
        <f t="shared" si="52"/>
        <v>1</v>
      </c>
      <c r="S2441" s="69"/>
      <c r="T2441" s="69"/>
      <c r="U2441" s="69"/>
      <c r="V2441" s="69"/>
      <c r="W2441" s="69"/>
      <c r="X2441" s="69"/>
      <c r="Y2441" s="279"/>
      <c r="Z2441" s="279"/>
      <c r="AA2441" s="279"/>
      <c r="AB2441" s="279"/>
      <c r="AC2441" s="279"/>
      <c r="AD2441" s="279"/>
      <c r="AE2441" s="18"/>
    </row>
    <row r="2442" spans="1:31" ht="15" hidden="1" customHeight="1" thickBot="1">
      <c r="A2442" s="18"/>
      <c r="B2442" s="94" t="s">
        <v>4616</v>
      </c>
      <c r="C2442" s="39"/>
      <c r="D2442" s="254" t="s">
        <v>738</v>
      </c>
      <c r="E2442" s="46"/>
      <c r="F2442" s="40" t="s">
        <v>266</v>
      </c>
      <c r="G2442" s="66">
        <v>4</v>
      </c>
      <c r="H2442" s="66">
        <v>4</v>
      </c>
      <c r="I2442" s="514" t="s">
        <v>3711</v>
      </c>
      <c r="J2442" s="66">
        <v>2</v>
      </c>
      <c r="K2442" s="61" t="s">
        <v>493</v>
      </c>
      <c r="L2442" s="69" t="s">
        <v>4982</v>
      </c>
      <c r="M2442" s="86">
        <v>0</v>
      </c>
      <c r="N2442" s="86">
        <v>0</v>
      </c>
      <c r="O2442" s="86">
        <v>0</v>
      </c>
      <c r="P2442" s="35">
        <v>0</v>
      </c>
      <c r="Q2442" s="35">
        <v>0</v>
      </c>
      <c r="R2442" s="279">
        <f t="shared" si="52"/>
        <v>0</v>
      </c>
      <c r="S2442" s="69"/>
      <c r="T2442" s="69"/>
      <c r="U2442" s="69"/>
      <c r="V2442" s="69"/>
      <c r="W2442" s="69"/>
      <c r="X2442" s="69"/>
      <c r="Y2442" s="279"/>
      <c r="Z2442" s="279"/>
      <c r="AA2442" s="279"/>
      <c r="AB2442" s="279"/>
      <c r="AC2442" s="279"/>
      <c r="AD2442" s="279"/>
      <c r="AE2442" s="18"/>
    </row>
    <row r="2443" spans="1:31" ht="15" hidden="1" customHeight="1" thickBot="1">
      <c r="A2443" s="18"/>
      <c r="B2443" s="94" t="s">
        <v>4615</v>
      </c>
      <c r="C2443" s="39"/>
      <c r="D2443" s="254" t="s">
        <v>740</v>
      </c>
      <c r="E2443" s="46"/>
      <c r="F2443" s="40" t="s">
        <v>266</v>
      </c>
      <c r="G2443" s="66">
        <v>0</v>
      </c>
      <c r="H2443" s="66">
        <v>4</v>
      </c>
      <c r="I2443" s="514" t="s">
        <v>3711</v>
      </c>
      <c r="J2443" s="66">
        <v>2</v>
      </c>
      <c r="K2443" s="61" t="s">
        <v>493</v>
      </c>
      <c r="L2443" s="69" t="s">
        <v>5008</v>
      </c>
      <c r="M2443" s="86">
        <v>0</v>
      </c>
      <c r="N2443" s="35">
        <v>0</v>
      </c>
      <c r="O2443" s="35">
        <v>0</v>
      </c>
      <c r="P2443" s="35">
        <v>0</v>
      </c>
      <c r="Q2443" s="35">
        <v>0</v>
      </c>
      <c r="R2443" s="279">
        <f t="shared" si="52"/>
        <v>0</v>
      </c>
      <c r="S2443" s="69"/>
      <c r="T2443" s="69"/>
      <c r="U2443" s="69"/>
      <c r="V2443" s="69"/>
      <c r="W2443" s="69"/>
      <c r="X2443" s="69"/>
      <c r="Y2443" s="279"/>
      <c r="Z2443" s="279"/>
      <c r="AA2443" s="279"/>
      <c r="AB2443" s="279"/>
      <c r="AC2443" s="279"/>
      <c r="AD2443" s="279"/>
      <c r="AE2443" s="18"/>
    </row>
    <row r="2444" spans="1:31" ht="15" hidden="1" customHeight="1" thickBot="1">
      <c r="A2444" s="18"/>
      <c r="B2444" s="94" t="s">
        <v>4561</v>
      </c>
      <c r="C2444" s="39"/>
      <c r="D2444" s="254"/>
      <c r="E2444" s="46"/>
      <c r="F2444" s="40"/>
      <c r="G2444" s="66"/>
      <c r="H2444" s="66"/>
      <c r="I2444" s="514" t="s">
        <v>3381</v>
      </c>
      <c r="J2444" s="66">
        <v>3</v>
      </c>
      <c r="K2444" s="61" t="s">
        <v>493</v>
      </c>
      <c r="L2444" s="69" t="s">
        <v>5898</v>
      </c>
      <c r="M2444" s="86">
        <v>1</v>
      </c>
      <c r="N2444" s="35">
        <v>0</v>
      </c>
      <c r="O2444" s="21">
        <v>0</v>
      </c>
      <c r="P2444" s="35">
        <v>0</v>
      </c>
      <c r="Q2444" s="35">
        <v>0</v>
      </c>
      <c r="R2444" s="279"/>
      <c r="S2444" s="69"/>
      <c r="T2444" s="69"/>
      <c r="U2444" s="69"/>
      <c r="V2444" s="69"/>
      <c r="W2444" s="69"/>
      <c r="X2444" s="69"/>
      <c r="Y2444" s="279"/>
      <c r="Z2444" s="279"/>
      <c r="AA2444" s="279"/>
      <c r="AB2444" s="279"/>
      <c r="AC2444" s="279"/>
      <c r="AD2444" s="279"/>
      <c r="AE2444" s="18"/>
    </row>
    <row r="2445" spans="1:31" ht="15" hidden="1" customHeight="1" thickBot="1">
      <c r="A2445" s="21"/>
      <c r="B2445" s="94" t="s">
        <v>758</v>
      </c>
      <c r="C2445" s="39"/>
      <c r="D2445" s="254" t="s">
        <v>3696</v>
      </c>
      <c r="E2445" s="46"/>
      <c r="F2445" s="40" t="s">
        <v>266</v>
      </c>
      <c r="G2445" s="66">
        <v>4</v>
      </c>
      <c r="H2445" s="66">
        <v>2</v>
      </c>
      <c r="I2445" s="514" t="s">
        <v>3711</v>
      </c>
      <c r="J2445" s="66">
        <v>3</v>
      </c>
      <c r="K2445" s="72" t="s">
        <v>470</v>
      </c>
      <c r="L2445" s="69" t="s">
        <v>4981</v>
      </c>
      <c r="M2445" s="35">
        <v>0</v>
      </c>
      <c r="N2445" s="86">
        <v>0</v>
      </c>
      <c r="O2445" s="86">
        <v>0</v>
      </c>
      <c r="P2445" s="21">
        <v>1</v>
      </c>
      <c r="Q2445" s="86">
        <v>0</v>
      </c>
      <c r="R2445" s="279">
        <f t="shared" ref="R2445:R2457" si="53">SUM(M2445:Q2445)</f>
        <v>1</v>
      </c>
      <c r="S2445" s="69"/>
      <c r="T2445" s="69"/>
      <c r="U2445" s="69"/>
      <c r="V2445" s="69"/>
      <c r="W2445" s="69"/>
      <c r="X2445" s="69"/>
      <c r="Y2445" s="279"/>
      <c r="Z2445" s="279"/>
      <c r="AA2445" s="279"/>
      <c r="AB2445" s="279"/>
      <c r="AC2445" s="279"/>
      <c r="AD2445" s="279"/>
      <c r="AE2445" s="18"/>
    </row>
    <row r="2446" spans="1:31" ht="15" hidden="1" customHeight="1" thickBot="1">
      <c r="A2446" s="18"/>
      <c r="B2446" s="586" t="s">
        <v>3208</v>
      </c>
      <c r="C2446" s="465"/>
      <c r="D2446" s="254" t="s">
        <v>763</v>
      </c>
      <c r="E2446" s="46"/>
      <c r="F2446" s="40" t="s">
        <v>266</v>
      </c>
      <c r="G2446" s="66">
        <v>2</v>
      </c>
      <c r="H2446" s="66">
        <v>2</v>
      </c>
      <c r="I2446" s="514" t="s">
        <v>3711</v>
      </c>
      <c r="J2446" s="66">
        <v>3</v>
      </c>
      <c r="K2446" s="61" t="s">
        <v>493</v>
      </c>
      <c r="L2446" s="69" t="s">
        <v>5008</v>
      </c>
      <c r="M2446" s="86">
        <v>0</v>
      </c>
      <c r="N2446" s="86">
        <v>0</v>
      </c>
      <c r="O2446" s="35">
        <v>0</v>
      </c>
      <c r="P2446" s="35">
        <v>0</v>
      </c>
      <c r="Q2446" s="35">
        <v>0</v>
      </c>
      <c r="R2446" s="279">
        <f t="shared" si="53"/>
        <v>0</v>
      </c>
      <c r="S2446" s="69"/>
      <c r="T2446" s="69"/>
      <c r="U2446" s="69"/>
      <c r="V2446" s="69"/>
      <c r="W2446" s="69"/>
      <c r="X2446" s="69"/>
      <c r="Y2446" s="279"/>
      <c r="Z2446" s="279"/>
      <c r="AA2446" s="279"/>
      <c r="AB2446" s="279"/>
      <c r="AC2446" s="279"/>
      <c r="AD2446" s="279"/>
      <c r="AE2446" s="18"/>
    </row>
    <row r="2447" spans="1:31" ht="15" hidden="1" customHeight="1" thickBot="1">
      <c r="A2447" s="21"/>
      <c r="B2447" s="94" t="s">
        <v>764</v>
      </c>
      <c r="C2447" s="39"/>
      <c r="D2447" s="254" t="s">
        <v>765</v>
      </c>
      <c r="E2447" s="46"/>
      <c r="F2447" s="40" t="s">
        <v>266</v>
      </c>
      <c r="G2447" s="66">
        <v>2</v>
      </c>
      <c r="H2447" s="66">
        <v>3</v>
      </c>
      <c r="I2447" s="514" t="s">
        <v>3711</v>
      </c>
      <c r="J2447" s="66">
        <v>3</v>
      </c>
      <c r="K2447" s="72" t="s">
        <v>470</v>
      </c>
      <c r="L2447" s="69" t="s">
        <v>4981</v>
      </c>
      <c r="M2447" s="86">
        <v>0</v>
      </c>
      <c r="N2447" s="86">
        <v>0</v>
      </c>
      <c r="O2447" s="21">
        <v>2</v>
      </c>
      <c r="P2447" s="86">
        <v>0</v>
      </c>
      <c r="Q2447" s="86">
        <v>0</v>
      </c>
      <c r="R2447" s="279">
        <f t="shared" si="53"/>
        <v>2</v>
      </c>
      <c r="S2447" s="69"/>
      <c r="T2447" s="69"/>
      <c r="U2447" s="69"/>
      <c r="V2447" s="69"/>
      <c r="W2447" s="69"/>
      <c r="X2447" s="69"/>
      <c r="Y2447" s="279"/>
      <c r="Z2447" s="279"/>
      <c r="AA2447" s="279"/>
      <c r="AB2447" s="279"/>
      <c r="AC2447" s="279"/>
      <c r="AD2447" s="279"/>
      <c r="AE2447" s="18"/>
    </row>
    <row r="2448" spans="1:31" ht="15" hidden="1" customHeight="1" thickBot="1">
      <c r="A2448" s="21"/>
      <c r="B2448" s="94" t="s">
        <v>774</v>
      </c>
      <c r="C2448" s="39"/>
      <c r="D2448" s="254" t="s">
        <v>775</v>
      </c>
      <c r="E2448" s="92"/>
      <c r="F2448" s="40" t="s">
        <v>266</v>
      </c>
      <c r="G2448" s="66">
        <v>4</v>
      </c>
      <c r="H2448" s="93">
        <v>2</v>
      </c>
      <c r="I2448" s="514" t="s">
        <v>3711</v>
      </c>
      <c r="J2448" s="66">
        <v>5</v>
      </c>
      <c r="K2448" s="73" t="s">
        <v>487</v>
      </c>
      <c r="L2448" s="69" t="s">
        <v>5002</v>
      </c>
      <c r="M2448" s="86">
        <v>0</v>
      </c>
      <c r="N2448" s="86">
        <v>0</v>
      </c>
      <c r="O2448" s="86">
        <v>0</v>
      </c>
      <c r="P2448" s="86">
        <v>0</v>
      </c>
      <c r="Q2448" s="21">
        <v>0</v>
      </c>
      <c r="R2448" s="279">
        <f t="shared" si="53"/>
        <v>0</v>
      </c>
      <c r="S2448" s="69"/>
      <c r="T2448" s="69"/>
      <c r="U2448" s="69"/>
      <c r="V2448" s="69"/>
      <c r="W2448" s="69"/>
      <c r="X2448" s="69"/>
      <c r="Y2448" s="279"/>
      <c r="Z2448" s="279"/>
      <c r="AA2448" s="279"/>
      <c r="AB2448" s="279"/>
      <c r="AC2448" s="279"/>
      <c r="AD2448" s="279"/>
      <c r="AE2448" s="18"/>
    </row>
    <row r="2449" spans="1:31" ht="15" hidden="1" customHeight="1" thickBot="1">
      <c r="A2449" s="21"/>
      <c r="B2449" s="291" t="s">
        <v>776</v>
      </c>
      <c r="C2449" s="1"/>
      <c r="D2449" s="254" t="s">
        <v>777</v>
      </c>
      <c r="E2449" s="46"/>
      <c r="F2449" s="40" t="s">
        <v>266</v>
      </c>
      <c r="G2449" s="66">
        <v>5</v>
      </c>
      <c r="H2449" s="66">
        <v>5</v>
      </c>
      <c r="I2449" s="514" t="s">
        <v>3711</v>
      </c>
      <c r="J2449" s="66">
        <v>3</v>
      </c>
      <c r="K2449" s="61" t="s">
        <v>493</v>
      </c>
      <c r="L2449" s="69" t="s">
        <v>4981</v>
      </c>
      <c r="M2449" s="35">
        <v>0</v>
      </c>
      <c r="N2449" s="35">
        <v>0</v>
      </c>
      <c r="O2449" s="21">
        <v>1</v>
      </c>
      <c r="P2449" s="35">
        <v>0</v>
      </c>
      <c r="Q2449" s="35">
        <v>0</v>
      </c>
      <c r="R2449" s="279">
        <f t="shared" si="53"/>
        <v>1</v>
      </c>
      <c r="S2449" s="69"/>
      <c r="T2449" s="69"/>
      <c r="U2449" s="69"/>
      <c r="V2449" s="69"/>
      <c r="W2449" s="69"/>
      <c r="X2449" s="69"/>
      <c r="Y2449" s="279"/>
      <c r="Z2449" s="279"/>
      <c r="AA2449" s="279"/>
      <c r="AB2449" s="279"/>
      <c r="AC2449" s="279"/>
      <c r="AD2449" s="279"/>
      <c r="AE2449" s="18"/>
    </row>
    <row r="2450" spans="1:31" ht="15" hidden="1" customHeight="1" thickBot="1">
      <c r="A2450" s="21"/>
      <c r="B2450" s="586" t="s">
        <v>4327</v>
      </c>
      <c r="C2450" s="1"/>
      <c r="D2450" s="254"/>
      <c r="E2450" s="46"/>
      <c r="F2450" s="40"/>
      <c r="G2450" s="66"/>
      <c r="H2450" s="66"/>
      <c r="I2450" s="514" t="s">
        <v>3381</v>
      </c>
      <c r="J2450" s="66">
        <v>4</v>
      </c>
      <c r="K2450" s="72" t="s">
        <v>470</v>
      </c>
      <c r="L2450" s="69" t="s">
        <v>4981</v>
      </c>
      <c r="M2450" s="21">
        <v>0</v>
      </c>
      <c r="N2450" s="85">
        <v>0</v>
      </c>
      <c r="O2450" s="21">
        <v>1</v>
      </c>
      <c r="P2450" s="21">
        <v>0</v>
      </c>
      <c r="Q2450" s="21">
        <v>0</v>
      </c>
      <c r="R2450" s="279">
        <f t="shared" si="53"/>
        <v>1</v>
      </c>
      <c r="S2450" s="69"/>
      <c r="T2450" s="69"/>
      <c r="U2450" s="69"/>
      <c r="V2450" s="69"/>
      <c r="W2450" s="69"/>
      <c r="X2450" s="69"/>
      <c r="Y2450" s="279"/>
      <c r="Z2450" s="279"/>
      <c r="AA2450" s="279"/>
      <c r="AB2450" s="279"/>
      <c r="AC2450" s="279"/>
      <c r="AD2450" s="279"/>
      <c r="AE2450" s="18"/>
    </row>
    <row r="2451" spans="1:31" ht="15" hidden="1" customHeight="1" thickBot="1">
      <c r="A2451" s="18"/>
      <c r="B2451" s="306" t="s">
        <v>805</v>
      </c>
      <c r="C2451" s="250"/>
      <c r="D2451" s="254" t="s">
        <v>806</v>
      </c>
      <c r="E2451" s="46"/>
      <c r="F2451" s="40" t="s">
        <v>266</v>
      </c>
      <c r="G2451" s="66">
        <v>5</v>
      </c>
      <c r="H2451" s="66">
        <v>4</v>
      </c>
      <c r="I2451" s="514" t="s">
        <v>3711</v>
      </c>
      <c r="J2451" s="66">
        <v>5</v>
      </c>
      <c r="K2451" s="61" t="s">
        <v>493</v>
      </c>
      <c r="L2451" s="69" t="s">
        <v>4981</v>
      </c>
      <c r="M2451" s="86">
        <v>0</v>
      </c>
      <c r="N2451" s="86">
        <v>0</v>
      </c>
      <c r="O2451" s="35">
        <v>0</v>
      </c>
      <c r="P2451" s="21">
        <v>1</v>
      </c>
      <c r="Q2451" s="86">
        <v>0</v>
      </c>
      <c r="R2451" s="279">
        <f t="shared" si="53"/>
        <v>1</v>
      </c>
      <c r="S2451" s="69"/>
      <c r="T2451" s="69"/>
      <c r="U2451" s="69"/>
      <c r="V2451" s="69"/>
      <c r="W2451" s="69"/>
      <c r="X2451" s="69"/>
      <c r="Y2451" s="279"/>
      <c r="Z2451" s="279"/>
      <c r="AA2451" s="279"/>
      <c r="AB2451" s="279"/>
      <c r="AC2451" s="279"/>
      <c r="AD2451" s="279"/>
      <c r="AE2451" s="18"/>
    </row>
    <row r="2452" spans="1:31" ht="15" hidden="1" customHeight="1" thickBot="1">
      <c r="A2452" s="21"/>
      <c r="B2452" s="586" t="s">
        <v>3215</v>
      </c>
      <c r="C2452" s="465"/>
      <c r="D2452" s="254" t="s">
        <v>818</v>
      </c>
      <c r="E2452" s="46"/>
      <c r="F2452" s="40" t="s">
        <v>266</v>
      </c>
      <c r="G2452" s="66">
        <v>5</v>
      </c>
      <c r="H2452" s="66">
        <v>5</v>
      </c>
      <c r="I2452" s="514" t="s">
        <v>3711</v>
      </c>
      <c r="J2452" s="66">
        <v>5</v>
      </c>
      <c r="K2452" s="61" t="s">
        <v>493</v>
      </c>
      <c r="L2452" s="69" t="s">
        <v>4981</v>
      </c>
      <c r="M2452" s="86">
        <v>0</v>
      </c>
      <c r="N2452" s="86">
        <v>0</v>
      </c>
      <c r="O2452" s="86">
        <v>0</v>
      </c>
      <c r="P2452" s="86">
        <v>0</v>
      </c>
      <c r="Q2452" s="86">
        <v>0</v>
      </c>
      <c r="R2452" s="279">
        <f t="shared" si="53"/>
        <v>0</v>
      </c>
      <c r="S2452" s="69"/>
      <c r="T2452" s="69"/>
      <c r="U2452" s="69"/>
      <c r="V2452" s="69"/>
      <c r="W2452" s="69"/>
      <c r="X2452" s="69"/>
      <c r="Y2452" s="279"/>
      <c r="Z2452" s="279"/>
      <c r="AA2452" s="279"/>
      <c r="AB2452" s="279"/>
      <c r="AC2452" s="279"/>
      <c r="AD2452" s="279"/>
      <c r="AE2452" s="18"/>
    </row>
    <row r="2453" spans="1:31" ht="15" hidden="1" customHeight="1" thickBot="1">
      <c r="A2453" s="18"/>
      <c r="B2453" s="94" t="s">
        <v>4319</v>
      </c>
      <c r="C2453" s="39"/>
      <c r="D2453" s="254" t="s">
        <v>822</v>
      </c>
      <c r="E2453" s="46"/>
      <c r="F2453" s="40" t="s">
        <v>266</v>
      </c>
      <c r="G2453" s="66">
        <v>7</v>
      </c>
      <c r="H2453" s="66">
        <v>5</v>
      </c>
      <c r="I2453" s="514" t="s">
        <v>3711</v>
      </c>
      <c r="J2453" s="66">
        <v>6</v>
      </c>
      <c r="K2453" s="61" t="s">
        <v>493</v>
      </c>
      <c r="L2453" s="69" t="s">
        <v>4981</v>
      </c>
      <c r="M2453" s="86">
        <v>0</v>
      </c>
      <c r="N2453" s="86">
        <v>0</v>
      </c>
      <c r="O2453" s="86">
        <v>0</v>
      </c>
      <c r="P2453" s="30">
        <v>1</v>
      </c>
      <c r="Q2453" s="30">
        <v>1</v>
      </c>
      <c r="R2453" s="279">
        <f t="shared" si="53"/>
        <v>2</v>
      </c>
      <c r="S2453" s="69"/>
      <c r="T2453" s="69"/>
      <c r="U2453" s="69"/>
      <c r="V2453" s="69"/>
      <c r="W2453" s="69"/>
      <c r="X2453" s="69"/>
      <c r="Y2453" s="279"/>
      <c r="Z2453" s="279"/>
      <c r="AA2453" s="279"/>
      <c r="AB2453" s="279"/>
      <c r="AC2453" s="279"/>
      <c r="AD2453" s="279"/>
      <c r="AE2453" s="18"/>
    </row>
    <row r="2454" spans="1:31" ht="15" hidden="1" customHeight="1" thickBot="1">
      <c r="A2454" s="18"/>
      <c r="B2454" s="306" t="s">
        <v>122</v>
      </c>
      <c r="C2454" s="250"/>
      <c r="D2454" s="254" t="s">
        <v>825</v>
      </c>
      <c r="E2454" s="46"/>
      <c r="F2454" s="40" t="s">
        <v>266</v>
      </c>
      <c r="G2454" s="66">
        <v>4</v>
      </c>
      <c r="H2454" s="66">
        <v>5</v>
      </c>
      <c r="I2454" s="514" t="s">
        <v>3711</v>
      </c>
      <c r="J2454" s="66">
        <v>6</v>
      </c>
      <c r="K2454" s="61" t="s">
        <v>493</v>
      </c>
      <c r="L2454" s="69" t="s">
        <v>4982</v>
      </c>
      <c r="M2454" s="311">
        <v>0</v>
      </c>
      <c r="N2454" s="86">
        <v>0</v>
      </c>
      <c r="O2454" s="311">
        <v>0</v>
      </c>
      <c r="P2454" s="86">
        <v>0</v>
      </c>
      <c r="Q2454" s="311">
        <v>0</v>
      </c>
      <c r="R2454" s="279">
        <f t="shared" si="53"/>
        <v>0</v>
      </c>
      <c r="S2454" s="69"/>
      <c r="T2454" s="69"/>
      <c r="U2454" s="69"/>
      <c r="V2454" s="69"/>
      <c r="W2454" s="69"/>
      <c r="X2454" s="69"/>
      <c r="Y2454" s="279"/>
      <c r="Z2454" s="279"/>
      <c r="AA2454" s="279"/>
      <c r="AB2454" s="279"/>
      <c r="AC2454" s="279"/>
      <c r="AD2454" s="279"/>
      <c r="AE2454" s="18"/>
    </row>
    <row r="2455" spans="1:31" ht="15" hidden="1" customHeight="1" thickBot="1">
      <c r="A2455" s="21"/>
      <c r="B2455" s="294" t="s">
        <v>830</v>
      </c>
      <c r="D2455" s="254" t="s">
        <v>831</v>
      </c>
      <c r="E2455" s="46"/>
      <c r="F2455" s="40" t="s">
        <v>266</v>
      </c>
      <c r="G2455" s="66">
        <v>1</v>
      </c>
      <c r="H2455" s="66">
        <v>6</v>
      </c>
      <c r="I2455" s="514" t="s">
        <v>3711</v>
      </c>
      <c r="J2455" s="66">
        <v>6</v>
      </c>
      <c r="K2455" s="61" t="s">
        <v>493</v>
      </c>
      <c r="L2455" s="69" t="s">
        <v>4981</v>
      </c>
      <c r="M2455" s="86">
        <v>0</v>
      </c>
      <c r="N2455" s="86">
        <v>0</v>
      </c>
      <c r="O2455" s="86">
        <v>0</v>
      </c>
      <c r="P2455" s="86">
        <v>0</v>
      </c>
      <c r="Q2455" s="86">
        <v>0</v>
      </c>
      <c r="R2455" s="279">
        <f t="shared" si="53"/>
        <v>0</v>
      </c>
      <c r="S2455" s="69"/>
      <c r="T2455" s="69"/>
      <c r="U2455" s="69"/>
      <c r="V2455" s="69"/>
      <c r="W2455" s="69"/>
      <c r="X2455" s="69"/>
      <c r="Y2455" s="279"/>
      <c r="Z2455" s="279"/>
      <c r="AA2455" s="279"/>
      <c r="AB2455" s="279"/>
      <c r="AC2455" s="279"/>
      <c r="AD2455" s="279"/>
      <c r="AE2455" s="18"/>
    </row>
    <row r="2456" spans="1:31" ht="15" hidden="1" customHeight="1" thickBot="1">
      <c r="A2456" s="21"/>
      <c r="B2456" s="291" t="s">
        <v>838</v>
      </c>
      <c r="C2456" s="1"/>
      <c r="D2456" s="254" t="s">
        <v>839</v>
      </c>
      <c r="E2456" s="46"/>
      <c r="F2456" s="40" t="s">
        <v>266</v>
      </c>
      <c r="G2456" s="66">
        <v>4</v>
      </c>
      <c r="H2456" s="66">
        <v>4</v>
      </c>
      <c r="I2456" s="514" t="s">
        <v>3711</v>
      </c>
      <c r="J2456" s="66">
        <v>6</v>
      </c>
      <c r="K2456" s="61" t="s">
        <v>493</v>
      </c>
      <c r="L2456" s="69" t="s">
        <v>4981</v>
      </c>
      <c r="M2456" s="30">
        <v>1</v>
      </c>
      <c r="N2456" s="86">
        <v>0</v>
      </c>
      <c r="O2456" s="86">
        <v>0</v>
      </c>
      <c r="P2456" s="86">
        <v>0</v>
      </c>
      <c r="Q2456" s="86">
        <v>0</v>
      </c>
      <c r="R2456" s="279">
        <f t="shared" si="53"/>
        <v>1</v>
      </c>
      <c r="S2456" s="69"/>
      <c r="T2456" s="69"/>
      <c r="U2456" s="69"/>
      <c r="V2456" s="69"/>
      <c r="W2456" s="69"/>
      <c r="X2456" s="69"/>
      <c r="Y2456" s="279"/>
      <c r="Z2456" s="279"/>
      <c r="AA2456" s="279"/>
      <c r="AB2456" s="279"/>
      <c r="AC2456" s="279"/>
      <c r="AD2456" s="279"/>
      <c r="AE2456" s="18"/>
    </row>
    <row r="2457" spans="1:31" ht="15" hidden="1" customHeight="1" thickBot="1">
      <c r="A2457" s="21"/>
      <c r="B2457" s="291" t="s">
        <v>841</v>
      </c>
      <c r="C2457" s="1"/>
      <c r="D2457" s="254" t="s">
        <v>842</v>
      </c>
      <c r="E2457" s="49"/>
      <c r="F2457" s="40" t="s">
        <v>266</v>
      </c>
      <c r="G2457" s="66">
        <v>4</v>
      </c>
      <c r="H2457" s="66">
        <v>5</v>
      </c>
      <c r="I2457" s="514" t="s">
        <v>3711</v>
      </c>
      <c r="J2457" s="66">
        <v>6</v>
      </c>
      <c r="K2457" s="61" t="s">
        <v>493</v>
      </c>
      <c r="L2457" s="69" t="s">
        <v>4981</v>
      </c>
      <c r="M2457" s="86">
        <v>0</v>
      </c>
      <c r="N2457" s="86">
        <v>0</v>
      </c>
      <c r="O2457" s="86">
        <v>0</v>
      </c>
      <c r="P2457" s="30">
        <v>1</v>
      </c>
      <c r="Q2457" s="86">
        <v>0</v>
      </c>
      <c r="R2457" s="279">
        <f t="shared" si="53"/>
        <v>1</v>
      </c>
      <c r="S2457" s="69"/>
      <c r="T2457" s="69"/>
      <c r="U2457" s="69"/>
      <c r="V2457" s="69"/>
      <c r="W2457" s="69"/>
      <c r="X2457" s="69"/>
      <c r="Y2457" s="279"/>
      <c r="Z2457" s="279"/>
      <c r="AA2457" s="279"/>
      <c r="AB2457" s="279"/>
      <c r="AC2457" s="279"/>
      <c r="AD2457" s="279"/>
      <c r="AE2457" s="18"/>
    </row>
    <row r="2458" spans="1:31" ht="15" hidden="1" customHeight="1" thickBot="1">
      <c r="A2458" s="21"/>
      <c r="B2458" s="673" t="s">
        <v>5464</v>
      </c>
      <c r="C2458" s="237"/>
      <c r="D2458" s="254"/>
      <c r="E2458" s="49"/>
      <c r="F2458" s="40"/>
      <c r="G2458" s="66">
        <v>7</v>
      </c>
      <c r="H2458" s="66">
        <v>5</v>
      </c>
      <c r="I2458" s="514" t="s">
        <v>3381</v>
      </c>
      <c r="J2458" s="66">
        <v>6</v>
      </c>
      <c r="K2458" s="61"/>
      <c r="L2458" s="69" t="s">
        <v>4981</v>
      </c>
      <c r="M2458" s="30">
        <v>1</v>
      </c>
      <c r="N2458" s="30">
        <v>1</v>
      </c>
      <c r="O2458" s="30">
        <v>1</v>
      </c>
      <c r="P2458" s="30">
        <v>1</v>
      </c>
      <c r="Q2458" s="86">
        <v>0</v>
      </c>
      <c r="R2458" s="279"/>
      <c r="S2458" s="69"/>
      <c r="T2458" s="69"/>
      <c r="U2458" s="69"/>
      <c r="V2458" s="69"/>
      <c r="W2458" s="69"/>
      <c r="X2458" s="69"/>
      <c r="Y2458" s="279"/>
      <c r="Z2458" s="279"/>
      <c r="AA2458" s="279"/>
      <c r="AB2458" s="279"/>
      <c r="AC2458" s="279"/>
      <c r="AD2458" s="279"/>
      <c r="AE2458" s="18"/>
    </row>
    <row r="2459" spans="1:31" ht="15" hidden="1" customHeight="1" thickBot="1">
      <c r="A2459" s="21"/>
      <c r="B2459" s="586" t="s">
        <v>4761</v>
      </c>
      <c r="C2459" s="1"/>
      <c r="D2459" s="254"/>
      <c r="E2459" s="49"/>
      <c r="F2459" s="40"/>
      <c r="G2459" s="66"/>
      <c r="H2459" s="66"/>
      <c r="I2459" s="514" t="s">
        <v>3381</v>
      </c>
      <c r="J2459" s="66">
        <v>7</v>
      </c>
      <c r="K2459" s="61" t="s">
        <v>493</v>
      </c>
      <c r="L2459" s="69" t="s">
        <v>4981</v>
      </c>
      <c r="M2459" s="311">
        <v>0</v>
      </c>
      <c r="N2459" s="311">
        <v>0</v>
      </c>
      <c r="O2459" s="30">
        <v>1</v>
      </c>
      <c r="P2459" s="30">
        <v>1</v>
      </c>
      <c r="Q2459" s="30">
        <v>1</v>
      </c>
      <c r="R2459" s="279"/>
      <c r="S2459" s="69"/>
      <c r="T2459" s="69"/>
      <c r="U2459" s="69"/>
      <c r="V2459" s="69"/>
      <c r="W2459" s="69"/>
      <c r="X2459" s="69"/>
      <c r="Y2459" s="279"/>
      <c r="Z2459" s="279"/>
      <c r="AA2459" s="279"/>
      <c r="AB2459" s="279"/>
      <c r="AC2459" s="279"/>
      <c r="AD2459" s="279"/>
      <c r="AE2459" s="18"/>
    </row>
    <row r="2460" spans="1:31" ht="15" hidden="1" customHeight="1" thickBot="1">
      <c r="A2460" s="21"/>
      <c r="B2460" s="586" t="s">
        <v>4562</v>
      </c>
      <c r="C2460" s="1"/>
      <c r="D2460" s="254"/>
      <c r="E2460" s="49"/>
      <c r="F2460" s="40"/>
      <c r="G2460" s="66"/>
      <c r="H2460" s="66"/>
      <c r="I2460" s="514" t="s">
        <v>3381</v>
      </c>
      <c r="J2460" s="66">
        <v>7</v>
      </c>
      <c r="K2460" s="73" t="s">
        <v>487</v>
      </c>
      <c r="L2460" s="69" t="s">
        <v>4981</v>
      </c>
      <c r="M2460" s="85">
        <v>1</v>
      </c>
      <c r="N2460" s="85">
        <v>0</v>
      </c>
      <c r="O2460" s="85">
        <v>0</v>
      </c>
      <c r="P2460" s="85">
        <v>0</v>
      </c>
      <c r="Q2460" s="85">
        <v>0</v>
      </c>
      <c r="R2460" s="279"/>
      <c r="S2460" s="69"/>
      <c r="T2460" s="69"/>
      <c r="U2460" s="69"/>
      <c r="V2460" s="69"/>
      <c r="W2460" s="69"/>
      <c r="X2460" s="69"/>
      <c r="Y2460" s="279"/>
      <c r="Z2460" s="279"/>
      <c r="AA2460" s="279"/>
      <c r="AB2460" s="279"/>
      <c r="AC2460" s="279"/>
      <c r="AD2460" s="279"/>
      <c r="AE2460" s="18"/>
    </row>
    <row r="2461" spans="1:31" ht="15" hidden="1" customHeight="1" thickBot="1">
      <c r="A2461" s="21"/>
      <c r="B2461" s="99" t="s">
        <v>227</v>
      </c>
      <c r="C2461" s="237"/>
      <c r="D2461" s="254" t="s">
        <v>844</v>
      </c>
      <c r="E2461" s="49"/>
      <c r="F2461" s="40" t="s">
        <v>266</v>
      </c>
      <c r="G2461" s="66">
        <v>7</v>
      </c>
      <c r="H2461" s="66">
        <v>5</v>
      </c>
      <c r="I2461" s="514" t="s">
        <v>3711</v>
      </c>
      <c r="J2461" s="66">
        <v>7</v>
      </c>
      <c r="K2461" s="61" t="s">
        <v>493</v>
      </c>
      <c r="L2461" s="69" t="s">
        <v>6974</v>
      </c>
      <c r="M2461" s="30">
        <v>1</v>
      </c>
      <c r="N2461" s="86">
        <v>0</v>
      </c>
      <c r="O2461" s="86">
        <v>0</v>
      </c>
      <c r="P2461" s="86">
        <v>0</v>
      </c>
      <c r="Q2461" s="86">
        <v>0</v>
      </c>
      <c r="R2461" s="279">
        <f t="shared" ref="R2461:R2492" si="54">SUM(M2461:Q2461)</f>
        <v>1</v>
      </c>
      <c r="S2461" s="69"/>
      <c r="T2461" s="69"/>
      <c r="U2461" s="69"/>
      <c r="V2461" s="69"/>
      <c r="W2461" s="69"/>
      <c r="X2461" s="69"/>
      <c r="Y2461" s="279"/>
      <c r="Z2461" s="279"/>
      <c r="AA2461" s="279"/>
      <c r="AB2461" s="279"/>
      <c r="AC2461" s="279"/>
      <c r="AD2461" s="279"/>
      <c r="AE2461" s="18"/>
    </row>
    <row r="2462" spans="1:31" ht="15" hidden="1" customHeight="1" thickBot="1">
      <c r="A2462" s="21"/>
      <c r="B2462" s="586" t="s">
        <v>4020</v>
      </c>
      <c r="C2462" s="39"/>
      <c r="D2462" s="254" t="s">
        <v>845</v>
      </c>
      <c r="E2462" s="49"/>
      <c r="F2462" s="40" t="s">
        <v>266</v>
      </c>
      <c r="G2462" s="66">
        <v>7</v>
      </c>
      <c r="H2462" s="66">
        <v>7</v>
      </c>
      <c r="I2462" s="514" t="s">
        <v>3711</v>
      </c>
      <c r="J2462" s="66">
        <v>8</v>
      </c>
      <c r="K2462" s="61" t="s">
        <v>493</v>
      </c>
      <c r="L2462" s="69" t="s">
        <v>4981</v>
      </c>
      <c r="M2462" s="311">
        <v>0</v>
      </c>
      <c r="N2462" s="86">
        <v>0</v>
      </c>
      <c r="O2462" s="30">
        <v>1</v>
      </c>
      <c r="P2462" s="30">
        <v>1</v>
      </c>
      <c r="Q2462" s="30">
        <v>0</v>
      </c>
      <c r="R2462" s="279">
        <f t="shared" si="54"/>
        <v>2</v>
      </c>
      <c r="S2462" s="69"/>
      <c r="T2462" s="69"/>
      <c r="U2462" s="69"/>
      <c r="V2462" s="69"/>
      <c r="W2462" s="69"/>
      <c r="X2462" s="69"/>
      <c r="Y2462" s="279"/>
      <c r="Z2462" s="279"/>
      <c r="AA2462" s="279"/>
      <c r="AB2462" s="279"/>
      <c r="AC2462" s="279"/>
      <c r="AD2462" s="279"/>
      <c r="AE2462" s="18"/>
    </row>
    <row r="2463" spans="1:31" ht="15" hidden="1" customHeight="1" thickBot="1">
      <c r="A2463" s="21"/>
      <c r="B2463" s="586" t="s">
        <v>4751</v>
      </c>
      <c r="C2463" s="1"/>
      <c r="D2463" s="254"/>
      <c r="E2463" s="49"/>
      <c r="F2463" s="40"/>
      <c r="G2463" s="66"/>
      <c r="H2463" s="66"/>
      <c r="I2463" s="514" t="s">
        <v>3381</v>
      </c>
      <c r="J2463" s="66">
        <v>8</v>
      </c>
      <c r="K2463" s="72" t="s">
        <v>470</v>
      </c>
      <c r="L2463" s="69" t="s">
        <v>4992</v>
      </c>
      <c r="M2463" s="85">
        <v>0</v>
      </c>
      <c r="N2463" s="85">
        <v>0</v>
      </c>
      <c r="O2463" s="85">
        <v>0</v>
      </c>
      <c r="P2463" s="85">
        <v>0</v>
      </c>
      <c r="Q2463" s="85">
        <v>0</v>
      </c>
      <c r="R2463" s="279">
        <f t="shared" si="54"/>
        <v>0</v>
      </c>
      <c r="S2463" s="69"/>
      <c r="T2463" s="69"/>
      <c r="U2463" s="69"/>
      <c r="V2463" s="69"/>
      <c r="W2463" s="69"/>
      <c r="X2463" s="69"/>
      <c r="Y2463" s="279"/>
      <c r="Z2463" s="279"/>
      <c r="AA2463" s="279"/>
      <c r="AB2463" s="279"/>
      <c r="AC2463" s="279"/>
      <c r="AD2463" s="279"/>
      <c r="AE2463" s="18"/>
    </row>
    <row r="2464" spans="1:31" ht="15" hidden="1" customHeight="1" thickBot="1">
      <c r="A2464" s="21"/>
      <c r="B2464" s="307" t="s">
        <v>6976</v>
      </c>
      <c r="C2464" s="240"/>
      <c r="D2464" s="254" t="s">
        <v>848</v>
      </c>
      <c r="E2464" s="49"/>
      <c r="F2464" s="40" t="s">
        <v>266</v>
      </c>
      <c r="G2464" s="66">
        <v>4</v>
      </c>
      <c r="H2464" s="66">
        <v>12</v>
      </c>
      <c r="I2464" s="514" t="s">
        <v>3711</v>
      </c>
      <c r="J2464" s="66">
        <v>9</v>
      </c>
      <c r="K2464" s="61" t="s">
        <v>493</v>
      </c>
      <c r="L2464" s="69" t="s">
        <v>6974</v>
      </c>
      <c r="M2464" s="311">
        <v>0</v>
      </c>
      <c r="N2464" s="86">
        <v>0</v>
      </c>
      <c r="O2464" s="86">
        <v>0</v>
      </c>
      <c r="P2464" s="30">
        <v>1</v>
      </c>
      <c r="Q2464" s="30">
        <v>1</v>
      </c>
      <c r="R2464" s="279">
        <f t="shared" si="54"/>
        <v>2</v>
      </c>
      <c r="S2464" s="69"/>
      <c r="T2464" s="69"/>
      <c r="U2464" s="69"/>
      <c r="V2464" s="69"/>
      <c r="W2464" s="69"/>
      <c r="X2464" s="69"/>
      <c r="Y2464" s="279"/>
      <c r="Z2464" s="279"/>
      <c r="AA2464" s="279"/>
      <c r="AB2464" s="279"/>
      <c r="AC2464" s="279"/>
      <c r="AD2464" s="279"/>
      <c r="AE2464" s="18"/>
    </row>
    <row r="2465" spans="1:31" ht="15" hidden="1" customHeight="1" thickBot="1">
      <c r="A2465" s="21"/>
      <c r="B2465" s="673" t="s">
        <v>6978</v>
      </c>
      <c r="C2465" s="250"/>
      <c r="D2465" s="254" t="s">
        <v>849</v>
      </c>
      <c r="E2465" s="49"/>
      <c r="F2465" s="40" t="s">
        <v>266</v>
      </c>
      <c r="G2465" s="66">
        <v>8</v>
      </c>
      <c r="H2465" s="66">
        <v>8</v>
      </c>
      <c r="I2465" s="514" t="s">
        <v>3711</v>
      </c>
      <c r="J2465" s="66">
        <v>9</v>
      </c>
      <c r="K2465" s="61" t="s">
        <v>493</v>
      </c>
      <c r="L2465" s="69" t="s">
        <v>4981</v>
      </c>
      <c r="M2465" s="311">
        <v>0</v>
      </c>
      <c r="N2465" s="311">
        <v>0</v>
      </c>
      <c r="O2465" s="311">
        <v>0</v>
      </c>
      <c r="P2465" s="311">
        <v>0</v>
      </c>
      <c r="Q2465" s="30">
        <v>1</v>
      </c>
      <c r="R2465" s="279">
        <f t="shared" si="54"/>
        <v>1</v>
      </c>
      <c r="S2465" s="69"/>
      <c r="T2465" s="69"/>
      <c r="U2465" s="69"/>
      <c r="V2465" s="69"/>
      <c r="W2465" s="69"/>
      <c r="X2465" s="69"/>
      <c r="Y2465" s="279"/>
      <c r="Z2465" s="279"/>
      <c r="AA2465" s="279"/>
      <c r="AB2465" s="279"/>
      <c r="AC2465" s="279"/>
      <c r="AD2465" s="279"/>
      <c r="AE2465" s="18"/>
    </row>
    <row r="2466" spans="1:31" ht="15" hidden="1" customHeight="1" thickBot="1">
      <c r="A2466" s="21"/>
      <c r="B2466" s="510" t="s">
        <v>6975</v>
      </c>
      <c r="C2466" s="510"/>
      <c r="D2466" s="254" t="s">
        <v>850</v>
      </c>
      <c r="E2466" s="49"/>
      <c r="F2466" s="40" t="s">
        <v>266</v>
      </c>
      <c r="G2466" s="66">
        <v>4</v>
      </c>
      <c r="H2466" s="66">
        <v>12</v>
      </c>
      <c r="I2466" s="514" t="s">
        <v>3711</v>
      </c>
      <c r="J2466" s="66">
        <v>9</v>
      </c>
      <c r="K2466" s="61" t="s">
        <v>493</v>
      </c>
      <c r="L2466" s="69" t="s">
        <v>6974</v>
      </c>
      <c r="M2466" s="311">
        <v>0</v>
      </c>
      <c r="N2466" s="86">
        <v>0</v>
      </c>
      <c r="O2466" s="311">
        <v>0</v>
      </c>
      <c r="P2466" s="86">
        <v>0</v>
      </c>
      <c r="Q2466" s="86">
        <v>0</v>
      </c>
      <c r="R2466" s="279">
        <f t="shared" si="54"/>
        <v>0</v>
      </c>
      <c r="S2466" s="69"/>
      <c r="T2466" s="69"/>
      <c r="U2466" s="69"/>
      <c r="V2466" s="69"/>
      <c r="W2466" s="69"/>
      <c r="X2466" s="69"/>
      <c r="Y2466" s="279"/>
      <c r="Z2466" s="279"/>
      <c r="AA2466" s="279"/>
      <c r="AB2466" s="279"/>
      <c r="AC2466" s="279"/>
      <c r="AD2466" s="279"/>
      <c r="AE2466" s="18"/>
    </row>
    <row r="2467" spans="1:31" ht="15" hidden="1" customHeight="1" thickBot="1">
      <c r="A2467" s="21"/>
      <c r="B2467" s="586" t="s">
        <v>6973</v>
      </c>
      <c r="C2467" s="1"/>
      <c r="D2467" s="254" t="s">
        <v>851</v>
      </c>
      <c r="E2467" s="49"/>
      <c r="F2467" s="40" t="s">
        <v>266</v>
      </c>
      <c r="G2467" s="66">
        <v>8</v>
      </c>
      <c r="H2467" s="66">
        <v>8</v>
      </c>
      <c r="I2467" s="514" t="s">
        <v>3711</v>
      </c>
      <c r="J2467" s="66">
        <v>9</v>
      </c>
      <c r="K2467" s="61" t="s">
        <v>493</v>
      </c>
      <c r="L2467" s="69" t="s">
        <v>6974</v>
      </c>
      <c r="M2467" s="86">
        <v>0</v>
      </c>
      <c r="N2467" s="86">
        <v>0</v>
      </c>
      <c r="O2467" s="311">
        <v>0</v>
      </c>
      <c r="P2467" s="86">
        <v>0</v>
      </c>
      <c r="Q2467" s="311">
        <v>0</v>
      </c>
      <c r="R2467" s="279">
        <f t="shared" si="54"/>
        <v>0</v>
      </c>
      <c r="S2467" s="69"/>
      <c r="T2467" s="69"/>
      <c r="U2467" s="69"/>
      <c r="V2467" s="69"/>
      <c r="W2467" s="69"/>
      <c r="X2467" s="69"/>
      <c r="Y2467" s="279"/>
      <c r="Z2467" s="279"/>
      <c r="AA2467" s="279"/>
      <c r="AB2467" s="279"/>
      <c r="AC2467" s="279"/>
      <c r="AD2467" s="279"/>
      <c r="AE2467" s="18"/>
    </row>
    <row r="2468" spans="1:31" ht="15" hidden="1" customHeight="1" thickBot="1">
      <c r="A2468" s="21"/>
      <c r="B2468" s="469" t="s">
        <v>6977</v>
      </c>
      <c r="C2468" s="39"/>
      <c r="D2468" s="254" t="s">
        <v>852</v>
      </c>
      <c r="E2468" s="149"/>
      <c r="F2468" s="40" t="s">
        <v>266</v>
      </c>
      <c r="G2468" s="66">
        <v>8</v>
      </c>
      <c r="H2468" s="93">
        <v>8</v>
      </c>
      <c r="I2468" s="514" t="s">
        <v>3711</v>
      </c>
      <c r="J2468" s="66">
        <v>9</v>
      </c>
      <c r="K2468" s="61" t="s">
        <v>493</v>
      </c>
      <c r="L2468" s="69" t="s">
        <v>4982</v>
      </c>
      <c r="M2468" s="86">
        <v>0</v>
      </c>
      <c r="N2468" s="86">
        <v>0</v>
      </c>
      <c r="O2468" s="311">
        <v>0</v>
      </c>
      <c r="P2468" s="311">
        <v>0</v>
      </c>
      <c r="Q2468" s="35">
        <v>0</v>
      </c>
      <c r="R2468" s="279">
        <f t="shared" si="54"/>
        <v>0</v>
      </c>
      <c r="S2468" s="69"/>
      <c r="T2468" s="69"/>
      <c r="U2468" s="69"/>
      <c r="V2468" s="69"/>
      <c r="W2468" s="69"/>
      <c r="X2468" s="69"/>
      <c r="Y2468" s="279"/>
      <c r="Z2468" s="279"/>
      <c r="AA2468" s="279"/>
      <c r="AB2468" s="279"/>
      <c r="AC2468" s="279"/>
      <c r="AD2468" s="279"/>
      <c r="AE2468" s="18"/>
    </row>
    <row r="2469" spans="1:31" ht="15" hidden="1" customHeight="1" thickBot="1">
      <c r="A2469" s="21"/>
      <c r="B2469" s="94" t="s">
        <v>856</v>
      </c>
      <c r="C2469" s="39"/>
      <c r="D2469" s="254" t="s">
        <v>5442</v>
      </c>
      <c r="E2469" s="46"/>
      <c r="F2469" s="139" t="s">
        <v>266</v>
      </c>
      <c r="G2469" s="66">
        <v>8</v>
      </c>
      <c r="H2469" s="66">
        <v>8</v>
      </c>
      <c r="I2469" s="514" t="s">
        <v>3711</v>
      </c>
      <c r="J2469" s="66">
        <v>25</v>
      </c>
      <c r="K2469" s="73" t="s">
        <v>487</v>
      </c>
      <c r="L2469" s="69" t="s">
        <v>5443</v>
      </c>
      <c r="M2469" s="30">
        <v>1</v>
      </c>
      <c r="N2469" s="86">
        <v>0</v>
      </c>
      <c r="O2469" s="30">
        <v>1</v>
      </c>
      <c r="P2469" s="30">
        <v>1</v>
      </c>
      <c r="Q2469" s="86">
        <v>0</v>
      </c>
      <c r="R2469" s="279">
        <f t="shared" si="54"/>
        <v>3</v>
      </c>
      <c r="S2469" s="69"/>
      <c r="T2469" s="69"/>
      <c r="U2469" s="69"/>
      <c r="V2469" s="69"/>
      <c r="W2469" s="69"/>
      <c r="X2469" s="69"/>
      <c r="Y2469" s="279"/>
      <c r="Z2469" s="279"/>
      <c r="AA2469" s="279"/>
      <c r="AB2469" s="279"/>
      <c r="AC2469" s="279"/>
      <c r="AD2469" s="279"/>
      <c r="AE2469" s="18"/>
    </row>
    <row r="2470" spans="1:31" ht="15" hidden="1" customHeight="1" thickBot="1">
      <c r="A2470" s="25">
        <v>1212</v>
      </c>
      <c r="B2470" s="44" t="s">
        <v>519</v>
      </c>
      <c r="C2470" s="41"/>
      <c r="D2470" s="254" t="s">
        <v>520</v>
      </c>
      <c r="E2470" s="178"/>
      <c r="F2470" s="97" t="s">
        <v>247</v>
      </c>
      <c r="G2470" s="112"/>
      <c r="H2470" s="112"/>
      <c r="I2470" s="514" t="s">
        <v>3703</v>
      </c>
      <c r="J2470" s="112">
        <v>2</v>
      </c>
      <c r="K2470" s="113" t="s">
        <v>451</v>
      </c>
      <c r="L2470" s="500" t="s">
        <v>4982</v>
      </c>
      <c r="M2470" s="25">
        <v>0</v>
      </c>
      <c r="N2470" s="25">
        <v>0</v>
      </c>
      <c r="O2470" s="25">
        <v>0</v>
      </c>
      <c r="P2470" s="25">
        <v>0</v>
      </c>
      <c r="Q2470" s="25">
        <v>0</v>
      </c>
      <c r="R2470" s="279">
        <f t="shared" si="54"/>
        <v>0</v>
      </c>
      <c r="S2470" s="500"/>
      <c r="T2470" s="500"/>
      <c r="U2470" s="500"/>
      <c r="V2470" s="500"/>
      <c r="W2470" s="500"/>
      <c r="X2470" s="500"/>
      <c r="Y2470" s="279"/>
      <c r="Z2470" s="279"/>
      <c r="AA2470" s="279"/>
      <c r="AB2470" s="279"/>
      <c r="AC2470" s="279"/>
      <c r="AD2470" s="279"/>
      <c r="AE2470" s="18"/>
    </row>
    <row r="2471" spans="1:31" ht="15" hidden="1" customHeight="1" thickBot="1">
      <c r="A2471" s="25">
        <v>1218</v>
      </c>
      <c r="B2471" s="43" t="s">
        <v>521</v>
      </c>
      <c r="C2471" s="22"/>
      <c r="D2471" s="254" t="s">
        <v>522</v>
      </c>
      <c r="E2471" s="53"/>
      <c r="F2471" s="28" t="s">
        <v>247</v>
      </c>
      <c r="G2471" s="64"/>
      <c r="H2471" s="64"/>
      <c r="I2471" s="514" t="s">
        <v>3703</v>
      </c>
      <c r="J2471" s="64">
        <v>2</v>
      </c>
      <c r="K2471" s="50" t="s">
        <v>487</v>
      </c>
      <c r="L2471" s="500" t="s">
        <v>4982</v>
      </c>
      <c r="M2471" s="25">
        <v>0</v>
      </c>
      <c r="N2471" s="25">
        <v>0</v>
      </c>
      <c r="O2471" s="25">
        <v>0</v>
      </c>
      <c r="P2471" s="25">
        <v>0</v>
      </c>
      <c r="Q2471" s="25">
        <v>0</v>
      </c>
      <c r="R2471" s="279">
        <f t="shared" si="54"/>
        <v>0</v>
      </c>
      <c r="S2471" s="500"/>
      <c r="T2471" s="500"/>
      <c r="U2471" s="500"/>
      <c r="V2471" s="500"/>
      <c r="W2471" s="500"/>
      <c r="X2471" s="500"/>
      <c r="Y2471" s="279"/>
      <c r="Z2471" s="279"/>
      <c r="AA2471" s="279"/>
      <c r="AB2471" s="279"/>
      <c r="AC2471" s="279"/>
      <c r="AD2471" s="279"/>
      <c r="AE2471" s="18"/>
    </row>
    <row r="2472" spans="1:31" ht="15" hidden="1" customHeight="1" thickBot="1">
      <c r="A2472" s="25">
        <v>1220</v>
      </c>
      <c r="B2472" s="43" t="s">
        <v>523</v>
      </c>
      <c r="C2472" s="22"/>
      <c r="D2472" s="254" t="s">
        <v>524</v>
      </c>
      <c r="E2472" s="53"/>
      <c r="F2472" s="28" t="s">
        <v>247</v>
      </c>
      <c r="G2472" s="64"/>
      <c r="H2472" s="64"/>
      <c r="I2472" s="514" t="s">
        <v>3703</v>
      </c>
      <c r="J2472" s="64">
        <v>2</v>
      </c>
      <c r="K2472" s="48" t="s">
        <v>470</v>
      </c>
      <c r="L2472" s="500" t="s">
        <v>4982</v>
      </c>
      <c r="M2472" s="25">
        <v>0</v>
      </c>
      <c r="N2472" s="25">
        <v>0</v>
      </c>
      <c r="O2472" s="51">
        <v>0</v>
      </c>
      <c r="P2472" s="25">
        <v>0</v>
      </c>
      <c r="Q2472" s="25">
        <v>0</v>
      </c>
      <c r="R2472" s="279">
        <f t="shared" si="54"/>
        <v>0</v>
      </c>
      <c r="S2472" s="500"/>
      <c r="T2472" s="500"/>
      <c r="U2472" s="500"/>
      <c r="V2472" s="500"/>
      <c r="W2472" s="500"/>
      <c r="X2472" s="500"/>
      <c r="Y2472" s="279"/>
      <c r="Z2472" s="279"/>
      <c r="AA2472" s="279"/>
      <c r="AB2472" s="279"/>
      <c r="AC2472" s="279"/>
      <c r="AD2472" s="279"/>
      <c r="AE2472" s="18"/>
    </row>
    <row r="2473" spans="1:31" ht="15" hidden="1" customHeight="1" thickBot="1">
      <c r="A2473" s="25">
        <v>1221</v>
      </c>
      <c r="B2473" s="44" t="s">
        <v>525</v>
      </c>
      <c r="C2473" s="41"/>
      <c r="D2473" s="254" t="s">
        <v>526</v>
      </c>
      <c r="E2473" s="127"/>
      <c r="F2473" s="97" t="s">
        <v>247</v>
      </c>
      <c r="G2473" s="112"/>
      <c r="H2473" s="112"/>
      <c r="I2473" s="514" t="s">
        <v>3703</v>
      </c>
      <c r="J2473" s="112">
        <v>2</v>
      </c>
      <c r="K2473" s="113" t="s">
        <v>451</v>
      </c>
      <c r="L2473" s="500" t="s">
        <v>4982</v>
      </c>
      <c r="M2473" s="25">
        <v>0</v>
      </c>
      <c r="N2473" s="25">
        <v>0</v>
      </c>
      <c r="O2473" s="25">
        <v>0</v>
      </c>
      <c r="P2473" s="25">
        <v>0</v>
      </c>
      <c r="Q2473" s="25">
        <v>0</v>
      </c>
      <c r="R2473" s="279">
        <f t="shared" si="54"/>
        <v>0</v>
      </c>
      <c r="S2473" s="500"/>
      <c r="T2473" s="500"/>
      <c r="U2473" s="500"/>
      <c r="V2473" s="500"/>
      <c r="W2473" s="500"/>
      <c r="X2473" s="500"/>
      <c r="Y2473" s="279"/>
      <c r="Z2473" s="279"/>
      <c r="AA2473" s="279"/>
      <c r="AB2473" s="279"/>
      <c r="AC2473" s="279"/>
      <c r="AD2473" s="279"/>
      <c r="AE2473" s="18"/>
    </row>
    <row r="2474" spans="1:31" ht="15" hidden="1" customHeight="1" thickBot="1">
      <c r="A2474" s="25">
        <v>1222</v>
      </c>
      <c r="B2474" s="44" t="s">
        <v>527</v>
      </c>
      <c r="C2474" s="41"/>
      <c r="D2474" s="254" t="s">
        <v>528</v>
      </c>
      <c r="E2474" s="127"/>
      <c r="F2474" s="97" t="s">
        <v>247</v>
      </c>
      <c r="G2474" s="112"/>
      <c r="H2474" s="112"/>
      <c r="I2474" s="514" t="s">
        <v>3703</v>
      </c>
      <c r="J2474" s="112">
        <v>2</v>
      </c>
      <c r="K2474" s="113" t="s">
        <v>451</v>
      </c>
      <c r="L2474" s="500" t="s">
        <v>4982</v>
      </c>
      <c r="M2474" s="25">
        <v>0</v>
      </c>
      <c r="N2474" s="25">
        <v>0</v>
      </c>
      <c r="O2474" s="25">
        <v>0</v>
      </c>
      <c r="P2474" s="25">
        <v>0</v>
      </c>
      <c r="Q2474" s="51">
        <v>0</v>
      </c>
      <c r="R2474" s="279">
        <f t="shared" si="54"/>
        <v>0</v>
      </c>
      <c r="S2474" s="500"/>
      <c r="T2474" s="500"/>
      <c r="U2474" s="500"/>
      <c r="V2474" s="500"/>
      <c r="W2474" s="500"/>
      <c r="X2474" s="500"/>
      <c r="Y2474" s="279"/>
      <c r="Z2474" s="279"/>
      <c r="AA2474" s="279"/>
      <c r="AB2474" s="279"/>
      <c r="AC2474" s="279"/>
      <c r="AD2474" s="279"/>
      <c r="AE2474" s="18"/>
    </row>
    <row r="2475" spans="1:31" ht="15" hidden="1" customHeight="1" thickBot="1">
      <c r="A2475" s="25">
        <v>1223</v>
      </c>
      <c r="B2475" s="44" t="s">
        <v>529</v>
      </c>
      <c r="C2475" s="41"/>
      <c r="D2475" s="254" t="s">
        <v>530</v>
      </c>
      <c r="E2475" s="127"/>
      <c r="F2475" s="97" t="s">
        <v>247</v>
      </c>
      <c r="G2475" s="112"/>
      <c r="H2475" s="112"/>
      <c r="I2475" s="514" t="s">
        <v>3703</v>
      </c>
      <c r="J2475" s="112">
        <v>2</v>
      </c>
      <c r="K2475" s="117" t="s">
        <v>470</v>
      </c>
      <c r="L2475" s="500" t="s">
        <v>4982</v>
      </c>
      <c r="M2475" s="25">
        <v>0</v>
      </c>
      <c r="N2475" s="25">
        <v>0</v>
      </c>
      <c r="O2475" s="25">
        <v>0</v>
      </c>
      <c r="P2475" s="25">
        <v>0</v>
      </c>
      <c r="Q2475" s="25">
        <v>0</v>
      </c>
      <c r="R2475" s="279">
        <f t="shared" si="54"/>
        <v>0</v>
      </c>
      <c r="S2475" s="500"/>
      <c r="T2475" s="500"/>
      <c r="U2475" s="500"/>
      <c r="V2475" s="500"/>
      <c r="W2475" s="500"/>
      <c r="X2475" s="500"/>
      <c r="Y2475" s="279"/>
      <c r="Z2475" s="279"/>
      <c r="AA2475" s="279"/>
      <c r="AB2475" s="279"/>
      <c r="AC2475" s="279"/>
      <c r="AD2475" s="279"/>
      <c r="AE2475" s="18"/>
    </row>
    <row r="2476" spans="1:31" ht="15" hidden="1" customHeight="1" thickBot="1">
      <c r="A2476" s="25">
        <v>1226</v>
      </c>
      <c r="B2476" s="44" t="s">
        <v>184</v>
      </c>
      <c r="C2476" s="41"/>
      <c r="D2476" s="254" t="s">
        <v>531</v>
      </c>
      <c r="E2476" s="127"/>
      <c r="F2476" s="97" t="s">
        <v>266</v>
      </c>
      <c r="G2476" s="112">
        <v>2</v>
      </c>
      <c r="H2476" s="112">
        <v>2</v>
      </c>
      <c r="I2476" s="514" t="s">
        <v>3703</v>
      </c>
      <c r="J2476" s="112">
        <v>2</v>
      </c>
      <c r="K2476" s="113" t="s">
        <v>451</v>
      </c>
      <c r="L2476" s="500" t="s">
        <v>4982</v>
      </c>
      <c r="M2476" s="25">
        <v>0</v>
      </c>
      <c r="N2476" s="25">
        <v>0</v>
      </c>
      <c r="O2476" s="25">
        <v>0</v>
      </c>
      <c r="P2476" s="25">
        <v>0</v>
      </c>
      <c r="Q2476" s="25">
        <v>0</v>
      </c>
      <c r="R2476" s="279">
        <f t="shared" si="54"/>
        <v>0</v>
      </c>
      <c r="S2476" s="500"/>
      <c r="T2476" s="500"/>
      <c r="U2476" s="500"/>
      <c r="V2476" s="500"/>
      <c r="W2476" s="500"/>
      <c r="X2476" s="500"/>
      <c r="Y2476" s="279"/>
      <c r="Z2476" s="279"/>
      <c r="AA2476" s="279"/>
      <c r="AB2476" s="279"/>
      <c r="AC2476" s="279"/>
      <c r="AD2476" s="279"/>
      <c r="AE2476" s="18"/>
    </row>
    <row r="2477" spans="1:31" ht="15" hidden="1" customHeight="1" thickBot="1">
      <c r="A2477" s="25">
        <v>1229</v>
      </c>
      <c r="B2477" s="44" t="s">
        <v>191</v>
      </c>
      <c r="C2477" s="41"/>
      <c r="D2477" s="254" t="s">
        <v>532</v>
      </c>
      <c r="E2477" s="127"/>
      <c r="F2477" s="97" t="s">
        <v>533</v>
      </c>
      <c r="G2477" s="112">
        <v>3</v>
      </c>
      <c r="H2477" s="112"/>
      <c r="I2477" s="514" t="s">
        <v>3703</v>
      </c>
      <c r="J2477" s="112">
        <v>3</v>
      </c>
      <c r="K2477" s="117" t="s">
        <v>470</v>
      </c>
      <c r="L2477" s="500" t="s">
        <v>4982</v>
      </c>
      <c r="M2477" s="25">
        <v>0</v>
      </c>
      <c r="N2477" s="25">
        <v>0</v>
      </c>
      <c r="O2477" s="25">
        <v>0</v>
      </c>
      <c r="P2477" s="25">
        <v>0</v>
      </c>
      <c r="Q2477" s="25">
        <v>0</v>
      </c>
      <c r="R2477" s="279">
        <f t="shared" si="54"/>
        <v>0</v>
      </c>
      <c r="S2477" s="500"/>
      <c r="T2477" s="500"/>
      <c r="U2477" s="500"/>
      <c r="V2477" s="500"/>
      <c r="W2477" s="500"/>
      <c r="X2477" s="500"/>
      <c r="Y2477" s="279"/>
      <c r="Z2477" s="279"/>
      <c r="AA2477" s="279"/>
      <c r="AB2477" s="279"/>
      <c r="AC2477" s="279"/>
      <c r="AD2477" s="279"/>
      <c r="AE2477" s="18"/>
    </row>
    <row r="2478" spans="1:31" ht="15" hidden="1" customHeight="1" thickBot="1">
      <c r="A2478" s="25">
        <v>1230</v>
      </c>
      <c r="B2478" s="44" t="s">
        <v>185</v>
      </c>
      <c r="C2478" s="41"/>
      <c r="D2478" s="254" t="s">
        <v>534</v>
      </c>
      <c r="E2478" s="127"/>
      <c r="F2478" s="97" t="s">
        <v>247</v>
      </c>
      <c r="G2478" s="112"/>
      <c r="H2478" s="112"/>
      <c r="I2478" s="514" t="s">
        <v>3703</v>
      </c>
      <c r="J2478" s="112">
        <v>3</v>
      </c>
      <c r="K2478" s="113" t="s">
        <v>451</v>
      </c>
      <c r="L2478" s="500" t="s">
        <v>4982</v>
      </c>
      <c r="M2478" s="25">
        <v>0</v>
      </c>
      <c r="N2478" s="25">
        <v>0</v>
      </c>
      <c r="O2478" s="51">
        <v>0</v>
      </c>
      <c r="P2478" s="25">
        <v>0</v>
      </c>
      <c r="Q2478" s="25">
        <v>0</v>
      </c>
      <c r="R2478" s="279">
        <f t="shared" si="54"/>
        <v>0</v>
      </c>
      <c r="S2478" s="500"/>
      <c r="T2478" s="500"/>
      <c r="U2478" s="500"/>
      <c r="V2478" s="500"/>
      <c r="W2478" s="500"/>
      <c r="X2478" s="500"/>
      <c r="Y2478" s="279"/>
      <c r="Z2478" s="279"/>
      <c r="AA2478" s="279"/>
      <c r="AB2478" s="279"/>
      <c r="AC2478" s="279"/>
      <c r="AD2478" s="279"/>
      <c r="AE2478" s="18"/>
    </row>
    <row r="2479" spans="1:31" ht="15" hidden="1" customHeight="1" thickBot="1">
      <c r="A2479" s="25">
        <v>1234</v>
      </c>
      <c r="B2479" s="44" t="s">
        <v>189</v>
      </c>
      <c r="C2479" s="41"/>
      <c r="D2479" s="254" t="s">
        <v>535</v>
      </c>
      <c r="E2479" s="127"/>
      <c r="F2479" s="97" t="s">
        <v>247</v>
      </c>
      <c r="G2479" s="112"/>
      <c r="H2479" s="112"/>
      <c r="I2479" s="514" t="s">
        <v>3703</v>
      </c>
      <c r="J2479" s="112">
        <v>3</v>
      </c>
      <c r="K2479" s="113" t="s">
        <v>451</v>
      </c>
      <c r="L2479" s="500" t="s">
        <v>4982</v>
      </c>
      <c r="M2479" s="25">
        <v>0</v>
      </c>
      <c r="N2479" s="25">
        <v>0</v>
      </c>
      <c r="O2479" s="51">
        <v>0</v>
      </c>
      <c r="P2479" s="25">
        <v>0</v>
      </c>
      <c r="Q2479" s="25">
        <v>0</v>
      </c>
      <c r="R2479" s="279">
        <f t="shared" si="54"/>
        <v>0</v>
      </c>
      <c r="S2479" s="500"/>
      <c r="T2479" s="500"/>
      <c r="U2479" s="500"/>
      <c r="V2479" s="500"/>
      <c r="W2479" s="500"/>
      <c r="X2479" s="500"/>
      <c r="Y2479" s="279"/>
      <c r="Z2479" s="279"/>
      <c r="AA2479" s="279"/>
      <c r="AB2479" s="279"/>
      <c r="AC2479" s="279"/>
      <c r="AD2479" s="279"/>
      <c r="AE2479" s="18"/>
    </row>
    <row r="2480" spans="1:31" ht="15" hidden="1" customHeight="1" thickBot="1">
      <c r="A2480" s="25">
        <v>1247</v>
      </c>
      <c r="B2480" s="43" t="s">
        <v>536</v>
      </c>
      <c r="C2480" s="22"/>
      <c r="D2480" s="254" t="s">
        <v>537</v>
      </c>
      <c r="E2480" s="53"/>
      <c r="F2480" s="28" t="s">
        <v>247</v>
      </c>
      <c r="G2480" s="64"/>
      <c r="H2480" s="64"/>
      <c r="I2480" s="514" t="s">
        <v>3703</v>
      </c>
      <c r="J2480" s="64">
        <v>5</v>
      </c>
      <c r="K2480" s="48" t="s">
        <v>470</v>
      </c>
      <c r="L2480" s="500" t="s">
        <v>4982</v>
      </c>
      <c r="M2480" s="25">
        <v>0</v>
      </c>
      <c r="N2480" s="25">
        <v>0</v>
      </c>
      <c r="O2480" s="25">
        <v>0</v>
      </c>
      <c r="P2480" s="25">
        <v>0</v>
      </c>
      <c r="Q2480" s="25">
        <v>0</v>
      </c>
      <c r="R2480" s="279">
        <f t="shared" si="54"/>
        <v>0</v>
      </c>
      <c r="S2480" s="500"/>
      <c r="T2480" s="500"/>
      <c r="U2480" s="500"/>
      <c r="V2480" s="500"/>
      <c r="W2480" s="500"/>
      <c r="X2480" s="500"/>
      <c r="Y2480" s="279"/>
      <c r="Z2480" s="279"/>
      <c r="AA2480" s="279"/>
      <c r="AB2480" s="279"/>
      <c r="AC2480" s="279"/>
      <c r="AD2480" s="279"/>
      <c r="AE2480" s="18"/>
    </row>
    <row r="2481" spans="1:31" ht="15" hidden="1" customHeight="1" thickBot="1">
      <c r="A2481" s="25">
        <v>1255</v>
      </c>
      <c r="B2481" s="44" t="s">
        <v>196</v>
      </c>
      <c r="C2481" s="41"/>
      <c r="D2481" s="254" t="s">
        <v>538</v>
      </c>
      <c r="E2481" s="127"/>
      <c r="F2481" s="97" t="s">
        <v>266</v>
      </c>
      <c r="G2481" s="112">
        <v>6</v>
      </c>
      <c r="H2481" s="112">
        <v>5</v>
      </c>
      <c r="I2481" s="514" t="s">
        <v>3703</v>
      </c>
      <c r="J2481" s="112">
        <v>6</v>
      </c>
      <c r="K2481" s="117" t="s">
        <v>470</v>
      </c>
      <c r="L2481" s="500" t="s">
        <v>4982</v>
      </c>
      <c r="M2481" s="25">
        <v>0</v>
      </c>
      <c r="N2481" s="25">
        <v>0</v>
      </c>
      <c r="O2481" s="25">
        <v>0</v>
      </c>
      <c r="P2481" s="25">
        <v>0</v>
      </c>
      <c r="Q2481" s="25">
        <v>0</v>
      </c>
      <c r="R2481" s="279">
        <f t="shared" si="54"/>
        <v>0</v>
      </c>
      <c r="S2481" s="500"/>
      <c r="T2481" s="500"/>
      <c r="U2481" s="500"/>
      <c r="V2481" s="500"/>
      <c r="W2481" s="500"/>
      <c r="X2481" s="500"/>
      <c r="Y2481" s="279"/>
      <c r="Z2481" s="279"/>
      <c r="AA2481" s="279"/>
      <c r="AB2481" s="279"/>
      <c r="AC2481" s="279"/>
      <c r="AD2481" s="279"/>
      <c r="AE2481" s="18"/>
    </row>
    <row r="2482" spans="1:31" ht="15" hidden="1" customHeight="1" thickBot="1">
      <c r="A2482" s="21">
        <v>1601</v>
      </c>
      <c r="B2482" s="286" t="s">
        <v>570</v>
      </c>
      <c r="C2482" s="508"/>
      <c r="D2482" s="254" t="s">
        <v>571</v>
      </c>
      <c r="E2482" s="46"/>
      <c r="F2482" s="40" t="s">
        <v>247</v>
      </c>
      <c r="G2482" s="66">
        <v>0</v>
      </c>
      <c r="H2482" s="66">
        <v>0</v>
      </c>
      <c r="I2482" s="514" t="s">
        <v>3706</v>
      </c>
      <c r="J2482" s="66">
        <v>0</v>
      </c>
      <c r="K2482" s="73" t="s">
        <v>487</v>
      </c>
      <c r="L2482" s="500" t="s">
        <v>4982</v>
      </c>
      <c r="M2482" s="25">
        <v>0</v>
      </c>
      <c r="N2482" s="25">
        <v>0</v>
      </c>
      <c r="O2482" s="25">
        <v>0</v>
      </c>
      <c r="P2482" s="25">
        <v>0</v>
      </c>
      <c r="Q2482" s="25">
        <v>0</v>
      </c>
      <c r="R2482" s="279">
        <f t="shared" si="54"/>
        <v>0</v>
      </c>
      <c r="S2482" s="500"/>
      <c r="T2482" s="500"/>
      <c r="U2482" s="500"/>
      <c r="V2482" s="500"/>
      <c r="W2482" s="500"/>
      <c r="X2482" s="500"/>
      <c r="Y2482" s="279"/>
      <c r="Z2482" s="279"/>
      <c r="AA2482" s="279"/>
      <c r="AB2482" s="279"/>
      <c r="AC2482" s="279"/>
      <c r="AD2482" s="279"/>
      <c r="AE2482" s="18"/>
    </row>
    <row r="2483" spans="1:31" ht="15" hidden="1" customHeight="1" thickBot="1">
      <c r="A2483" s="21">
        <v>1602</v>
      </c>
      <c r="B2483" s="294" t="s">
        <v>105</v>
      </c>
      <c r="D2483" s="254" t="s">
        <v>572</v>
      </c>
      <c r="E2483" s="46"/>
      <c r="F2483" s="40" t="s">
        <v>247</v>
      </c>
      <c r="G2483" s="66">
        <v>0</v>
      </c>
      <c r="H2483" s="66">
        <v>0</v>
      </c>
      <c r="I2483" s="514" t="s">
        <v>3706</v>
      </c>
      <c r="J2483" s="66">
        <v>0</v>
      </c>
      <c r="K2483" s="68" t="s">
        <v>451</v>
      </c>
      <c r="L2483" s="500" t="s">
        <v>4982</v>
      </c>
      <c r="M2483" s="25">
        <v>0</v>
      </c>
      <c r="N2483" s="25">
        <v>0</v>
      </c>
      <c r="O2483" s="25">
        <v>0</v>
      </c>
      <c r="P2483" s="25">
        <v>0</v>
      </c>
      <c r="Q2483" s="25">
        <v>0</v>
      </c>
      <c r="R2483" s="279">
        <f t="shared" si="54"/>
        <v>0</v>
      </c>
      <c r="S2483" s="500"/>
      <c r="T2483" s="500"/>
      <c r="U2483" s="500"/>
      <c r="V2483" s="500"/>
      <c r="W2483" s="500"/>
      <c r="X2483" s="500"/>
      <c r="Y2483" s="279"/>
      <c r="Z2483" s="279"/>
      <c r="AA2483" s="279"/>
      <c r="AB2483" s="279"/>
      <c r="AC2483" s="279"/>
      <c r="AD2483" s="279"/>
      <c r="AE2483" s="18"/>
    </row>
    <row r="2484" spans="1:31" ht="15" hidden="1" customHeight="1" thickBot="1">
      <c r="A2484" s="21">
        <v>1604</v>
      </c>
      <c r="B2484" s="294" t="s">
        <v>91</v>
      </c>
      <c r="D2484" s="254" t="s">
        <v>573</v>
      </c>
      <c r="E2484" s="46"/>
      <c r="F2484" s="40" t="s">
        <v>247</v>
      </c>
      <c r="G2484" s="66">
        <v>0</v>
      </c>
      <c r="H2484" s="66">
        <v>0</v>
      </c>
      <c r="I2484" s="514" t="s">
        <v>3706</v>
      </c>
      <c r="J2484" s="66">
        <v>1</v>
      </c>
      <c r="K2484" s="68" t="s">
        <v>451</v>
      </c>
      <c r="L2484" s="500" t="s">
        <v>4982</v>
      </c>
      <c r="M2484" s="25">
        <v>0</v>
      </c>
      <c r="N2484" s="25">
        <v>0</v>
      </c>
      <c r="O2484" s="25">
        <v>0</v>
      </c>
      <c r="P2484" s="25">
        <v>0</v>
      </c>
      <c r="Q2484" s="25">
        <v>0</v>
      </c>
      <c r="R2484" s="279">
        <f t="shared" si="54"/>
        <v>0</v>
      </c>
      <c r="S2484" s="500"/>
      <c r="T2484" s="500"/>
      <c r="U2484" s="500"/>
      <c r="V2484" s="500"/>
      <c r="W2484" s="500"/>
      <c r="X2484" s="500"/>
      <c r="Y2484" s="279"/>
      <c r="Z2484" s="279"/>
      <c r="AA2484" s="279"/>
      <c r="AB2484" s="279"/>
      <c r="AC2484" s="279"/>
      <c r="AD2484" s="279"/>
      <c r="AE2484" s="18"/>
    </row>
    <row r="2485" spans="1:31" ht="15" hidden="1" customHeight="1" thickBot="1">
      <c r="A2485" s="21">
        <v>1609</v>
      </c>
      <c r="B2485" s="39" t="s">
        <v>574</v>
      </c>
      <c r="C2485" s="39"/>
      <c r="D2485" s="254" t="s">
        <v>575</v>
      </c>
      <c r="E2485" s="46"/>
      <c r="F2485" s="40" t="s">
        <v>247</v>
      </c>
      <c r="G2485" s="66">
        <v>0</v>
      </c>
      <c r="H2485" s="66">
        <v>0</v>
      </c>
      <c r="I2485" s="514" t="s">
        <v>3706</v>
      </c>
      <c r="J2485" s="66">
        <v>1</v>
      </c>
      <c r="K2485" s="68" t="s">
        <v>451</v>
      </c>
      <c r="L2485" s="500" t="s">
        <v>4982</v>
      </c>
      <c r="M2485" s="297">
        <v>0</v>
      </c>
      <c r="N2485" s="25">
        <v>0</v>
      </c>
      <c r="O2485" s="25">
        <v>0</v>
      </c>
      <c r="P2485" s="25">
        <v>0</v>
      </c>
      <c r="Q2485" s="25">
        <v>0</v>
      </c>
      <c r="R2485" s="279">
        <f t="shared" si="54"/>
        <v>0</v>
      </c>
      <c r="S2485" s="500"/>
      <c r="T2485" s="500"/>
      <c r="U2485" s="500"/>
      <c r="V2485" s="500"/>
      <c r="W2485" s="500"/>
      <c r="X2485" s="500"/>
      <c r="Y2485" s="279"/>
      <c r="Z2485" s="279"/>
      <c r="AA2485" s="279"/>
      <c r="AB2485" s="279"/>
      <c r="AC2485" s="279"/>
      <c r="AD2485" s="279"/>
      <c r="AE2485" s="18"/>
    </row>
    <row r="2486" spans="1:31" ht="15" hidden="1" customHeight="1" thickBot="1">
      <c r="A2486" s="21">
        <v>1612</v>
      </c>
      <c r="B2486" s="94" t="s">
        <v>576</v>
      </c>
      <c r="C2486" s="39"/>
      <c r="D2486" s="254" t="s">
        <v>577</v>
      </c>
      <c r="E2486" s="46"/>
      <c r="F2486" s="40" t="s">
        <v>247</v>
      </c>
      <c r="G2486" s="66">
        <v>0</v>
      </c>
      <c r="H2486" s="66">
        <v>0</v>
      </c>
      <c r="I2486" s="514" t="s">
        <v>3706</v>
      </c>
      <c r="J2486" s="66">
        <v>2</v>
      </c>
      <c r="K2486" s="68" t="s">
        <v>451</v>
      </c>
      <c r="L2486" s="500" t="s">
        <v>4982</v>
      </c>
      <c r="M2486" s="25">
        <v>0</v>
      </c>
      <c r="N2486" s="25">
        <v>0</v>
      </c>
      <c r="O2486" s="25">
        <v>0</v>
      </c>
      <c r="P2486" s="25">
        <v>0</v>
      </c>
      <c r="Q2486" s="25">
        <v>0</v>
      </c>
      <c r="R2486" s="279">
        <f t="shared" si="54"/>
        <v>0</v>
      </c>
      <c r="S2486" s="500"/>
      <c r="T2486" s="500"/>
      <c r="U2486" s="500"/>
      <c r="V2486" s="500"/>
      <c r="W2486" s="500"/>
      <c r="X2486" s="500"/>
      <c r="Y2486" s="279"/>
      <c r="Z2486" s="279"/>
      <c r="AA2486" s="279"/>
      <c r="AB2486" s="279"/>
      <c r="AC2486" s="279"/>
      <c r="AD2486" s="279"/>
      <c r="AE2486" s="18"/>
    </row>
    <row r="2487" spans="1:31" ht="15" hidden="1" customHeight="1" thickBot="1">
      <c r="A2487" s="21">
        <v>1617</v>
      </c>
      <c r="B2487" s="39" t="s">
        <v>580</v>
      </c>
      <c r="C2487" s="39"/>
      <c r="D2487" s="254" t="s">
        <v>581</v>
      </c>
      <c r="E2487" s="46"/>
      <c r="F2487" s="40" t="s">
        <v>247</v>
      </c>
      <c r="G2487" s="66">
        <v>0</v>
      </c>
      <c r="H2487" s="66">
        <v>0</v>
      </c>
      <c r="I2487" s="514" t="s">
        <v>3706</v>
      </c>
      <c r="J2487" s="66">
        <v>2</v>
      </c>
      <c r="K2487" s="68" t="s">
        <v>451</v>
      </c>
      <c r="L2487" s="500" t="s">
        <v>4982</v>
      </c>
      <c r="M2487" s="25">
        <v>0</v>
      </c>
      <c r="N2487" s="25">
        <v>0</v>
      </c>
      <c r="O2487" s="25">
        <v>0</v>
      </c>
      <c r="P2487" s="25">
        <v>0</v>
      </c>
      <c r="Q2487" s="25">
        <v>0</v>
      </c>
      <c r="R2487" s="279">
        <f t="shared" si="54"/>
        <v>0</v>
      </c>
      <c r="S2487" s="500"/>
      <c r="T2487" s="500"/>
      <c r="U2487" s="500"/>
      <c r="V2487" s="500"/>
      <c r="W2487" s="500"/>
      <c r="X2487" s="500"/>
      <c r="Y2487" s="279"/>
      <c r="Z2487" s="279"/>
      <c r="AA2487" s="279"/>
      <c r="AB2487" s="279"/>
      <c r="AC2487" s="279"/>
      <c r="AD2487" s="279"/>
      <c r="AE2487" s="18"/>
    </row>
    <row r="2488" spans="1:31" ht="15" hidden="1" customHeight="1" thickBot="1">
      <c r="A2488" s="21">
        <v>1621</v>
      </c>
      <c r="B2488" s="39" t="s">
        <v>584</v>
      </c>
      <c r="C2488" s="39"/>
      <c r="D2488" s="254" t="s">
        <v>585</v>
      </c>
      <c r="E2488" s="46"/>
      <c r="F2488" s="40" t="s">
        <v>247</v>
      </c>
      <c r="G2488" s="66">
        <v>0</v>
      </c>
      <c r="H2488" s="66">
        <v>0</v>
      </c>
      <c r="I2488" s="514" t="s">
        <v>3706</v>
      </c>
      <c r="J2488" s="66">
        <v>2</v>
      </c>
      <c r="K2488" s="68" t="s">
        <v>451</v>
      </c>
      <c r="L2488" s="500" t="s">
        <v>4982</v>
      </c>
      <c r="M2488" s="25">
        <v>0</v>
      </c>
      <c r="N2488" s="25">
        <v>0</v>
      </c>
      <c r="O2488" s="25">
        <v>0</v>
      </c>
      <c r="P2488" s="25">
        <v>0</v>
      </c>
      <c r="Q2488" s="298">
        <v>0</v>
      </c>
      <c r="R2488" s="279">
        <f t="shared" si="54"/>
        <v>0</v>
      </c>
      <c r="S2488" s="500"/>
      <c r="T2488" s="500"/>
      <c r="U2488" s="500"/>
      <c r="V2488" s="500"/>
      <c r="W2488" s="500"/>
      <c r="X2488" s="500"/>
      <c r="Y2488" s="279"/>
      <c r="Z2488" s="279"/>
      <c r="AA2488" s="279"/>
      <c r="AB2488" s="279"/>
      <c r="AC2488" s="279"/>
      <c r="AD2488" s="279"/>
      <c r="AE2488" s="18"/>
    </row>
    <row r="2489" spans="1:31" ht="15" hidden="1" customHeight="1" thickBot="1">
      <c r="A2489" s="21">
        <v>1622</v>
      </c>
      <c r="B2489" s="94" t="s">
        <v>586</v>
      </c>
      <c r="C2489" s="39"/>
      <c r="D2489" s="254" t="s">
        <v>587</v>
      </c>
      <c r="E2489" s="46"/>
      <c r="F2489" s="40" t="s">
        <v>266</v>
      </c>
      <c r="G2489" s="66">
        <v>2</v>
      </c>
      <c r="H2489" s="66">
        <v>3</v>
      </c>
      <c r="I2489" s="514" t="s">
        <v>3706</v>
      </c>
      <c r="J2489" s="66">
        <v>2</v>
      </c>
      <c r="K2489" s="68" t="s">
        <v>451</v>
      </c>
      <c r="L2489" s="500" t="s">
        <v>4982</v>
      </c>
      <c r="M2489" s="25">
        <v>0</v>
      </c>
      <c r="N2489" s="25">
        <v>0</v>
      </c>
      <c r="O2489" s="25">
        <v>0</v>
      </c>
      <c r="P2489" s="25">
        <v>0</v>
      </c>
      <c r="Q2489" s="25">
        <v>0</v>
      </c>
      <c r="R2489" s="279">
        <f t="shared" si="54"/>
        <v>0</v>
      </c>
      <c r="S2489" s="500"/>
      <c r="T2489" s="500"/>
      <c r="U2489" s="500"/>
      <c r="V2489" s="500"/>
      <c r="W2489" s="500"/>
      <c r="X2489" s="500"/>
      <c r="Y2489" s="279"/>
      <c r="Z2489" s="279"/>
      <c r="AA2489" s="279"/>
      <c r="AB2489" s="279"/>
      <c r="AC2489" s="279"/>
      <c r="AD2489" s="279"/>
      <c r="AE2489" s="18"/>
    </row>
    <row r="2490" spans="1:31" ht="15" hidden="1" customHeight="1" thickBot="1">
      <c r="A2490" s="287">
        <v>1625</v>
      </c>
      <c r="B2490" s="260" t="s">
        <v>95</v>
      </c>
      <c r="D2490" s="254" t="s">
        <v>588</v>
      </c>
      <c r="E2490" s="288"/>
      <c r="F2490" s="289" t="s">
        <v>266</v>
      </c>
      <c r="G2490" s="290">
        <v>3</v>
      </c>
      <c r="H2490" s="290">
        <v>3</v>
      </c>
      <c r="I2490" s="514" t="s">
        <v>3706</v>
      </c>
      <c r="J2490" s="290">
        <v>3</v>
      </c>
      <c r="K2490" s="299" t="s">
        <v>470</v>
      </c>
      <c r="L2490" s="500" t="s">
        <v>4982</v>
      </c>
      <c r="M2490" s="300">
        <v>0</v>
      </c>
      <c r="N2490" s="300">
        <v>0</v>
      </c>
      <c r="O2490" s="300">
        <v>0</v>
      </c>
      <c r="P2490" s="300">
        <v>0</v>
      </c>
      <c r="Q2490" s="300">
        <v>0</v>
      </c>
      <c r="R2490" s="279">
        <f t="shared" si="54"/>
        <v>0</v>
      </c>
      <c r="S2490" s="500"/>
      <c r="T2490" s="500"/>
      <c r="U2490" s="500"/>
      <c r="V2490" s="500"/>
      <c r="W2490" s="500"/>
      <c r="X2490" s="500"/>
      <c r="Y2490" s="279"/>
      <c r="Z2490" s="279"/>
      <c r="AA2490" s="279"/>
      <c r="AB2490" s="279"/>
      <c r="AC2490" s="279"/>
      <c r="AD2490" s="279"/>
      <c r="AE2490" s="18"/>
    </row>
    <row r="2491" spans="1:31" ht="15" hidden="1" customHeight="1" thickBot="1">
      <c r="A2491" s="21">
        <v>1629</v>
      </c>
      <c r="B2491" s="94" t="s">
        <v>589</v>
      </c>
      <c r="C2491" s="39"/>
      <c r="D2491" s="254" t="s">
        <v>590</v>
      </c>
      <c r="E2491" s="46"/>
      <c r="F2491" s="40" t="s">
        <v>329</v>
      </c>
      <c r="G2491" s="66">
        <v>2</v>
      </c>
      <c r="H2491" s="66">
        <v>2</v>
      </c>
      <c r="I2491" s="514" t="s">
        <v>3706</v>
      </c>
      <c r="J2491" s="66">
        <v>3</v>
      </c>
      <c r="K2491" s="72" t="s">
        <v>470</v>
      </c>
      <c r="L2491" s="500" t="s">
        <v>4982</v>
      </c>
      <c r="M2491" s="25">
        <v>0</v>
      </c>
      <c r="N2491" s="25">
        <v>0</v>
      </c>
      <c r="O2491" s="25">
        <v>0</v>
      </c>
      <c r="P2491" s="25">
        <v>0</v>
      </c>
      <c r="Q2491" s="25">
        <v>0</v>
      </c>
      <c r="R2491" s="279">
        <f t="shared" si="54"/>
        <v>0</v>
      </c>
      <c r="S2491" s="500"/>
      <c r="T2491" s="500"/>
      <c r="U2491" s="500"/>
      <c r="V2491" s="500"/>
      <c r="W2491" s="500"/>
      <c r="X2491" s="500"/>
      <c r="Y2491" s="279"/>
      <c r="Z2491" s="279"/>
      <c r="AA2491" s="279"/>
      <c r="AB2491" s="279"/>
      <c r="AC2491" s="279"/>
      <c r="AD2491" s="279"/>
      <c r="AE2491" s="18"/>
    </row>
    <row r="2492" spans="1:31" ht="15" hidden="1" customHeight="1" thickBot="1">
      <c r="A2492" s="21">
        <v>1631</v>
      </c>
      <c r="B2492" s="291" t="s">
        <v>97</v>
      </c>
      <c r="C2492" s="308"/>
      <c r="D2492" s="254" t="s">
        <v>591</v>
      </c>
      <c r="E2492" s="46"/>
      <c r="F2492" s="40" t="s">
        <v>266</v>
      </c>
      <c r="G2492" s="66">
        <v>2</v>
      </c>
      <c r="H2492" s="66">
        <v>2</v>
      </c>
      <c r="I2492" s="514" t="s">
        <v>3706</v>
      </c>
      <c r="J2492" s="66">
        <v>3</v>
      </c>
      <c r="K2492" s="61" t="s">
        <v>493</v>
      </c>
      <c r="L2492" s="569" t="s">
        <v>4982</v>
      </c>
      <c r="M2492" s="25">
        <v>0</v>
      </c>
      <c r="N2492" s="25">
        <v>0</v>
      </c>
      <c r="O2492" s="25">
        <v>0</v>
      </c>
      <c r="P2492" s="25">
        <v>0</v>
      </c>
      <c r="Q2492" s="25">
        <v>0</v>
      </c>
      <c r="R2492" s="279">
        <f t="shared" si="54"/>
        <v>0</v>
      </c>
      <c r="S2492" s="569"/>
      <c r="T2492" s="569"/>
      <c r="U2492" s="569"/>
      <c r="V2492" s="569"/>
      <c r="W2492" s="569"/>
      <c r="X2492" s="569"/>
      <c r="Y2492" s="279"/>
      <c r="Z2492" s="279"/>
      <c r="AA2492" s="279"/>
      <c r="AB2492" s="279"/>
      <c r="AC2492" s="279"/>
      <c r="AD2492" s="279"/>
      <c r="AE2492" s="18"/>
    </row>
    <row r="2493" spans="1:31" ht="15" hidden="1" customHeight="1" thickBot="1">
      <c r="A2493" s="21">
        <v>1632</v>
      </c>
      <c r="B2493" s="94" t="s">
        <v>592</v>
      </c>
      <c r="C2493" s="39"/>
      <c r="D2493" s="254" t="s">
        <v>593</v>
      </c>
      <c r="E2493" s="46"/>
      <c r="F2493" s="40" t="s">
        <v>247</v>
      </c>
      <c r="G2493" s="66">
        <v>0</v>
      </c>
      <c r="H2493" s="66">
        <v>0</v>
      </c>
      <c r="I2493" s="514" t="s">
        <v>3706</v>
      </c>
      <c r="J2493" s="66">
        <v>3</v>
      </c>
      <c r="K2493" s="72" t="s">
        <v>470</v>
      </c>
      <c r="L2493" s="500" t="s">
        <v>4982</v>
      </c>
      <c r="M2493" s="25">
        <v>0</v>
      </c>
      <c r="N2493" s="25">
        <v>0</v>
      </c>
      <c r="O2493" s="25">
        <v>0</v>
      </c>
      <c r="P2493" s="25">
        <v>0</v>
      </c>
      <c r="Q2493" s="25">
        <v>0</v>
      </c>
      <c r="R2493" s="279">
        <f t="shared" ref="R2493:R2524" si="55">SUM(M2493:Q2493)</f>
        <v>0</v>
      </c>
      <c r="S2493" s="500"/>
      <c r="T2493" s="500"/>
      <c r="U2493" s="500"/>
      <c r="V2493" s="500"/>
      <c r="W2493" s="500"/>
      <c r="X2493" s="500"/>
      <c r="Y2493" s="279"/>
      <c r="Z2493" s="279"/>
      <c r="AA2493" s="279"/>
      <c r="AB2493" s="279"/>
      <c r="AC2493" s="279"/>
      <c r="AD2493" s="279"/>
      <c r="AE2493" s="18"/>
    </row>
    <row r="2494" spans="1:31" ht="15" hidden="1" customHeight="1" thickBot="1">
      <c r="A2494" s="21">
        <v>1636</v>
      </c>
      <c r="B2494" s="94" t="s">
        <v>594</v>
      </c>
      <c r="C2494" s="39"/>
      <c r="D2494" s="254" t="s">
        <v>595</v>
      </c>
      <c r="E2494" s="46"/>
      <c r="F2494" s="40" t="s">
        <v>266</v>
      </c>
      <c r="G2494" s="66">
        <v>4</v>
      </c>
      <c r="H2494" s="66">
        <v>3</v>
      </c>
      <c r="I2494" s="514" t="s">
        <v>3706</v>
      </c>
      <c r="J2494" s="66">
        <v>3</v>
      </c>
      <c r="K2494" s="72" t="s">
        <v>470</v>
      </c>
      <c r="L2494" s="569" t="s">
        <v>4982</v>
      </c>
      <c r="M2494" s="25">
        <v>0</v>
      </c>
      <c r="N2494" s="25">
        <v>0</v>
      </c>
      <c r="O2494" s="25">
        <v>0</v>
      </c>
      <c r="P2494" s="25">
        <v>0</v>
      </c>
      <c r="Q2494" s="25">
        <v>0</v>
      </c>
      <c r="R2494" s="279">
        <f t="shared" si="55"/>
        <v>0</v>
      </c>
      <c r="S2494" s="569"/>
      <c r="T2494" s="569"/>
      <c r="U2494" s="569"/>
      <c r="V2494" s="569"/>
      <c r="W2494" s="569"/>
      <c r="X2494" s="569"/>
      <c r="Y2494" s="279"/>
      <c r="Z2494" s="279"/>
      <c r="AA2494" s="279"/>
      <c r="AB2494" s="279"/>
      <c r="AC2494" s="279"/>
      <c r="AD2494" s="279"/>
      <c r="AE2494" s="18"/>
    </row>
    <row r="2495" spans="1:31" ht="15" hidden="1" customHeight="1" thickBot="1">
      <c r="A2495" s="21">
        <v>1654</v>
      </c>
      <c r="B2495" s="81" t="s">
        <v>596</v>
      </c>
      <c r="C2495" s="81"/>
      <c r="D2495" s="254" t="s">
        <v>597</v>
      </c>
      <c r="E2495" s="77"/>
      <c r="F2495" s="105" t="s">
        <v>266</v>
      </c>
      <c r="G2495" s="75">
        <v>5</v>
      </c>
      <c r="H2495" s="75">
        <v>3</v>
      </c>
      <c r="I2495" s="514" t="s">
        <v>3706</v>
      </c>
      <c r="J2495" s="75">
        <v>6</v>
      </c>
      <c r="K2495" s="301" t="s">
        <v>487</v>
      </c>
      <c r="L2495" s="500" t="s">
        <v>4982</v>
      </c>
      <c r="M2495" s="25">
        <v>0</v>
      </c>
      <c r="N2495" s="25">
        <v>0</v>
      </c>
      <c r="O2495" s="25">
        <v>0</v>
      </c>
      <c r="P2495" s="25">
        <v>0</v>
      </c>
      <c r="Q2495" s="25">
        <v>0</v>
      </c>
      <c r="R2495" s="279">
        <f t="shared" si="55"/>
        <v>0</v>
      </c>
      <c r="S2495" s="500"/>
      <c r="T2495" s="500"/>
      <c r="U2495" s="500"/>
      <c r="V2495" s="500"/>
      <c r="W2495" s="500"/>
      <c r="X2495" s="500"/>
      <c r="Y2495" s="279"/>
      <c r="Z2495" s="279"/>
      <c r="AA2495" s="279"/>
      <c r="AB2495" s="279"/>
      <c r="AC2495" s="279"/>
      <c r="AD2495" s="279"/>
      <c r="AE2495" s="18"/>
    </row>
    <row r="2496" spans="1:31" ht="15" hidden="1" customHeight="1" thickBot="1">
      <c r="A2496" s="35">
        <v>1704</v>
      </c>
      <c r="B2496" s="81" t="s">
        <v>598</v>
      </c>
      <c r="C2496" s="81"/>
      <c r="D2496" s="254" t="s">
        <v>599</v>
      </c>
      <c r="E2496" s="77"/>
      <c r="F2496" s="105" t="s">
        <v>247</v>
      </c>
      <c r="G2496" s="75">
        <v>0</v>
      </c>
      <c r="H2496" s="75">
        <v>0</v>
      </c>
      <c r="I2496" s="514" t="s">
        <v>4788</v>
      </c>
      <c r="J2496" s="75">
        <v>1</v>
      </c>
      <c r="K2496" s="68" t="s">
        <v>451</v>
      </c>
      <c r="L2496" s="500" t="s">
        <v>4982</v>
      </c>
      <c r="M2496" s="35">
        <v>0</v>
      </c>
      <c r="N2496" s="35">
        <v>0</v>
      </c>
      <c r="O2496" s="35">
        <v>0</v>
      </c>
      <c r="P2496" s="35">
        <v>0</v>
      </c>
      <c r="Q2496" s="35">
        <v>0</v>
      </c>
      <c r="R2496" s="279">
        <f t="shared" si="55"/>
        <v>0</v>
      </c>
      <c r="S2496" s="500"/>
      <c r="T2496" s="500"/>
      <c r="U2496" s="500"/>
      <c r="V2496" s="500"/>
      <c r="W2496" s="500"/>
      <c r="X2496" s="500"/>
      <c r="Y2496" s="279"/>
      <c r="Z2496" s="279"/>
      <c r="AA2496" s="279"/>
      <c r="AB2496" s="279"/>
      <c r="AC2496" s="279"/>
      <c r="AD2496" s="279"/>
      <c r="AE2496" s="18"/>
    </row>
    <row r="2497" spans="1:31" ht="15" hidden="1" customHeight="1" thickBot="1">
      <c r="A2497" s="35">
        <v>1706</v>
      </c>
      <c r="B2497" s="108" t="s">
        <v>600</v>
      </c>
      <c r="C2497" s="81"/>
      <c r="D2497" s="254" t="s">
        <v>601</v>
      </c>
      <c r="E2497" s="77"/>
      <c r="F2497" s="105" t="s">
        <v>247</v>
      </c>
      <c r="G2497" s="75">
        <v>0</v>
      </c>
      <c r="H2497" s="75">
        <v>0</v>
      </c>
      <c r="I2497" s="514" t="s">
        <v>4788</v>
      </c>
      <c r="J2497" s="75">
        <v>1</v>
      </c>
      <c r="K2497" s="68" t="s">
        <v>451</v>
      </c>
      <c r="L2497" s="500" t="s">
        <v>4982</v>
      </c>
      <c r="M2497" s="35">
        <v>0</v>
      </c>
      <c r="N2497" s="35">
        <v>0</v>
      </c>
      <c r="O2497" s="35">
        <v>0</v>
      </c>
      <c r="P2497" s="35">
        <v>0</v>
      </c>
      <c r="Q2497" s="35">
        <v>0</v>
      </c>
      <c r="R2497" s="279">
        <f t="shared" si="55"/>
        <v>0</v>
      </c>
      <c r="S2497" s="500"/>
      <c r="T2497" s="500"/>
      <c r="U2497" s="500"/>
      <c r="V2497" s="500"/>
      <c r="W2497" s="500"/>
      <c r="X2497" s="500"/>
      <c r="Y2497" s="279"/>
      <c r="Z2497" s="279"/>
      <c r="AA2497" s="279"/>
      <c r="AB2497" s="279"/>
      <c r="AC2497" s="279"/>
      <c r="AD2497" s="279"/>
      <c r="AE2497" s="18"/>
    </row>
    <row r="2498" spans="1:31" ht="15" hidden="1" customHeight="1" thickBot="1">
      <c r="A2498" s="35">
        <v>1707</v>
      </c>
      <c r="B2498" s="81" t="s">
        <v>602</v>
      </c>
      <c r="C2498" s="81"/>
      <c r="D2498" s="254" t="s">
        <v>603</v>
      </c>
      <c r="E2498" s="292"/>
      <c r="F2498" s="105" t="s">
        <v>266</v>
      </c>
      <c r="G2498" s="75">
        <v>3</v>
      </c>
      <c r="H2498" s="293">
        <v>4</v>
      </c>
      <c r="I2498" s="514" t="s">
        <v>4788</v>
      </c>
      <c r="J2498" s="75">
        <v>1</v>
      </c>
      <c r="K2498" s="68" t="s">
        <v>451</v>
      </c>
      <c r="L2498" s="500" t="s">
        <v>4982</v>
      </c>
      <c r="M2498" s="35">
        <v>0</v>
      </c>
      <c r="N2498" s="35">
        <v>0</v>
      </c>
      <c r="O2498" s="35">
        <v>0</v>
      </c>
      <c r="P2498" s="35">
        <v>0</v>
      </c>
      <c r="Q2498" s="35">
        <v>0</v>
      </c>
      <c r="R2498" s="279">
        <f t="shared" si="55"/>
        <v>0</v>
      </c>
      <c r="S2498" s="500"/>
      <c r="T2498" s="500"/>
      <c r="U2498" s="500"/>
      <c r="V2498" s="500"/>
      <c r="W2498" s="500"/>
      <c r="X2498" s="500"/>
      <c r="Y2498" s="279"/>
      <c r="Z2498" s="279"/>
      <c r="AA2498" s="279"/>
      <c r="AB2498" s="279"/>
      <c r="AC2498" s="279"/>
      <c r="AD2498" s="279"/>
      <c r="AE2498" s="18"/>
    </row>
    <row r="2499" spans="1:31" ht="15" hidden="1" customHeight="1" thickBot="1">
      <c r="A2499" s="35">
        <v>1709</v>
      </c>
      <c r="B2499" s="81" t="s">
        <v>604</v>
      </c>
      <c r="C2499" s="81"/>
      <c r="D2499" s="254" t="s">
        <v>605</v>
      </c>
      <c r="E2499" s="77"/>
      <c r="F2499" s="105" t="s">
        <v>247</v>
      </c>
      <c r="G2499" s="75">
        <v>0</v>
      </c>
      <c r="H2499" s="75">
        <v>0</v>
      </c>
      <c r="I2499" s="514" t="s">
        <v>3707</v>
      </c>
      <c r="J2499" s="75">
        <v>1</v>
      </c>
      <c r="K2499" s="68" t="s">
        <v>451</v>
      </c>
      <c r="L2499" s="500" t="s">
        <v>4982</v>
      </c>
      <c r="M2499" s="35">
        <v>0</v>
      </c>
      <c r="N2499" s="35">
        <v>0</v>
      </c>
      <c r="O2499" s="35">
        <v>0</v>
      </c>
      <c r="P2499" s="35">
        <v>0</v>
      </c>
      <c r="Q2499" s="35">
        <v>0</v>
      </c>
      <c r="R2499" s="279">
        <f t="shared" si="55"/>
        <v>0</v>
      </c>
      <c r="S2499" s="500"/>
      <c r="T2499" s="500"/>
      <c r="U2499" s="500"/>
      <c r="V2499" s="500"/>
      <c r="W2499" s="500"/>
      <c r="X2499" s="500"/>
      <c r="Y2499" s="279"/>
      <c r="Z2499" s="279"/>
      <c r="AA2499" s="279"/>
      <c r="AB2499" s="279"/>
      <c r="AC2499" s="279"/>
      <c r="AD2499" s="279"/>
      <c r="AE2499" s="18"/>
    </row>
    <row r="2500" spans="1:31" ht="15" hidden="1" customHeight="1" thickBot="1">
      <c r="A2500" s="35">
        <v>1713</v>
      </c>
      <c r="B2500" s="108" t="s">
        <v>606</v>
      </c>
      <c r="C2500" s="81"/>
      <c r="D2500" s="254" t="s">
        <v>607</v>
      </c>
      <c r="E2500" s="77"/>
      <c r="F2500" s="105" t="s">
        <v>247</v>
      </c>
      <c r="G2500" s="75">
        <v>0</v>
      </c>
      <c r="H2500" s="75">
        <v>0</v>
      </c>
      <c r="I2500" s="514" t="s">
        <v>4788</v>
      </c>
      <c r="J2500" s="75">
        <v>2</v>
      </c>
      <c r="K2500" s="72" t="s">
        <v>470</v>
      </c>
      <c r="L2500" s="500" t="s">
        <v>4982</v>
      </c>
      <c r="M2500" s="35">
        <v>0</v>
      </c>
      <c r="N2500" s="35">
        <v>0</v>
      </c>
      <c r="O2500" s="35">
        <v>0</v>
      </c>
      <c r="P2500" s="35">
        <v>0</v>
      </c>
      <c r="Q2500" s="35">
        <v>0</v>
      </c>
      <c r="R2500" s="279">
        <f t="shared" si="55"/>
        <v>0</v>
      </c>
      <c r="S2500" s="500"/>
      <c r="T2500" s="500"/>
      <c r="U2500" s="500"/>
      <c r="V2500" s="500"/>
      <c r="W2500" s="500"/>
      <c r="X2500" s="500"/>
      <c r="Y2500" s="279"/>
      <c r="Z2500" s="279"/>
      <c r="AA2500" s="279"/>
      <c r="AB2500" s="279"/>
      <c r="AC2500" s="279"/>
      <c r="AD2500" s="279"/>
      <c r="AE2500" s="18"/>
    </row>
    <row r="2501" spans="1:31" ht="15" hidden="1" customHeight="1" thickBot="1">
      <c r="A2501" s="35">
        <v>1722</v>
      </c>
      <c r="B2501" s="605" t="s">
        <v>608</v>
      </c>
      <c r="C2501" s="509"/>
      <c r="D2501" s="254" t="s">
        <v>609</v>
      </c>
      <c r="E2501" s="622"/>
      <c r="F2501" s="628" t="s">
        <v>329</v>
      </c>
      <c r="G2501" s="622">
        <v>2</v>
      </c>
      <c r="H2501" s="622">
        <v>3</v>
      </c>
      <c r="I2501" s="514" t="s">
        <v>4788</v>
      </c>
      <c r="J2501" s="622">
        <v>2</v>
      </c>
      <c r="K2501" s="634" t="s">
        <v>451</v>
      </c>
      <c r="L2501" s="500" t="s">
        <v>4982</v>
      </c>
      <c r="M2501" s="77">
        <v>0</v>
      </c>
      <c r="N2501" s="77">
        <v>0</v>
      </c>
      <c r="O2501" s="77">
        <v>0</v>
      </c>
      <c r="P2501" s="35">
        <v>0</v>
      </c>
      <c r="Q2501" s="35">
        <v>0</v>
      </c>
      <c r="R2501" s="279">
        <f t="shared" si="55"/>
        <v>0</v>
      </c>
      <c r="S2501" s="500"/>
      <c r="T2501" s="500"/>
      <c r="U2501" s="500"/>
      <c r="V2501" s="500"/>
      <c r="W2501" s="500"/>
      <c r="X2501" s="500"/>
      <c r="Y2501" s="279"/>
      <c r="Z2501" s="279"/>
      <c r="AA2501" s="279"/>
      <c r="AB2501" s="279"/>
      <c r="AC2501" s="279"/>
      <c r="AD2501" s="279"/>
      <c r="AE2501" s="18"/>
    </row>
    <row r="2502" spans="1:31" ht="15" hidden="1" customHeight="1" thickBot="1">
      <c r="A2502" s="35">
        <v>1730</v>
      </c>
      <c r="B2502" s="605" t="s">
        <v>610</v>
      </c>
      <c r="C2502" s="509"/>
      <c r="D2502" s="254" t="s">
        <v>611</v>
      </c>
      <c r="E2502" s="622"/>
      <c r="F2502" s="628" t="s">
        <v>266</v>
      </c>
      <c r="G2502" s="622">
        <v>2</v>
      </c>
      <c r="H2502" s="622">
        <v>4</v>
      </c>
      <c r="I2502" s="514" t="s">
        <v>4788</v>
      </c>
      <c r="J2502" s="622">
        <v>3</v>
      </c>
      <c r="K2502" s="634" t="s">
        <v>451</v>
      </c>
      <c r="L2502" s="500" t="s">
        <v>4982</v>
      </c>
      <c r="M2502" s="116">
        <v>0</v>
      </c>
      <c r="N2502" s="77">
        <v>0</v>
      </c>
      <c r="O2502" s="77">
        <v>0</v>
      </c>
      <c r="P2502" s="77">
        <v>0</v>
      </c>
      <c r="Q2502" s="116">
        <v>0</v>
      </c>
      <c r="R2502" s="279">
        <f t="shared" si="55"/>
        <v>0</v>
      </c>
      <c r="S2502" s="500"/>
      <c r="T2502" s="500"/>
      <c r="U2502" s="500"/>
      <c r="V2502" s="500"/>
      <c r="W2502" s="500"/>
      <c r="X2502" s="500"/>
      <c r="Y2502" s="279"/>
      <c r="Z2502" s="279"/>
      <c r="AA2502" s="279"/>
      <c r="AB2502" s="279"/>
      <c r="AC2502" s="279"/>
      <c r="AD2502" s="279"/>
      <c r="AE2502" s="18"/>
    </row>
    <row r="2503" spans="1:31" ht="15" hidden="1" customHeight="1" thickBot="1">
      <c r="A2503" s="35">
        <v>1732</v>
      </c>
      <c r="B2503" s="617" t="s">
        <v>168</v>
      </c>
      <c r="C2503" s="173"/>
      <c r="D2503" s="254" t="s">
        <v>612</v>
      </c>
      <c r="E2503" s="622"/>
      <c r="F2503" s="628" t="s">
        <v>266</v>
      </c>
      <c r="G2503" s="622">
        <v>0</v>
      </c>
      <c r="H2503" s="622">
        <v>3</v>
      </c>
      <c r="I2503" s="514" t="s">
        <v>4788</v>
      </c>
      <c r="J2503" s="622">
        <v>3</v>
      </c>
      <c r="K2503" s="636" t="s">
        <v>470</v>
      </c>
      <c r="L2503" s="500" t="s">
        <v>4982</v>
      </c>
      <c r="M2503" s="77">
        <v>0</v>
      </c>
      <c r="N2503" s="77">
        <v>0</v>
      </c>
      <c r="O2503" s="77">
        <v>0</v>
      </c>
      <c r="P2503" s="77">
        <v>0</v>
      </c>
      <c r="Q2503" s="77">
        <v>0</v>
      </c>
      <c r="R2503" s="279">
        <f t="shared" si="55"/>
        <v>0</v>
      </c>
      <c r="S2503" s="500"/>
      <c r="T2503" s="500"/>
      <c r="U2503" s="500"/>
      <c r="V2503" s="500"/>
      <c r="W2503" s="500"/>
      <c r="X2503" s="500"/>
      <c r="Y2503" s="279"/>
      <c r="Z2503" s="279"/>
      <c r="AA2503" s="279"/>
      <c r="AB2503" s="279"/>
      <c r="AC2503" s="279"/>
      <c r="AD2503" s="279"/>
      <c r="AE2503" s="18"/>
    </row>
    <row r="2504" spans="1:31" ht="15" hidden="1" customHeight="1" thickBot="1">
      <c r="A2504" s="35">
        <v>1734</v>
      </c>
      <c r="B2504" s="600" t="s">
        <v>613</v>
      </c>
      <c r="C2504" s="39"/>
      <c r="D2504" s="254" t="s">
        <v>614</v>
      </c>
      <c r="E2504" s="621"/>
      <c r="F2504" s="626" t="s">
        <v>247</v>
      </c>
      <c r="G2504" s="621">
        <v>0</v>
      </c>
      <c r="H2504" s="621">
        <v>0</v>
      </c>
      <c r="I2504" s="514" t="s">
        <v>4788</v>
      </c>
      <c r="J2504" s="621">
        <v>3</v>
      </c>
      <c r="K2504" s="636" t="s">
        <v>470</v>
      </c>
      <c r="L2504" s="500" t="s">
        <v>4982</v>
      </c>
      <c r="M2504" s="35">
        <v>0</v>
      </c>
      <c r="N2504" s="35">
        <v>0</v>
      </c>
      <c r="O2504" s="35">
        <v>0</v>
      </c>
      <c r="P2504" s="35">
        <v>0</v>
      </c>
      <c r="Q2504" s="35">
        <v>0</v>
      </c>
      <c r="R2504" s="279">
        <f t="shared" si="55"/>
        <v>0</v>
      </c>
      <c r="S2504" s="500"/>
      <c r="T2504" s="500"/>
      <c r="U2504" s="500"/>
      <c r="V2504" s="500"/>
      <c r="W2504" s="500"/>
      <c r="X2504" s="500"/>
      <c r="Y2504" s="279"/>
      <c r="Z2504" s="279"/>
      <c r="AA2504" s="279"/>
      <c r="AB2504" s="279"/>
      <c r="AC2504" s="279"/>
      <c r="AD2504" s="279"/>
      <c r="AE2504" s="18"/>
    </row>
    <row r="2505" spans="1:31" ht="15" hidden="1" customHeight="1" thickBot="1">
      <c r="A2505" s="35">
        <v>1735</v>
      </c>
      <c r="B2505" s="600" t="s">
        <v>615</v>
      </c>
      <c r="C2505" s="600"/>
      <c r="D2505" s="593" t="s">
        <v>616</v>
      </c>
      <c r="E2505" s="621"/>
      <c r="F2505" s="626" t="s">
        <v>247</v>
      </c>
      <c r="G2505" s="621">
        <v>0</v>
      </c>
      <c r="H2505" s="621">
        <v>0</v>
      </c>
      <c r="I2505" s="514" t="s">
        <v>4788</v>
      </c>
      <c r="J2505" s="621">
        <v>3</v>
      </c>
      <c r="K2505" s="639" t="s">
        <v>487</v>
      </c>
      <c r="L2505" s="500" t="s">
        <v>4982</v>
      </c>
      <c r="M2505" s="35">
        <v>0</v>
      </c>
      <c r="N2505" s="35">
        <v>0</v>
      </c>
      <c r="O2505" s="35">
        <v>0</v>
      </c>
      <c r="P2505" s="35">
        <v>0</v>
      </c>
      <c r="Q2505" s="35">
        <v>0</v>
      </c>
      <c r="R2505" s="279">
        <f t="shared" si="55"/>
        <v>0</v>
      </c>
      <c r="S2505" s="500"/>
      <c r="T2505" s="500"/>
      <c r="U2505" s="500"/>
      <c r="V2505" s="500"/>
      <c r="W2505" s="500"/>
      <c r="X2505" s="500"/>
      <c r="Y2505" s="279"/>
      <c r="Z2505" s="279"/>
      <c r="AA2505" s="279"/>
      <c r="AB2505" s="279"/>
      <c r="AC2505" s="279"/>
      <c r="AD2505" s="279"/>
      <c r="AE2505" s="18"/>
    </row>
    <row r="2506" spans="1:31" ht="15" hidden="1" customHeight="1" thickBot="1">
      <c r="A2506" s="35">
        <v>1736</v>
      </c>
      <c r="B2506" s="602" t="s">
        <v>617</v>
      </c>
      <c r="C2506" s="602"/>
      <c r="D2506" s="593" t="s">
        <v>618</v>
      </c>
      <c r="E2506" s="622"/>
      <c r="F2506" s="628" t="s">
        <v>247</v>
      </c>
      <c r="G2506" s="622">
        <v>0</v>
      </c>
      <c r="H2506" s="622">
        <v>0</v>
      </c>
      <c r="I2506" s="514" t="s">
        <v>4788</v>
      </c>
      <c r="J2506" s="622">
        <v>3</v>
      </c>
      <c r="K2506" s="635" t="s">
        <v>470</v>
      </c>
      <c r="L2506" s="500" t="s">
        <v>4982</v>
      </c>
      <c r="M2506" s="35">
        <v>0</v>
      </c>
      <c r="N2506" s="35">
        <v>0</v>
      </c>
      <c r="O2506" s="35">
        <v>0</v>
      </c>
      <c r="P2506" s="35">
        <v>0</v>
      </c>
      <c r="Q2506" s="35">
        <v>0</v>
      </c>
      <c r="R2506" s="279">
        <f t="shared" si="55"/>
        <v>0</v>
      </c>
      <c r="S2506" s="500"/>
      <c r="T2506" s="500"/>
      <c r="U2506" s="500"/>
      <c r="V2506" s="500"/>
      <c r="W2506" s="500"/>
      <c r="X2506" s="500"/>
      <c r="Y2506" s="279"/>
      <c r="Z2506" s="279"/>
      <c r="AA2506" s="279"/>
      <c r="AB2506" s="279"/>
      <c r="AC2506" s="279"/>
      <c r="AD2506" s="279"/>
      <c r="AE2506" s="18"/>
    </row>
    <row r="2507" spans="1:31" ht="15" hidden="1" customHeight="1" thickBot="1">
      <c r="A2507" s="35">
        <v>1737</v>
      </c>
      <c r="B2507" s="605" t="s">
        <v>619</v>
      </c>
      <c r="C2507" s="605"/>
      <c r="D2507" s="593" t="s">
        <v>620</v>
      </c>
      <c r="E2507" s="622"/>
      <c r="F2507" s="628" t="s">
        <v>247</v>
      </c>
      <c r="G2507" s="622">
        <v>0</v>
      </c>
      <c r="H2507" s="622">
        <v>0</v>
      </c>
      <c r="I2507" s="514" t="s">
        <v>4788</v>
      </c>
      <c r="J2507" s="622">
        <v>3</v>
      </c>
      <c r="K2507" s="636" t="s">
        <v>470</v>
      </c>
      <c r="L2507" s="500" t="s">
        <v>4982</v>
      </c>
      <c r="M2507" s="77">
        <v>0</v>
      </c>
      <c r="N2507" s="116">
        <v>0</v>
      </c>
      <c r="O2507" s="77">
        <v>0</v>
      </c>
      <c r="P2507" s="77">
        <v>0</v>
      </c>
      <c r="Q2507" s="77">
        <v>0</v>
      </c>
      <c r="R2507" s="279">
        <f t="shared" si="55"/>
        <v>0</v>
      </c>
      <c r="S2507" s="500"/>
      <c r="T2507" s="500"/>
      <c r="U2507" s="500"/>
      <c r="V2507" s="500"/>
      <c r="W2507" s="500"/>
      <c r="X2507" s="500"/>
      <c r="Y2507" s="279"/>
      <c r="Z2507" s="279"/>
      <c r="AA2507" s="279"/>
      <c r="AB2507" s="279"/>
      <c r="AC2507" s="279"/>
      <c r="AD2507" s="279"/>
      <c r="AE2507" s="18"/>
    </row>
    <row r="2508" spans="1:31" ht="15" hidden="1" customHeight="1" thickBot="1">
      <c r="A2508" s="35">
        <v>1751</v>
      </c>
      <c r="B2508" s="600" t="s">
        <v>623</v>
      </c>
      <c r="C2508" s="600"/>
      <c r="D2508" s="593" t="s">
        <v>603</v>
      </c>
      <c r="E2508" s="621"/>
      <c r="F2508" s="626" t="s">
        <v>329</v>
      </c>
      <c r="G2508" s="621">
        <v>2</v>
      </c>
      <c r="H2508" s="621">
        <v>8</v>
      </c>
      <c r="I2508" s="514" t="s">
        <v>4788</v>
      </c>
      <c r="J2508" s="621">
        <v>5</v>
      </c>
      <c r="K2508" s="639" t="s">
        <v>487</v>
      </c>
      <c r="L2508" s="500" t="s">
        <v>4982</v>
      </c>
      <c r="M2508" s="35">
        <v>0</v>
      </c>
      <c r="N2508" s="35">
        <v>0</v>
      </c>
      <c r="O2508" s="35">
        <v>0</v>
      </c>
      <c r="P2508" s="35">
        <v>0</v>
      </c>
      <c r="Q2508" s="35">
        <v>0</v>
      </c>
      <c r="R2508" s="279">
        <f t="shared" si="55"/>
        <v>0</v>
      </c>
      <c r="S2508" s="500"/>
      <c r="T2508" s="500"/>
      <c r="U2508" s="500"/>
      <c r="V2508" s="500"/>
      <c r="W2508" s="500"/>
      <c r="X2508" s="500"/>
      <c r="Y2508" s="279"/>
      <c r="Z2508" s="279"/>
      <c r="AA2508" s="279"/>
      <c r="AB2508" s="279"/>
      <c r="AC2508" s="279"/>
      <c r="AD2508" s="279"/>
      <c r="AE2508" s="18"/>
    </row>
    <row r="2509" spans="1:31" ht="15" hidden="1" customHeight="1" thickBot="1">
      <c r="A2509" s="35">
        <v>1760</v>
      </c>
      <c r="B2509" s="604" t="s">
        <v>624</v>
      </c>
      <c r="C2509" s="604"/>
      <c r="D2509" s="593" t="s">
        <v>625</v>
      </c>
      <c r="E2509" s="625"/>
      <c r="F2509" s="626" t="s">
        <v>266</v>
      </c>
      <c r="G2509" s="621">
        <v>3</v>
      </c>
      <c r="H2509" s="625">
        <v>5</v>
      </c>
      <c r="I2509" s="514" t="s">
        <v>4788</v>
      </c>
      <c r="J2509" s="621">
        <v>8</v>
      </c>
      <c r="K2509" s="638" t="s">
        <v>493</v>
      </c>
      <c r="L2509" s="569" t="s">
        <v>4982</v>
      </c>
      <c r="M2509" s="35">
        <v>0</v>
      </c>
      <c r="N2509" s="35">
        <v>0</v>
      </c>
      <c r="O2509" s="35">
        <v>0</v>
      </c>
      <c r="P2509" s="35">
        <v>0</v>
      </c>
      <c r="Q2509" s="35">
        <v>0</v>
      </c>
      <c r="R2509" s="279">
        <f t="shared" si="55"/>
        <v>0</v>
      </c>
      <c r="S2509" s="569"/>
      <c r="T2509" s="569"/>
      <c r="U2509" s="569"/>
      <c r="V2509" s="569"/>
      <c r="W2509" s="569"/>
      <c r="X2509" s="569"/>
      <c r="Y2509" s="279"/>
      <c r="Z2509" s="279"/>
      <c r="AA2509" s="279"/>
      <c r="AB2509" s="279"/>
      <c r="AC2509" s="279"/>
      <c r="AD2509" s="279"/>
      <c r="AE2509" s="18"/>
    </row>
    <row r="2510" spans="1:31" ht="15" hidden="1" customHeight="1" thickBot="1">
      <c r="A2510" s="38">
        <v>1403</v>
      </c>
      <c r="B2510" s="600" t="s">
        <v>626</v>
      </c>
      <c r="C2510" s="600"/>
      <c r="D2510" s="593" t="s">
        <v>627</v>
      </c>
      <c r="E2510" s="621"/>
      <c r="F2510" s="626" t="s">
        <v>247</v>
      </c>
      <c r="G2510" s="621">
        <v>0</v>
      </c>
      <c r="H2510" s="621">
        <v>0</v>
      </c>
      <c r="I2510" s="514" t="s">
        <v>3709</v>
      </c>
      <c r="J2510" s="621">
        <v>1</v>
      </c>
      <c r="K2510" s="634" t="s">
        <v>451</v>
      </c>
      <c r="L2510" s="500" t="s">
        <v>4982</v>
      </c>
      <c r="M2510" s="35">
        <v>0</v>
      </c>
      <c r="N2510" s="25">
        <v>0</v>
      </c>
      <c r="O2510" s="25">
        <v>0</v>
      </c>
      <c r="P2510" s="25">
        <v>0</v>
      </c>
      <c r="Q2510" s="25">
        <v>0</v>
      </c>
      <c r="R2510" s="279">
        <f t="shared" si="55"/>
        <v>0</v>
      </c>
      <c r="S2510" s="500"/>
      <c r="T2510" s="500"/>
      <c r="U2510" s="500"/>
      <c r="V2510" s="500"/>
      <c r="W2510" s="500"/>
      <c r="X2510" s="500"/>
      <c r="Y2510" s="279"/>
      <c r="Z2510" s="279"/>
      <c r="AA2510" s="279"/>
      <c r="AB2510" s="279"/>
      <c r="AC2510" s="279"/>
      <c r="AD2510" s="279"/>
      <c r="AE2510" s="18"/>
    </row>
    <row r="2511" spans="1:31" ht="15" hidden="1" customHeight="1" thickBot="1">
      <c r="A2511" s="38">
        <v>1409</v>
      </c>
      <c r="B2511" s="600" t="s">
        <v>81</v>
      </c>
      <c r="C2511" s="600"/>
      <c r="D2511" s="593" t="s">
        <v>628</v>
      </c>
      <c r="E2511" s="621"/>
      <c r="F2511" s="626" t="s">
        <v>247</v>
      </c>
      <c r="G2511" s="621">
        <v>0</v>
      </c>
      <c r="H2511" s="621">
        <v>0</v>
      </c>
      <c r="I2511" s="514" t="s">
        <v>4787</v>
      </c>
      <c r="J2511" s="621">
        <v>1</v>
      </c>
      <c r="K2511" s="634" t="s">
        <v>451</v>
      </c>
      <c r="L2511" s="500" t="s">
        <v>4982</v>
      </c>
      <c r="M2511" s="25">
        <v>0</v>
      </c>
      <c r="N2511" s="25">
        <v>0</v>
      </c>
      <c r="O2511" s="25">
        <v>0</v>
      </c>
      <c r="P2511" s="25">
        <v>0</v>
      </c>
      <c r="Q2511" s="25">
        <v>0</v>
      </c>
      <c r="R2511" s="279">
        <f t="shared" si="55"/>
        <v>0</v>
      </c>
      <c r="S2511" s="500"/>
      <c r="T2511" s="500"/>
      <c r="U2511" s="500"/>
      <c r="V2511" s="500"/>
      <c r="W2511" s="500"/>
      <c r="X2511" s="500"/>
      <c r="Y2511" s="279"/>
      <c r="Z2511" s="279"/>
      <c r="AA2511" s="279"/>
      <c r="AB2511" s="279"/>
      <c r="AC2511" s="279"/>
      <c r="AD2511" s="279"/>
      <c r="AE2511" s="18"/>
    </row>
    <row r="2512" spans="1:31" ht="15" hidden="1" customHeight="1" thickBot="1">
      <c r="A2512" s="38">
        <v>1410</v>
      </c>
      <c r="B2512" s="600" t="s">
        <v>629</v>
      </c>
      <c r="C2512" s="600"/>
      <c r="D2512" s="593" t="s">
        <v>630</v>
      </c>
      <c r="E2512" s="621"/>
      <c r="F2512" s="626" t="s">
        <v>247</v>
      </c>
      <c r="G2512" s="621">
        <v>0</v>
      </c>
      <c r="H2512" s="621">
        <v>0</v>
      </c>
      <c r="I2512" s="514" t="s">
        <v>4787</v>
      </c>
      <c r="J2512" s="621">
        <v>1</v>
      </c>
      <c r="K2512" s="634" t="s">
        <v>451</v>
      </c>
      <c r="L2512" s="500" t="s">
        <v>4982</v>
      </c>
      <c r="M2512" s="25">
        <v>0</v>
      </c>
      <c r="N2512" s="25">
        <v>0</v>
      </c>
      <c r="O2512" s="25">
        <v>0</v>
      </c>
      <c r="P2512" s="25">
        <v>0</v>
      </c>
      <c r="Q2512" s="25">
        <v>0</v>
      </c>
      <c r="R2512" s="279">
        <f t="shared" si="55"/>
        <v>0</v>
      </c>
      <c r="S2512" s="500"/>
      <c r="T2512" s="500"/>
      <c r="U2512" s="500"/>
      <c r="V2512" s="500"/>
      <c r="W2512" s="500"/>
      <c r="X2512" s="500"/>
      <c r="Y2512" s="279"/>
      <c r="Z2512" s="279"/>
      <c r="AA2512" s="279"/>
      <c r="AB2512" s="279"/>
      <c r="AC2512" s="279"/>
      <c r="AD2512" s="279"/>
      <c r="AE2512" s="18"/>
    </row>
    <row r="2513" spans="1:31" ht="15" hidden="1" customHeight="1" thickBot="1">
      <c r="A2513" s="38">
        <v>1411</v>
      </c>
      <c r="B2513" s="600" t="s">
        <v>82</v>
      </c>
      <c r="C2513" s="600"/>
      <c r="D2513" s="593" t="s">
        <v>631</v>
      </c>
      <c r="E2513" s="621"/>
      <c r="F2513" s="626" t="s">
        <v>247</v>
      </c>
      <c r="G2513" s="621">
        <v>0</v>
      </c>
      <c r="H2513" s="621">
        <v>0</v>
      </c>
      <c r="I2513" s="514" t="s">
        <v>4787</v>
      </c>
      <c r="J2513" s="621">
        <v>1</v>
      </c>
      <c r="K2513" s="634" t="s">
        <v>451</v>
      </c>
      <c r="L2513" s="500" t="s">
        <v>4982</v>
      </c>
      <c r="M2513" s="25">
        <v>0</v>
      </c>
      <c r="N2513" s="25">
        <v>0</v>
      </c>
      <c r="O2513" s="25">
        <v>0</v>
      </c>
      <c r="P2513" s="25">
        <v>0</v>
      </c>
      <c r="Q2513" s="25">
        <v>0</v>
      </c>
      <c r="R2513" s="279">
        <f t="shared" si="55"/>
        <v>0</v>
      </c>
      <c r="S2513" s="500"/>
      <c r="T2513" s="500"/>
      <c r="U2513" s="500"/>
      <c r="V2513" s="500"/>
      <c r="W2513" s="500"/>
      <c r="X2513" s="500"/>
      <c r="Y2513" s="279"/>
      <c r="Z2513" s="279"/>
      <c r="AA2513" s="279"/>
      <c r="AB2513" s="279"/>
      <c r="AC2513" s="279"/>
      <c r="AD2513" s="279"/>
      <c r="AE2513" s="18"/>
    </row>
    <row r="2514" spans="1:31" ht="15" hidden="1" customHeight="1" thickBot="1">
      <c r="A2514" s="38">
        <v>1412</v>
      </c>
      <c r="B2514" s="600" t="s">
        <v>632</v>
      </c>
      <c r="C2514" s="600"/>
      <c r="D2514" s="593" t="s">
        <v>633</v>
      </c>
      <c r="E2514" s="625"/>
      <c r="F2514" s="626" t="s">
        <v>247</v>
      </c>
      <c r="G2514" s="621">
        <v>0</v>
      </c>
      <c r="H2514" s="625">
        <v>0</v>
      </c>
      <c r="I2514" s="514" t="s">
        <v>4787</v>
      </c>
      <c r="J2514" s="621">
        <v>1</v>
      </c>
      <c r="K2514" s="634" t="s">
        <v>451</v>
      </c>
      <c r="L2514" s="500" t="s">
        <v>4982</v>
      </c>
      <c r="M2514" s="25">
        <v>0</v>
      </c>
      <c r="N2514" s="25">
        <v>0</v>
      </c>
      <c r="O2514" s="25">
        <v>0</v>
      </c>
      <c r="P2514" s="25">
        <v>0</v>
      </c>
      <c r="Q2514" s="25">
        <v>0</v>
      </c>
      <c r="R2514" s="279">
        <f t="shared" si="55"/>
        <v>0</v>
      </c>
      <c r="S2514" s="500"/>
      <c r="T2514" s="500"/>
      <c r="U2514" s="500"/>
      <c r="V2514" s="500"/>
      <c r="W2514" s="500"/>
      <c r="X2514" s="500"/>
      <c r="Y2514" s="279"/>
      <c r="Z2514" s="279"/>
      <c r="AA2514" s="279"/>
      <c r="AB2514" s="279"/>
      <c r="AC2514" s="279"/>
      <c r="AD2514" s="279"/>
      <c r="AE2514" s="18"/>
    </row>
    <row r="2515" spans="1:31" ht="15" hidden="1" customHeight="1" thickBot="1">
      <c r="A2515" s="38">
        <v>1421</v>
      </c>
      <c r="B2515" s="600" t="s">
        <v>65</v>
      </c>
      <c r="C2515" s="600"/>
      <c r="D2515" s="593" t="s">
        <v>634</v>
      </c>
      <c r="E2515" s="621"/>
      <c r="F2515" s="626" t="s">
        <v>247</v>
      </c>
      <c r="G2515" s="621">
        <v>0</v>
      </c>
      <c r="H2515" s="621">
        <v>0</v>
      </c>
      <c r="I2515" s="514" t="s">
        <v>4787</v>
      </c>
      <c r="J2515" s="621">
        <v>2</v>
      </c>
      <c r="K2515" s="636" t="s">
        <v>470</v>
      </c>
      <c r="L2515" s="500" t="s">
        <v>4982</v>
      </c>
      <c r="M2515" s="25">
        <v>0</v>
      </c>
      <c r="N2515" s="25">
        <v>0</v>
      </c>
      <c r="O2515" s="25">
        <v>0</v>
      </c>
      <c r="P2515" s="25">
        <v>0</v>
      </c>
      <c r="Q2515" s="25">
        <v>0</v>
      </c>
      <c r="R2515" s="279">
        <f t="shared" si="55"/>
        <v>0</v>
      </c>
      <c r="S2515" s="500"/>
      <c r="T2515" s="500"/>
      <c r="U2515" s="500"/>
      <c r="V2515" s="500"/>
      <c r="W2515" s="500"/>
      <c r="X2515" s="500"/>
      <c r="Y2515" s="279"/>
      <c r="Z2515" s="279"/>
      <c r="AA2515" s="279"/>
      <c r="AB2515" s="279"/>
      <c r="AC2515" s="279"/>
      <c r="AD2515" s="279"/>
      <c r="AE2515" s="18"/>
    </row>
    <row r="2516" spans="1:31" ht="15" hidden="1" customHeight="1" thickBot="1">
      <c r="A2516" s="38">
        <v>1423</v>
      </c>
      <c r="B2516" s="600" t="s">
        <v>635</v>
      </c>
      <c r="C2516" s="600"/>
      <c r="D2516" s="593" t="s">
        <v>636</v>
      </c>
      <c r="E2516" s="621"/>
      <c r="F2516" s="626" t="s">
        <v>266</v>
      </c>
      <c r="G2516" s="621">
        <v>2</v>
      </c>
      <c r="H2516" s="621">
        <v>2</v>
      </c>
      <c r="I2516" s="514" t="s">
        <v>4787</v>
      </c>
      <c r="J2516" s="621">
        <v>2</v>
      </c>
      <c r="K2516" s="634" t="s">
        <v>451</v>
      </c>
      <c r="L2516" s="500" t="s">
        <v>4982</v>
      </c>
      <c r="M2516" s="25">
        <v>0</v>
      </c>
      <c r="N2516" s="25">
        <v>0</v>
      </c>
      <c r="O2516" s="25">
        <v>0</v>
      </c>
      <c r="P2516" s="25">
        <v>0</v>
      </c>
      <c r="Q2516" s="25">
        <v>0</v>
      </c>
      <c r="R2516" s="279">
        <f t="shared" si="55"/>
        <v>0</v>
      </c>
      <c r="S2516" s="500"/>
      <c r="T2516" s="500"/>
      <c r="U2516" s="500"/>
      <c r="V2516" s="500"/>
      <c r="W2516" s="500"/>
      <c r="X2516" s="500"/>
      <c r="Y2516" s="279"/>
      <c r="Z2516" s="279"/>
      <c r="AA2516" s="279"/>
      <c r="AB2516" s="279"/>
      <c r="AC2516" s="279"/>
      <c r="AD2516" s="279"/>
      <c r="AE2516" s="18"/>
    </row>
    <row r="2517" spans="1:31" ht="15" hidden="1" customHeight="1" thickBot="1">
      <c r="A2517" s="38">
        <v>1427</v>
      </c>
      <c r="B2517" s="604" t="s">
        <v>639</v>
      </c>
      <c r="C2517" s="604"/>
      <c r="D2517" s="593" t="s">
        <v>3695</v>
      </c>
      <c r="E2517" s="621"/>
      <c r="F2517" s="626" t="s">
        <v>266</v>
      </c>
      <c r="G2517" s="621">
        <v>3</v>
      </c>
      <c r="H2517" s="621">
        <v>3</v>
      </c>
      <c r="I2517" s="514" t="s">
        <v>4787</v>
      </c>
      <c r="J2517" s="621">
        <v>3</v>
      </c>
      <c r="K2517" s="636" t="s">
        <v>470</v>
      </c>
      <c r="L2517" s="569" t="s">
        <v>4982</v>
      </c>
      <c r="M2517" s="35">
        <v>0</v>
      </c>
      <c r="N2517" s="35">
        <v>0</v>
      </c>
      <c r="O2517" s="35">
        <v>0</v>
      </c>
      <c r="P2517" s="35">
        <v>0</v>
      </c>
      <c r="Q2517" s="35">
        <v>0</v>
      </c>
      <c r="R2517" s="279">
        <f t="shared" si="55"/>
        <v>0</v>
      </c>
      <c r="S2517" s="569"/>
      <c r="T2517" s="569"/>
      <c r="U2517" s="569"/>
      <c r="V2517" s="569"/>
      <c r="W2517" s="569"/>
      <c r="X2517" s="569"/>
      <c r="Y2517" s="279"/>
      <c r="Z2517" s="279"/>
      <c r="AA2517" s="279"/>
      <c r="AB2517" s="279"/>
      <c r="AC2517" s="279"/>
      <c r="AD2517" s="279"/>
      <c r="AE2517" s="18"/>
    </row>
    <row r="2518" spans="1:31" ht="15" hidden="1" customHeight="1" thickBot="1">
      <c r="A2518" s="38">
        <v>1429</v>
      </c>
      <c r="B2518" s="600" t="s">
        <v>87</v>
      </c>
      <c r="C2518" s="600"/>
      <c r="D2518" s="593" t="s">
        <v>640</v>
      </c>
      <c r="E2518" s="621"/>
      <c r="F2518" s="626" t="s">
        <v>247</v>
      </c>
      <c r="G2518" s="621">
        <v>0</v>
      </c>
      <c r="H2518" s="621">
        <v>0</v>
      </c>
      <c r="I2518" s="514" t="s">
        <v>4787</v>
      </c>
      <c r="J2518" s="621">
        <v>3</v>
      </c>
      <c r="K2518" s="636" t="s">
        <v>470</v>
      </c>
      <c r="L2518" s="500" t="s">
        <v>4982</v>
      </c>
      <c r="M2518" s="25">
        <v>0</v>
      </c>
      <c r="N2518" s="35">
        <v>0</v>
      </c>
      <c r="O2518" s="35">
        <v>0</v>
      </c>
      <c r="P2518" s="25">
        <v>0</v>
      </c>
      <c r="Q2518" s="25">
        <v>0</v>
      </c>
      <c r="R2518" s="279">
        <f t="shared" si="55"/>
        <v>0</v>
      </c>
      <c r="S2518" s="500"/>
      <c r="T2518" s="500"/>
      <c r="U2518" s="500"/>
      <c r="V2518" s="500"/>
      <c r="W2518" s="500"/>
      <c r="X2518" s="500"/>
      <c r="Y2518" s="279"/>
      <c r="Z2518" s="279"/>
      <c r="AA2518" s="279"/>
      <c r="AB2518" s="279"/>
      <c r="AC2518" s="279"/>
      <c r="AD2518" s="279"/>
      <c r="AE2518" s="18"/>
    </row>
    <row r="2519" spans="1:31" ht="15" hidden="1" customHeight="1" thickBot="1">
      <c r="A2519" s="38">
        <v>1446</v>
      </c>
      <c r="B2519" s="600" t="s">
        <v>641</v>
      </c>
      <c r="C2519" s="600"/>
      <c r="D2519" s="593" t="s">
        <v>642</v>
      </c>
      <c r="E2519" s="625"/>
      <c r="F2519" s="626" t="s">
        <v>247</v>
      </c>
      <c r="G2519" s="621">
        <v>0</v>
      </c>
      <c r="H2519" s="625">
        <v>0</v>
      </c>
      <c r="I2519" s="514" t="s">
        <v>4787</v>
      </c>
      <c r="J2519" s="621">
        <v>5</v>
      </c>
      <c r="K2519" s="636" t="s">
        <v>470</v>
      </c>
      <c r="L2519" s="500" t="s">
        <v>4982</v>
      </c>
      <c r="M2519" s="25">
        <v>0</v>
      </c>
      <c r="N2519" s="25">
        <v>0</v>
      </c>
      <c r="O2519" s="25">
        <v>0</v>
      </c>
      <c r="P2519" s="25">
        <v>0</v>
      </c>
      <c r="Q2519" s="25">
        <v>0</v>
      </c>
      <c r="R2519" s="279">
        <f t="shared" si="55"/>
        <v>0</v>
      </c>
      <c r="S2519" s="500"/>
      <c r="T2519" s="500"/>
      <c r="U2519" s="500"/>
      <c r="V2519" s="500"/>
      <c r="W2519" s="500"/>
      <c r="X2519" s="500"/>
      <c r="Y2519" s="279"/>
      <c r="Z2519" s="279"/>
      <c r="AA2519" s="279"/>
      <c r="AB2519" s="279"/>
      <c r="AC2519" s="279"/>
      <c r="AD2519" s="279"/>
      <c r="AE2519" s="18"/>
    </row>
    <row r="2520" spans="1:31" ht="15" hidden="1" customHeight="1" thickBot="1">
      <c r="A2520" s="38">
        <v>1459</v>
      </c>
      <c r="B2520" s="611" t="s">
        <v>80</v>
      </c>
      <c r="C2520" s="611"/>
      <c r="D2520" s="593" t="s">
        <v>648</v>
      </c>
      <c r="E2520" s="621"/>
      <c r="F2520" s="626" t="s">
        <v>266</v>
      </c>
      <c r="G2520" s="621">
        <v>6</v>
      </c>
      <c r="H2520" s="621">
        <v>6</v>
      </c>
      <c r="I2520" s="514" t="s">
        <v>4787</v>
      </c>
      <c r="J2520" s="621">
        <v>8</v>
      </c>
      <c r="K2520" s="638" t="s">
        <v>493</v>
      </c>
      <c r="L2520" s="569" t="s">
        <v>4982</v>
      </c>
      <c r="M2520" s="25">
        <v>0</v>
      </c>
      <c r="N2520" s="25">
        <v>0</v>
      </c>
      <c r="O2520" s="25">
        <v>0</v>
      </c>
      <c r="P2520" s="25">
        <v>0</v>
      </c>
      <c r="Q2520" s="25">
        <v>0</v>
      </c>
      <c r="R2520" s="279">
        <f t="shared" si="55"/>
        <v>0</v>
      </c>
      <c r="S2520" s="569"/>
      <c r="T2520" s="569"/>
      <c r="U2520" s="569"/>
      <c r="V2520" s="569"/>
      <c r="W2520" s="569"/>
      <c r="X2520" s="569"/>
      <c r="Y2520" s="279"/>
      <c r="Z2520" s="279"/>
      <c r="AA2520" s="279"/>
      <c r="AB2520" s="279"/>
      <c r="AC2520" s="279"/>
      <c r="AD2520" s="279"/>
      <c r="AE2520" s="18"/>
    </row>
    <row r="2521" spans="1:31" ht="15" hidden="1" customHeight="1" thickBot="1">
      <c r="A2521" s="35">
        <v>1804</v>
      </c>
      <c r="B2521" s="602" t="s">
        <v>649</v>
      </c>
      <c r="C2521" s="602"/>
      <c r="D2521" s="593" t="s">
        <v>650</v>
      </c>
      <c r="E2521" s="622"/>
      <c r="F2521" s="628" t="s">
        <v>247</v>
      </c>
      <c r="G2521" s="622">
        <v>0</v>
      </c>
      <c r="H2521" s="622">
        <v>0</v>
      </c>
      <c r="I2521" s="594" t="s">
        <v>3708</v>
      </c>
      <c r="J2521" s="622">
        <v>1</v>
      </c>
      <c r="K2521" s="634" t="s">
        <v>451</v>
      </c>
      <c r="L2521" s="500" t="s">
        <v>4982</v>
      </c>
      <c r="M2521" s="35">
        <v>0</v>
      </c>
      <c r="N2521" s="35">
        <v>0</v>
      </c>
      <c r="O2521" s="35">
        <v>0</v>
      </c>
      <c r="P2521" s="35">
        <v>0</v>
      </c>
      <c r="Q2521" s="35">
        <v>0</v>
      </c>
      <c r="R2521" s="279">
        <f t="shared" si="55"/>
        <v>0</v>
      </c>
      <c r="S2521" s="500"/>
      <c r="T2521" s="500"/>
      <c r="U2521" s="500"/>
      <c r="V2521" s="500"/>
      <c r="W2521" s="500"/>
      <c r="X2521" s="500"/>
      <c r="Y2521" s="279"/>
      <c r="Z2521" s="279"/>
      <c r="AA2521" s="279"/>
      <c r="AB2521" s="279"/>
      <c r="AC2521" s="279"/>
      <c r="AD2521" s="279"/>
      <c r="AE2521" s="18"/>
    </row>
    <row r="2522" spans="1:31" ht="15" hidden="1" customHeight="1" thickBot="1">
      <c r="A2522" s="35">
        <v>1806</v>
      </c>
      <c r="B2522" s="602" t="s">
        <v>651</v>
      </c>
      <c r="C2522" s="602"/>
      <c r="D2522" s="593" t="s">
        <v>652</v>
      </c>
      <c r="E2522" s="622"/>
      <c r="F2522" s="628" t="s">
        <v>266</v>
      </c>
      <c r="G2522" s="622">
        <v>3</v>
      </c>
      <c r="H2522" s="622">
        <v>2</v>
      </c>
      <c r="I2522" s="594" t="s">
        <v>3708</v>
      </c>
      <c r="J2522" s="622">
        <v>1</v>
      </c>
      <c r="K2522" s="634" t="s">
        <v>451</v>
      </c>
      <c r="L2522" s="500" t="s">
        <v>4982</v>
      </c>
      <c r="M2522" s="35">
        <v>0</v>
      </c>
      <c r="N2522" s="35">
        <v>0</v>
      </c>
      <c r="O2522" s="35">
        <v>0</v>
      </c>
      <c r="P2522" s="35">
        <v>0</v>
      </c>
      <c r="Q2522" s="35">
        <v>0</v>
      </c>
      <c r="R2522" s="279">
        <f t="shared" si="55"/>
        <v>0</v>
      </c>
      <c r="S2522" s="500"/>
      <c r="T2522" s="500"/>
      <c r="U2522" s="500"/>
      <c r="V2522" s="500"/>
      <c r="W2522" s="500"/>
      <c r="X2522" s="500"/>
      <c r="Y2522" s="279"/>
      <c r="Z2522" s="279"/>
      <c r="AA2522" s="279"/>
      <c r="AB2522" s="279"/>
      <c r="AC2522" s="279"/>
      <c r="AD2522" s="279"/>
      <c r="AE2522" s="18"/>
    </row>
    <row r="2523" spans="1:31" ht="15" hidden="1" customHeight="1" thickBot="1">
      <c r="A2523" s="35">
        <v>1810</v>
      </c>
      <c r="B2523" s="600" t="s">
        <v>653</v>
      </c>
      <c r="C2523" s="600"/>
      <c r="D2523" s="593" t="s">
        <v>654</v>
      </c>
      <c r="E2523" s="621"/>
      <c r="F2523" s="626" t="s">
        <v>266</v>
      </c>
      <c r="G2523" s="621">
        <v>0</v>
      </c>
      <c r="H2523" s="621">
        <v>1</v>
      </c>
      <c r="I2523" s="594" t="s">
        <v>3708</v>
      </c>
      <c r="J2523" s="621">
        <v>1</v>
      </c>
      <c r="K2523" s="634" t="s">
        <v>451</v>
      </c>
      <c r="L2523" s="500" t="s">
        <v>4982</v>
      </c>
      <c r="M2523" s="35">
        <v>0</v>
      </c>
      <c r="N2523" s="35">
        <v>0</v>
      </c>
      <c r="O2523" s="35">
        <v>0</v>
      </c>
      <c r="P2523" s="35">
        <v>0</v>
      </c>
      <c r="Q2523" s="35">
        <v>0</v>
      </c>
      <c r="R2523" s="279">
        <f t="shared" si="55"/>
        <v>0</v>
      </c>
      <c r="S2523" s="500"/>
      <c r="T2523" s="500"/>
      <c r="U2523" s="500"/>
      <c r="V2523" s="500"/>
      <c r="W2523" s="500"/>
      <c r="X2523" s="500"/>
      <c r="Y2523" s="279"/>
      <c r="Z2523" s="279"/>
      <c r="AA2523" s="279"/>
      <c r="AB2523" s="279"/>
      <c r="AC2523" s="279"/>
      <c r="AD2523" s="279"/>
      <c r="AE2523" s="18"/>
    </row>
    <row r="2524" spans="1:31" ht="15" hidden="1" customHeight="1" thickBot="1">
      <c r="A2524" s="35">
        <v>1813</v>
      </c>
      <c r="B2524" s="602" t="s">
        <v>655</v>
      </c>
      <c r="C2524" s="602"/>
      <c r="D2524" s="593" t="s">
        <v>656</v>
      </c>
      <c r="E2524" s="622"/>
      <c r="F2524" s="628" t="s">
        <v>247</v>
      </c>
      <c r="G2524" s="622">
        <v>0</v>
      </c>
      <c r="H2524" s="622">
        <v>0</v>
      </c>
      <c r="I2524" s="594" t="s">
        <v>3708</v>
      </c>
      <c r="J2524" s="622">
        <v>2</v>
      </c>
      <c r="K2524" s="634" t="s">
        <v>451</v>
      </c>
      <c r="L2524" s="500" t="s">
        <v>4982</v>
      </c>
      <c r="M2524" s="35">
        <v>0</v>
      </c>
      <c r="N2524" s="35">
        <v>0</v>
      </c>
      <c r="O2524" s="35">
        <v>0</v>
      </c>
      <c r="P2524" s="35">
        <v>0</v>
      </c>
      <c r="Q2524" s="35">
        <v>0</v>
      </c>
      <c r="R2524" s="279">
        <f t="shared" si="55"/>
        <v>0</v>
      </c>
      <c r="S2524" s="500"/>
      <c r="T2524" s="500"/>
      <c r="U2524" s="500"/>
      <c r="V2524" s="500"/>
      <c r="W2524" s="500"/>
      <c r="X2524" s="500"/>
      <c r="Y2524" s="279"/>
      <c r="Z2524" s="279"/>
      <c r="AA2524" s="279"/>
      <c r="AB2524" s="279"/>
      <c r="AC2524" s="279"/>
      <c r="AD2524" s="279"/>
      <c r="AE2524" s="18"/>
    </row>
    <row r="2525" spans="1:31" ht="15" hidden="1" customHeight="1" thickBot="1">
      <c r="A2525" s="35">
        <v>1826</v>
      </c>
      <c r="B2525" s="600" t="s">
        <v>657</v>
      </c>
      <c r="C2525" s="600"/>
      <c r="D2525" s="593" t="s">
        <v>658</v>
      </c>
      <c r="E2525" s="621"/>
      <c r="F2525" s="626" t="s">
        <v>266</v>
      </c>
      <c r="G2525" s="621">
        <v>3</v>
      </c>
      <c r="H2525" s="621">
        <v>5</v>
      </c>
      <c r="I2525" s="594" t="s">
        <v>3708</v>
      </c>
      <c r="J2525" s="625">
        <v>3</v>
      </c>
      <c r="K2525" s="636" t="s">
        <v>470</v>
      </c>
      <c r="L2525" s="500" t="s">
        <v>4982</v>
      </c>
      <c r="M2525" s="35">
        <v>0</v>
      </c>
      <c r="N2525" s="35">
        <v>0</v>
      </c>
      <c r="O2525" s="35">
        <v>0</v>
      </c>
      <c r="P2525" s="35">
        <v>0</v>
      </c>
      <c r="Q2525" s="35">
        <v>0</v>
      </c>
      <c r="R2525" s="279">
        <f t="shared" ref="R2525:R2556" si="56">SUM(M2525:Q2525)</f>
        <v>0</v>
      </c>
      <c r="S2525" s="500"/>
      <c r="T2525" s="500"/>
      <c r="U2525" s="500"/>
      <c r="V2525" s="500"/>
      <c r="W2525" s="500"/>
      <c r="X2525" s="500"/>
      <c r="Y2525" s="279"/>
      <c r="Z2525" s="279"/>
      <c r="AA2525" s="279"/>
      <c r="AB2525" s="279"/>
      <c r="AC2525" s="279"/>
      <c r="AD2525" s="279"/>
      <c r="AE2525" s="18"/>
    </row>
    <row r="2526" spans="1:31" ht="15" hidden="1" customHeight="1" thickBot="1">
      <c r="A2526" s="35">
        <v>1827</v>
      </c>
      <c r="B2526" s="600" t="s">
        <v>659</v>
      </c>
      <c r="C2526" s="600"/>
      <c r="D2526" s="593" t="s">
        <v>660</v>
      </c>
      <c r="E2526" s="621"/>
      <c r="F2526" s="626" t="s">
        <v>247</v>
      </c>
      <c r="G2526" s="621">
        <v>0</v>
      </c>
      <c r="H2526" s="621">
        <v>0</v>
      </c>
      <c r="I2526" s="594" t="s">
        <v>3708</v>
      </c>
      <c r="J2526" s="621">
        <v>3</v>
      </c>
      <c r="K2526" s="634" t="s">
        <v>451</v>
      </c>
      <c r="L2526" s="500" t="s">
        <v>4982</v>
      </c>
      <c r="M2526" s="35">
        <v>0</v>
      </c>
      <c r="N2526" s="35">
        <v>0</v>
      </c>
      <c r="O2526" s="35">
        <v>0</v>
      </c>
      <c r="P2526" s="35">
        <v>0</v>
      </c>
      <c r="Q2526" s="35">
        <v>0</v>
      </c>
      <c r="R2526" s="279">
        <f t="shared" si="56"/>
        <v>0</v>
      </c>
      <c r="S2526" s="500"/>
      <c r="T2526" s="500"/>
      <c r="U2526" s="500"/>
      <c r="V2526" s="500"/>
      <c r="W2526" s="500"/>
      <c r="X2526" s="500"/>
      <c r="Y2526" s="279"/>
      <c r="Z2526" s="279"/>
      <c r="AA2526" s="279"/>
      <c r="AB2526" s="279"/>
      <c r="AC2526" s="279"/>
      <c r="AD2526" s="279"/>
      <c r="AE2526" s="18"/>
    </row>
    <row r="2527" spans="1:31" ht="15" hidden="1" customHeight="1" thickBot="1">
      <c r="A2527" s="35">
        <v>1829</v>
      </c>
      <c r="B2527" s="600" t="s">
        <v>661</v>
      </c>
      <c r="C2527" s="600"/>
      <c r="D2527" s="593" t="s">
        <v>662</v>
      </c>
      <c r="E2527" s="621"/>
      <c r="F2527" s="626" t="s">
        <v>266</v>
      </c>
      <c r="G2527" s="621">
        <v>3</v>
      </c>
      <c r="H2527" s="621">
        <v>3</v>
      </c>
      <c r="I2527" s="594" t="s">
        <v>3708</v>
      </c>
      <c r="J2527" s="621">
        <v>3</v>
      </c>
      <c r="K2527" s="636" t="s">
        <v>470</v>
      </c>
      <c r="L2527" s="500" t="s">
        <v>4982</v>
      </c>
      <c r="M2527" s="35">
        <v>0</v>
      </c>
      <c r="N2527" s="35">
        <v>0</v>
      </c>
      <c r="O2527" s="35">
        <v>0</v>
      </c>
      <c r="P2527" s="35">
        <v>0</v>
      </c>
      <c r="Q2527" s="35">
        <v>0</v>
      </c>
      <c r="R2527" s="279">
        <f t="shared" si="56"/>
        <v>0</v>
      </c>
      <c r="S2527" s="500"/>
      <c r="T2527" s="500"/>
      <c r="U2527" s="500"/>
      <c r="V2527" s="500"/>
      <c r="W2527" s="500"/>
      <c r="X2527" s="500"/>
      <c r="Y2527" s="279"/>
      <c r="Z2527" s="279"/>
      <c r="AA2527" s="279"/>
      <c r="AB2527" s="279"/>
      <c r="AC2527" s="279"/>
      <c r="AD2527" s="279"/>
      <c r="AE2527" s="18"/>
    </row>
    <row r="2528" spans="1:31" ht="15" hidden="1" customHeight="1" thickBot="1">
      <c r="A2528" s="35">
        <v>1834</v>
      </c>
      <c r="B2528" s="602" t="s">
        <v>663</v>
      </c>
      <c r="C2528" s="602"/>
      <c r="D2528" s="593" t="s">
        <v>664</v>
      </c>
      <c r="E2528" s="622"/>
      <c r="F2528" s="628" t="s">
        <v>266</v>
      </c>
      <c r="G2528" s="622">
        <v>0</v>
      </c>
      <c r="H2528" s="622">
        <v>4</v>
      </c>
      <c r="I2528" s="594" t="s">
        <v>3708</v>
      </c>
      <c r="J2528" s="622">
        <v>4</v>
      </c>
      <c r="K2528" s="634" t="s">
        <v>451</v>
      </c>
      <c r="L2528" s="500" t="s">
        <v>4982</v>
      </c>
      <c r="M2528" s="35">
        <v>0</v>
      </c>
      <c r="N2528" s="35">
        <v>0</v>
      </c>
      <c r="O2528" s="35">
        <v>0</v>
      </c>
      <c r="P2528" s="35">
        <v>0</v>
      </c>
      <c r="Q2528" s="35">
        <v>0</v>
      </c>
      <c r="R2528" s="279">
        <f t="shared" si="56"/>
        <v>0</v>
      </c>
      <c r="S2528" s="500"/>
      <c r="T2528" s="500"/>
      <c r="U2528" s="500"/>
      <c r="V2528" s="500"/>
      <c r="W2528" s="500"/>
      <c r="X2528" s="500"/>
      <c r="Y2528" s="279"/>
      <c r="Z2528" s="279"/>
      <c r="AA2528" s="279"/>
      <c r="AB2528" s="279"/>
      <c r="AC2528" s="279"/>
      <c r="AD2528" s="279"/>
      <c r="AE2528" s="18"/>
    </row>
    <row r="2529" spans="1:54" ht="15" hidden="1" customHeight="1" thickBot="1">
      <c r="A2529" s="35">
        <v>1838</v>
      </c>
      <c r="B2529" s="602" t="s">
        <v>665</v>
      </c>
      <c r="C2529" s="602"/>
      <c r="D2529" s="593" t="s">
        <v>666</v>
      </c>
      <c r="E2529" s="622"/>
      <c r="F2529" s="628" t="s">
        <v>247</v>
      </c>
      <c r="G2529" s="622">
        <v>0</v>
      </c>
      <c r="H2529" s="622">
        <v>0</v>
      </c>
      <c r="I2529" s="594" t="s">
        <v>3708</v>
      </c>
      <c r="J2529" s="622">
        <v>4</v>
      </c>
      <c r="K2529" s="636" t="s">
        <v>470</v>
      </c>
      <c r="L2529" s="500" t="s">
        <v>4982</v>
      </c>
      <c r="M2529" s="35">
        <v>0</v>
      </c>
      <c r="N2529" s="35">
        <v>0</v>
      </c>
      <c r="O2529" s="35">
        <v>0</v>
      </c>
      <c r="P2529" s="35">
        <v>0</v>
      </c>
      <c r="Q2529" s="35">
        <v>0</v>
      </c>
      <c r="R2529" s="279">
        <f t="shared" si="56"/>
        <v>0</v>
      </c>
      <c r="S2529" s="500"/>
      <c r="T2529" s="500"/>
      <c r="U2529" s="500"/>
      <c r="V2529" s="500"/>
      <c r="W2529" s="500"/>
      <c r="X2529" s="500"/>
      <c r="Y2529" s="279"/>
      <c r="Z2529" s="279"/>
      <c r="AA2529" s="279"/>
      <c r="AB2529" s="279"/>
      <c r="AC2529" s="279"/>
      <c r="AD2529" s="279"/>
      <c r="AE2529" s="18"/>
    </row>
    <row r="2530" spans="1:54" ht="15" hidden="1" customHeight="1" thickBot="1">
      <c r="A2530" s="35">
        <v>1843</v>
      </c>
      <c r="B2530" s="600" t="s">
        <v>14</v>
      </c>
      <c r="C2530" s="600"/>
      <c r="D2530" s="593" t="s">
        <v>669</v>
      </c>
      <c r="E2530" s="621"/>
      <c r="F2530" s="626" t="s">
        <v>266</v>
      </c>
      <c r="G2530" s="621">
        <v>5</v>
      </c>
      <c r="H2530" s="621">
        <v>7</v>
      </c>
      <c r="I2530" s="594" t="s">
        <v>3708</v>
      </c>
      <c r="J2530" s="621">
        <v>5</v>
      </c>
      <c r="K2530" s="636" t="s">
        <v>470</v>
      </c>
      <c r="L2530" s="500" t="s">
        <v>4982</v>
      </c>
      <c r="M2530" s="35">
        <v>0</v>
      </c>
      <c r="N2530" s="35">
        <v>0</v>
      </c>
      <c r="O2530" s="35">
        <v>0</v>
      </c>
      <c r="P2530" s="35">
        <v>0</v>
      </c>
      <c r="Q2530" s="35">
        <v>0</v>
      </c>
      <c r="R2530" s="279">
        <f t="shared" si="56"/>
        <v>0</v>
      </c>
      <c r="S2530" s="500"/>
      <c r="T2530" s="500"/>
      <c r="U2530" s="500"/>
      <c r="V2530" s="500"/>
      <c r="W2530" s="500"/>
      <c r="X2530" s="500"/>
      <c r="Y2530" s="279"/>
      <c r="Z2530" s="279"/>
      <c r="AA2530" s="279"/>
      <c r="AB2530" s="279"/>
      <c r="AC2530" s="279"/>
      <c r="AD2530" s="279"/>
      <c r="AE2530" s="18"/>
    </row>
    <row r="2531" spans="1:54" ht="15" hidden="1" customHeight="1" thickBot="1">
      <c r="A2531" s="21">
        <v>1901</v>
      </c>
      <c r="B2531" s="600" t="s">
        <v>676</v>
      </c>
      <c r="C2531" s="600"/>
      <c r="D2531" s="593" t="s">
        <v>677</v>
      </c>
      <c r="E2531" s="621"/>
      <c r="F2531" s="626" t="s">
        <v>247</v>
      </c>
      <c r="G2531" s="621">
        <v>0</v>
      </c>
      <c r="H2531" s="621">
        <v>0</v>
      </c>
      <c r="I2531" s="594" t="s">
        <v>3710</v>
      </c>
      <c r="J2531" s="621">
        <v>0</v>
      </c>
      <c r="K2531" s="634" t="s">
        <v>451</v>
      </c>
      <c r="L2531" s="500" t="s">
        <v>4982</v>
      </c>
      <c r="M2531" s="25">
        <v>0</v>
      </c>
      <c r="N2531" s="25">
        <v>0</v>
      </c>
      <c r="O2531" s="25">
        <v>0</v>
      </c>
      <c r="P2531" s="25">
        <v>0</v>
      </c>
      <c r="Q2531" s="35">
        <v>0</v>
      </c>
      <c r="R2531" s="279">
        <f t="shared" si="56"/>
        <v>0</v>
      </c>
      <c r="S2531" s="500"/>
      <c r="T2531" s="500"/>
      <c r="U2531" s="500"/>
      <c r="V2531" s="500"/>
      <c r="W2531" s="500"/>
      <c r="X2531" s="500"/>
      <c r="Y2531" s="279"/>
      <c r="Z2531" s="279"/>
      <c r="AA2531" s="279"/>
      <c r="AB2531" s="279"/>
      <c r="AC2531" s="279"/>
      <c r="AD2531" s="279"/>
      <c r="AE2531" s="18"/>
    </row>
    <row r="2532" spans="1:54" ht="15" hidden="1" customHeight="1" thickBot="1">
      <c r="A2532" s="21">
        <v>1903</v>
      </c>
      <c r="B2532" s="604" t="s">
        <v>197</v>
      </c>
      <c r="C2532" s="604"/>
      <c r="D2532" s="593" t="s">
        <v>678</v>
      </c>
      <c r="E2532" s="621"/>
      <c r="F2532" s="626" t="s">
        <v>247</v>
      </c>
      <c r="G2532" s="621">
        <v>0</v>
      </c>
      <c r="H2532" s="621">
        <v>0</v>
      </c>
      <c r="I2532" s="594" t="s">
        <v>3710</v>
      </c>
      <c r="J2532" s="621">
        <v>1</v>
      </c>
      <c r="K2532" s="636" t="s">
        <v>470</v>
      </c>
      <c r="L2532" s="500" t="s">
        <v>4982</v>
      </c>
      <c r="M2532" s="25">
        <v>0</v>
      </c>
      <c r="N2532" s="25">
        <v>0</v>
      </c>
      <c r="O2532" s="25">
        <v>0</v>
      </c>
      <c r="P2532" s="25">
        <v>0</v>
      </c>
      <c r="Q2532" s="25">
        <v>0</v>
      </c>
      <c r="R2532" s="279">
        <f t="shared" si="56"/>
        <v>0</v>
      </c>
      <c r="S2532" s="500"/>
      <c r="T2532" s="500"/>
      <c r="U2532" s="500"/>
      <c r="V2532" s="500"/>
      <c r="W2532" s="500"/>
      <c r="X2532" s="500"/>
      <c r="Y2532" s="279"/>
      <c r="Z2532" s="279"/>
      <c r="AA2532" s="279"/>
      <c r="AB2532" s="279"/>
      <c r="AC2532" s="279"/>
      <c r="AD2532" s="279"/>
      <c r="AE2532" s="18"/>
    </row>
    <row r="2533" spans="1:54" ht="15" hidden="1" customHeight="1" thickBot="1">
      <c r="A2533" s="21">
        <v>1907</v>
      </c>
      <c r="B2533" s="600" t="s">
        <v>208</v>
      </c>
      <c r="C2533" s="600"/>
      <c r="D2533" s="593" t="s">
        <v>679</v>
      </c>
      <c r="E2533" s="621"/>
      <c r="F2533" s="626" t="s">
        <v>247</v>
      </c>
      <c r="G2533" s="621">
        <v>0</v>
      </c>
      <c r="H2533" s="621">
        <v>0</v>
      </c>
      <c r="I2533" s="594" t="s">
        <v>3710</v>
      </c>
      <c r="J2533" s="621">
        <v>1</v>
      </c>
      <c r="K2533" s="639" t="s">
        <v>487</v>
      </c>
      <c r="L2533" s="500" t="s">
        <v>4982</v>
      </c>
      <c r="M2533" s="25">
        <v>0</v>
      </c>
      <c r="N2533" s="25">
        <v>0</v>
      </c>
      <c r="O2533" s="25">
        <v>0</v>
      </c>
      <c r="P2533" s="25">
        <v>0</v>
      </c>
      <c r="Q2533" s="25">
        <v>0</v>
      </c>
      <c r="R2533" s="279">
        <f t="shared" si="56"/>
        <v>0</v>
      </c>
      <c r="S2533" s="500"/>
      <c r="T2533" s="500"/>
      <c r="U2533" s="500"/>
      <c r="V2533" s="500"/>
      <c r="W2533" s="500"/>
      <c r="X2533" s="500"/>
      <c r="Y2533" s="279"/>
      <c r="Z2533" s="279"/>
      <c r="AA2533" s="279"/>
      <c r="AB2533" s="279"/>
      <c r="AC2533" s="279"/>
      <c r="AD2533" s="279"/>
      <c r="AE2533" s="18"/>
    </row>
    <row r="2534" spans="1:54" ht="15" hidden="1" customHeight="1" thickBot="1">
      <c r="A2534" s="21">
        <v>1915</v>
      </c>
      <c r="B2534" s="602" t="s">
        <v>128</v>
      </c>
      <c r="C2534" s="602"/>
      <c r="D2534" s="593" t="s">
        <v>680</v>
      </c>
      <c r="E2534" s="622"/>
      <c r="F2534" s="628" t="s">
        <v>247</v>
      </c>
      <c r="G2534" s="622">
        <v>0</v>
      </c>
      <c r="H2534" s="622">
        <v>0</v>
      </c>
      <c r="I2534" s="594" t="s">
        <v>3710</v>
      </c>
      <c r="J2534" s="622">
        <v>2</v>
      </c>
      <c r="K2534" s="634" t="s">
        <v>451</v>
      </c>
      <c r="L2534" s="500" t="s">
        <v>4982</v>
      </c>
      <c r="M2534" s="25">
        <v>0</v>
      </c>
      <c r="N2534" s="25">
        <v>0</v>
      </c>
      <c r="O2534" s="25">
        <v>0</v>
      </c>
      <c r="P2534" s="25">
        <v>0</v>
      </c>
      <c r="Q2534" s="35">
        <v>0</v>
      </c>
      <c r="R2534" s="279">
        <f t="shared" si="56"/>
        <v>0</v>
      </c>
      <c r="S2534" s="500"/>
      <c r="T2534" s="500"/>
      <c r="U2534" s="500"/>
      <c r="V2534" s="500"/>
      <c r="W2534" s="500"/>
      <c r="X2534" s="500"/>
      <c r="Y2534" s="279"/>
      <c r="Z2534" s="279"/>
      <c r="AA2534" s="279"/>
      <c r="AB2534" s="279"/>
      <c r="AC2534" s="279"/>
      <c r="AD2534" s="279"/>
      <c r="AE2534" s="18"/>
    </row>
    <row r="2535" spans="1:54" ht="15" hidden="1" customHeight="1" thickBot="1">
      <c r="A2535" s="21">
        <v>1916</v>
      </c>
      <c r="B2535" s="602" t="s">
        <v>681</v>
      </c>
      <c r="C2535" s="602"/>
      <c r="D2535" s="593" t="s">
        <v>682</v>
      </c>
      <c r="E2535" s="622"/>
      <c r="F2535" s="628" t="s">
        <v>247</v>
      </c>
      <c r="G2535" s="622">
        <v>0</v>
      </c>
      <c r="H2535" s="622">
        <v>0</v>
      </c>
      <c r="I2535" s="594" t="s">
        <v>3710</v>
      </c>
      <c r="J2535" s="622">
        <v>2</v>
      </c>
      <c r="K2535" s="637" t="s">
        <v>451</v>
      </c>
      <c r="L2535" s="500" t="s">
        <v>4982</v>
      </c>
      <c r="M2535" s="25">
        <v>0</v>
      </c>
      <c r="N2535" s="25">
        <v>0</v>
      </c>
      <c r="O2535" s="25">
        <v>0</v>
      </c>
      <c r="P2535" s="25">
        <v>0</v>
      </c>
      <c r="Q2535" s="25">
        <v>0</v>
      </c>
      <c r="R2535" s="279">
        <f t="shared" si="56"/>
        <v>0</v>
      </c>
      <c r="S2535" s="500"/>
      <c r="T2535" s="500"/>
      <c r="U2535" s="500"/>
      <c r="V2535" s="500"/>
      <c r="W2535" s="500"/>
      <c r="X2535" s="500"/>
      <c r="Y2535" s="279"/>
      <c r="Z2535" s="279"/>
      <c r="AA2535" s="279"/>
      <c r="AB2535" s="279"/>
      <c r="AC2535" s="279"/>
      <c r="AD2535" s="279"/>
      <c r="AE2535" s="18"/>
    </row>
    <row r="2536" spans="1:54" ht="15" hidden="1" customHeight="1" thickBot="1">
      <c r="A2536" s="21">
        <v>1917</v>
      </c>
      <c r="B2536" s="608" t="s">
        <v>683</v>
      </c>
      <c r="C2536" s="608"/>
      <c r="D2536" s="593" t="s">
        <v>684</v>
      </c>
      <c r="E2536" s="623"/>
      <c r="F2536" s="630" t="s">
        <v>266</v>
      </c>
      <c r="G2536" s="623">
        <v>2</v>
      </c>
      <c r="H2536" s="623">
        <v>2</v>
      </c>
      <c r="I2536" s="594" t="s">
        <v>3710</v>
      </c>
      <c r="J2536" s="623">
        <v>2</v>
      </c>
      <c r="K2536" s="634" t="s">
        <v>451</v>
      </c>
      <c r="L2536" s="500" t="s">
        <v>4982</v>
      </c>
      <c r="M2536" s="303">
        <v>0</v>
      </c>
      <c r="N2536" s="303">
        <v>0</v>
      </c>
      <c r="O2536" s="303">
        <v>0</v>
      </c>
      <c r="P2536" s="303">
        <v>0</v>
      </c>
      <c r="Q2536" s="303">
        <v>0</v>
      </c>
      <c r="R2536" s="279">
        <f t="shared" si="56"/>
        <v>0</v>
      </c>
      <c r="S2536" s="500"/>
      <c r="T2536" s="500"/>
      <c r="U2536" s="500"/>
      <c r="V2536" s="500"/>
      <c r="W2536" s="500"/>
      <c r="X2536" s="500"/>
      <c r="Y2536" s="279"/>
      <c r="Z2536" s="279"/>
      <c r="AA2536" s="279"/>
      <c r="AB2536" s="279"/>
      <c r="AC2536" s="279"/>
      <c r="AD2536" s="279"/>
      <c r="AE2536" s="18"/>
    </row>
    <row r="2537" spans="1:54" ht="15" hidden="1" customHeight="1" thickBot="1">
      <c r="A2537" s="21">
        <v>1918</v>
      </c>
      <c r="B2537" s="600" t="s">
        <v>127</v>
      </c>
      <c r="C2537" s="600"/>
      <c r="D2537" s="593" t="s">
        <v>685</v>
      </c>
      <c r="E2537" s="621"/>
      <c r="F2537" s="626" t="s">
        <v>247</v>
      </c>
      <c r="G2537" s="621">
        <v>0</v>
      </c>
      <c r="H2537" s="621">
        <v>0</v>
      </c>
      <c r="I2537" s="594" t="s">
        <v>3710</v>
      </c>
      <c r="J2537" s="621">
        <v>2</v>
      </c>
      <c r="K2537" s="634" t="s">
        <v>451</v>
      </c>
      <c r="L2537" s="500" t="s">
        <v>4982</v>
      </c>
      <c r="M2537" s="25">
        <v>0</v>
      </c>
      <c r="N2537" s="25">
        <v>0</v>
      </c>
      <c r="O2537" s="25">
        <v>0</v>
      </c>
      <c r="P2537" s="25">
        <v>0</v>
      </c>
      <c r="Q2537" s="35">
        <v>0</v>
      </c>
      <c r="R2537" s="279">
        <f t="shared" si="56"/>
        <v>0</v>
      </c>
      <c r="S2537" s="500"/>
      <c r="T2537" s="500"/>
      <c r="U2537" s="500"/>
      <c r="V2537" s="500"/>
      <c r="W2537" s="500"/>
      <c r="X2537" s="500"/>
      <c r="Y2537" s="279"/>
      <c r="Z2537" s="279"/>
      <c r="AA2537" s="279"/>
      <c r="AB2537" s="279"/>
      <c r="AC2537" s="279"/>
      <c r="AD2537" s="279"/>
      <c r="AE2537" s="18"/>
    </row>
    <row r="2538" spans="1:54" ht="15" hidden="1" customHeight="1" thickBot="1">
      <c r="A2538" s="21">
        <v>1922</v>
      </c>
      <c r="B2538" s="602" t="s">
        <v>686</v>
      </c>
      <c r="C2538" s="602"/>
      <c r="D2538" s="593" t="s">
        <v>687</v>
      </c>
      <c r="E2538" s="622"/>
      <c r="F2538" s="628" t="s">
        <v>247</v>
      </c>
      <c r="G2538" s="622">
        <v>0</v>
      </c>
      <c r="H2538" s="622">
        <v>0</v>
      </c>
      <c r="I2538" s="594" t="s">
        <v>3710</v>
      </c>
      <c r="J2538" s="622">
        <v>2</v>
      </c>
      <c r="K2538" s="635" t="s">
        <v>470</v>
      </c>
      <c r="L2538" s="500" t="s">
        <v>4982</v>
      </c>
      <c r="M2538" s="25">
        <v>0</v>
      </c>
      <c r="N2538" s="25">
        <v>0</v>
      </c>
      <c r="O2538" s="25">
        <v>0</v>
      </c>
      <c r="P2538" s="25">
        <v>0</v>
      </c>
      <c r="Q2538" s="25">
        <v>0</v>
      </c>
      <c r="R2538" s="279">
        <f t="shared" si="56"/>
        <v>0</v>
      </c>
      <c r="S2538" s="500"/>
      <c r="T2538" s="500"/>
      <c r="U2538" s="500"/>
      <c r="V2538" s="500"/>
      <c r="W2538" s="500"/>
      <c r="X2538" s="500"/>
      <c r="Y2538" s="279"/>
      <c r="Z2538" s="279"/>
      <c r="AA2538" s="279"/>
      <c r="AB2538" s="279"/>
      <c r="AC2538" s="279"/>
      <c r="AD2538" s="279"/>
      <c r="AE2538" s="18"/>
    </row>
    <row r="2539" spans="1:54" ht="15" hidden="1" customHeight="1" thickBot="1">
      <c r="A2539" s="21">
        <v>1932</v>
      </c>
      <c r="B2539" s="600" t="s">
        <v>201</v>
      </c>
      <c r="C2539" s="600"/>
      <c r="D2539" s="593" t="s">
        <v>689</v>
      </c>
      <c r="E2539" s="621"/>
      <c r="F2539" s="626" t="s">
        <v>266</v>
      </c>
      <c r="G2539" s="621">
        <v>2</v>
      </c>
      <c r="H2539" s="621">
        <v>4</v>
      </c>
      <c r="I2539" s="594" t="s">
        <v>3710</v>
      </c>
      <c r="J2539" s="621">
        <v>3</v>
      </c>
      <c r="K2539" s="636" t="s">
        <v>470</v>
      </c>
      <c r="L2539" s="500" t="s">
        <v>4982</v>
      </c>
      <c r="M2539" s="25">
        <v>0</v>
      </c>
      <c r="N2539" s="25">
        <v>0</v>
      </c>
      <c r="O2539" s="25">
        <v>0</v>
      </c>
      <c r="P2539" s="25">
        <v>0</v>
      </c>
      <c r="Q2539" s="25">
        <v>0</v>
      </c>
      <c r="R2539" s="279">
        <f t="shared" si="56"/>
        <v>0</v>
      </c>
      <c r="S2539" s="500"/>
      <c r="T2539" s="500"/>
      <c r="U2539" s="500"/>
      <c r="V2539" s="500"/>
      <c r="W2539" s="500"/>
      <c r="X2539" s="500"/>
      <c r="Y2539" s="279"/>
      <c r="Z2539" s="279"/>
      <c r="AA2539" s="279"/>
      <c r="AB2539" s="279"/>
      <c r="AC2539" s="279"/>
      <c r="AD2539" s="279"/>
      <c r="AE2539" s="18"/>
    </row>
    <row r="2540" spans="1:54" ht="15" hidden="1" customHeight="1" thickBot="1">
      <c r="A2540" s="21">
        <v>1941</v>
      </c>
      <c r="B2540" s="600" t="s">
        <v>690</v>
      </c>
      <c r="C2540" s="600"/>
      <c r="D2540" s="593" t="s">
        <v>691</v>
      </c>
      <c r="E2540" s="621"/>
      <c r="F2540" s="626" t="s">
        <v>266</v>
      </c>
      <c r="G2540" s="621">
        <v>3</v>
      </c>
      <c r="H2540" s="621">
        <v>3</v>
      </c>
      <c r="I2540" s="594" t="s">
        <v>3710</v>
      </c>
      <c r="J2540" s="621">
        <v>4</v>
      </c>
      <c r="K2540" s="634" t="s">
        <v>451</v>
      </c>
      <c r="L2540" s="500" t="s">
        <v>4982</v>
      </c>
      <c r="M2540" s="25">
        <v>0</v>
      </c>
      <c r="N2540" s="25">
        <v>0</v>
      </c>
      <c r="O2540" s="25">
        <v>0</v>
      </c>
      <c r="P2540" s="25">
        <v>0</v>
      </c>
      <c r="Q2540" s="25">
        <v>0</v>
      </c>
      <c r="R2540" s="279">
        <f t="shared" si="56"/>
        <v>0</v>
      </c>
      <c r="S2540" s="500"/>
      <c r="T2540" s="500"/>
      <c r="U2540" s="500"/>
      <c r="V2540" s="500"/>
      <c r="W2540" s="500"/>
      <c r="X2540" s="500"/>
      <c r="Y2540" s="279"/>
      <c r="Z2540" s="279"/>
      <c r="AA2540" s="279"/>
      <c r="AB2540" s="279"/>
      <c r="AC2540" s="279"/>
      <c r="AD2540" s="279"/>
      <c r="AE2540" s="18"/>
    </row>
    <row r="2541" spans="1:54" ht="15" hidden="1" customHeight="1" thickBot="1">
      <c r="A2541" s="21">
        <v>1943</v>
      </c>
      <c r="B2541" s="600" t="s">
        <v>204</v>
      </c>
      <c r="C2541" s="600"/>
      <c r="D2541" s="593" t="s">
        <v>692</v>
      </c>
      <c r="E2541" s="621"/>
      <c r="F2541" s="626" t="s">
        <v>247</v>
      </c>
      <c r="G2541" s="621">
        <v>0</v>
      </c>
      <c r="H2541" s="621">
        <v>0</v>
      </c>
      <c r="I2541" s="594" t="s">
        <v>3710</v>
      </c>
      <c r="J2541" s="621">
        <v>4</v>
      </c>
      <c r="K2541" s="636" t="s">
        <v>470</v>
      </c>
      <c r="L2541" s="500" t="s">
        <v>4982</v>
      </c>
      <c r="M2541" s="25">
        <v>0</v>
      </c>
      <c r="N2541" s="25">
        <v>0</v>
      </c>
      <c r="O2541" s="25">
        <v>0</v>
      </c>
      <c r="P2541" s="25">
        <v>0</v>
      </c>
      <c r="Q2541" s="35">
        <v>0</v>
      </c>
      <c r="R2541" s="279">
        <f t="shared" si="56"/>
        <v>0</v>
      </c>
      <c r="S2541" s="500"/>
      <c r="T2541" s="500"/>
      <c r="U2541" s="500"/>
      <c r="V2541" s="500"/>
      <c r="W2541" s="500"/>
      <c r="X2541" s="500"/>
      <c r="Y2541" s="279"/>
      <c r="Z2541" s="279"/>
      <c r="AA2541" s="279"/>
      <c r="AB2541" s="279"/>
      <c r="AC2541" s="279"/>
      <c r="AD2541" s="279"/>
      <c r="AE2541" s="18"/>
    </row>
    <row r="2542" spans="1:54" ht="15" hidden="1" customHeight="1" thickBot="1">
      <c r="A2542" s="466">
        <v>1948</v>
      </c>
      <c r="B2542" s="612" t="s">
        <v>215</v>
      </c>
      <c r="C2542" s="612"/>
      <c r="D2542" s="592" t="s">
        <v>693</v>
      </c>
      <c r="E2542" s="624"/>
      <c r="F2542" s="632" t="s">
        <v>247</v>
      </c>
      <c r="G2542" s="624">
        <v>0</v>
      </c>
      <c r="H2542" s="624">
        <v>0</v>
      </c>
      <c r="I2542" s="594" t="s">
        <v>3710</v>
      </c>
      <c r="J2542" s="624">
        <v>5</v>
      </c>
      <c r="K2542" s="642" t="s">
        <v>487</v>
      </c>
      <c r="L2542" s="500" t="s">
        <v>4982</v>
      </c>
      <c r="M2542" s="467">
        <v>0</v>
      </c>
      <c r="N2542" s="467">
        <v>0</v>
      </c>
      <c r="O2542" s="467">
        <v>0</v>
      </c>
      <c r="P2542" s="467">
        <v>0</v>
      </c>
      <c r="Q2542" s="467">
        <v>0</v>
      </c>
      <c r="R2542" s="279">
        <f t="shared" si="56"/>
        <v>0</v>
      </c>
      <c r="S2542" s="500"/>
      <c r="T2542" s="500"/>
      <c r="U2542" s="500"/>
      <c r="V2542" s="500"/>
      <c r="W2542" s="500"/>
      <c r="X2542" s="500"/>
      <c r="Y2542" s="279"/>
      <c r="Z2542" s="279"/>
      <c r="AA2542" s="279"/>
      <c r="AB2542" s="279"/>
      <c r="AC2542" s="279"/>
      <c r="AD2542" s="279"/>
      <c r="AE2542" s="468"/>
      <c r="AF2542" s="460"/>
      <c r="AG2542" s="460"/>
      <c r="AH2542" s="460"/>
      <c r="AI2542" s="460"/>
      <c r="AJ2542" s="460"/>
      <c r="AK2542" s="460"/>
      <c r="AL2542" s="460"/>
      <c r="AM2542" s="460"/>
      <c r="AN2542" s="460"/>
      <c r="AO2542" s="460"/>
      <c r="AP2542" s="460"/>
      <c r="AQ2542" s="460"/>
      <c r="AR2542" s="460"/>
      <c r="AS2542" s="460"/>
      <c r="AT2542" s="460"/>
      <c r="AU2542" s="460"/>
      <c r="AV2542" s="460"/>
      <c r="AW2542" s="460"/>
      <c r="AX2542" s="460"/>
      <c r="AY2542" s="460"/>
      <c r="AZ2542" s="460"/>
      <c r="BA2542" s="460"/>
      <c r="BB2542" s="460"/>
    </row>
    <row r="2543" spans="1:54" ht="15" hidden="1" customHeight="1" thickBot="1">
      <c r="A2543" s="302"/>
      <c r="B2543" s="602" t="s">
        <v>696</v>
      </c>
      <c r="C2543" s="602"/>
      <c r="D2543" s="593"/>
      <c r="E2543" s="622"/>
      <c r="F2543" s="628" t="s">
        <v>266</v>
      </c>
      <c r="G2543" s="622">
        <v>1</v>
      </c>
      <c r="H2543" s="622">
        <v>1</v>
      </c>
      <c r="I2543" s="594" t="s">
        <v>3711</v>
      </c>
      <c r="J2543" s="622">
        <v>0</v>
      </c>
      <c r="K2543" s="634" t="s">
        <v>451</v>
      </c>
      <c r="L2543" s="500" t="s">
        <v>4982</v>
      </c>
      <c r="M2543" s="35">
        <v>0</v>
      </c>
      <c r="N2543" s="35">
        <v>0</v>
      </c>
      <c r="O2543" s="35">
        <v>0</v>
      </c>
      <c r="P2543" s="35">
        <v>0</v>
      </c>
      <c r="Q2543" s="35">
        <v>0</v>
      </c>
      <c r="R2543" s="279">
        <f t="shared" si="56"/>
        <v>0</v>
      </c>
      <c r="S2543" s="500"/>
      <c r="T2543" s="500"/>
      <c r="U2543" s="500"/>
      <c r="V2543" s="500"/>
      <c r="W2543" s="500"/>
      <c r="X2543" s="500"/>
      <c r="Y2543" s="279"/>
      <c r="Z2543" s="279"/>
      <c r="AA2543" s="279"/>
      <c r="AB2543" s="279"/>
      <c r="AC2543" s="279"/>
      <c r="AD2543" s="279"/>
      <c r="AE2543" s="18"/>
    </row>
    <row r="2544" spans="1:54" ht="15" hidden="1" customHeight="1" thickBot="1">
      <c r="A2544" s="35"/>
      <c r="B2544" s="602" t="s">
        <v>92</v>
      </c>
      <c r="C2544" s="602"/>
      <c r="D2544" s="593" t="s">
        <v>697</v>
      </c>
      <c r="E2544" s="622"/>
      <c r="F2544" s="628" t="s">
        <v>266</v>
      </c>
      <c r="G2544" s="622">
        <v>2</v>
      </c>
      <c r="H2544" s="622">
        <v>1</v>
      </c>
      <c r="I2544" s="594" t="s">
        <v>3711</v>
      </c>
      <c r="J2544" s="622">
        <v>1</v>
      </c>
      <c r="K2544" s="634" t="s">
        <v>451</v>
      </c>
      <c r="L2544" s="500" t="s">
        <v>4982</v>
      </c>
      <c r="M2544" s="35">
        <v>0</v>
      </c>
      <c r="N2544" s="35">
        <v>0</v>
      </c>
      <c r="O2544" s="35">
        <v>0</v>
      </c>
      <c r="P2544" s="35">
        <v>0</v>
      </c>
      <c r="Q2544" s="35">
        <v>0</v>
      </c>
      <c r="R2544" s="279">
        <f t="shared" si="56"/>
        <v>0</v>
      </c>
      <c r="S2544" s="500"/>
      <c r="T2544" s="500"/>
      <c r="U2544" s="500"/>
      <c r="V2544" s="500"/>
      <c r="W2544" s="500"/>
      <c r="X2544" s="500"/>
      <c r="Y2544" s="279"/>
      <c r="Z2544" s="279"/>
      <c r="AA2544" s="279"/>
      <c r="AB2544" s="279"/>
      <c r="AC2544" s="279"/>
      <c r="AD2544" s="279"/>
      <c r="AE2544" s="18"/>
    </row>
    <row r="2545" spans="1:31" ht="15" hidden="1" customHeight="1" thickBot="1">
      <c r="A2545" s="35"/>
      <c r="B2545" s="602" t="s">
        <v>698</v>
      </c>
      <c r="C2545" s="602"/>
      <c r="D2545" s="593" t="s">
        <v>699</v>
      </c>
      <c r="E2545" s="622"/>
      <c r="F2545" s="628" t="s">
        <v>266</v>
      </c>
      <c r="G2545" s="622">
        <v>2</v>
      </c>
      <c r="H2545" s="622">
        <v>1</v>
      </c>
      <c r="I2545" s="594" t="s">
        <v>3711</v>
      </c>
      <c r="J2545" s="622">
        <v>1</v>
      </c>
      <c r="K2545" s="634" t="s">
        <v>451</v>
      </c>
      <c r="L2545" s="500" t="s">
        <v>4982</v>
      </c>
      <c r="M2545" s="35">
        <v>0</v>
      </c>
      <c r="N2545" s="35">
        <v>0</v>
      </c>
      <c r="O2545" s="35">
        <v>0</v>
      </c>
      <c r="P2545" s="35">
        <v>0</v>
      </c>
      <c r="Q2545" s="35">
        <v>0</v>
      </c>
      <c r="R2545" s="279">
        <f t="shared" si="56"/>
        <v>0</v>
      </c>
      <c r="S2545" s="500"/>
      <c r="T2545" s="500"/>
      <c r="U2545" s="500"/>
      <c r="V2545" s="500"/>
      <c r="W2545" s="500"/>
      <c r="X2545" s="500"/>
      <c r="Y2545" s="279"/>
      <c r="Z2545" s="279"/>
      <c r="AA2545" s="279"/>
      <c r="AB2545" s="279"/>
      <c r="AC2545" s="279"/>
      <c r="AD2545" s="279"/>
      <c r="AE2545" s="18"/>
    </row>
    <row r="2546" spans="1:31" ht="15" hidden="1" customHeight="1" thickBot="1">
      <c r="A2546" s="21"/>
      <c r="B2546" s="607" t="s">
        <v>3216</v>
      </c>
      <c r="C2546" s="607"/>
      <c r="D2546" s="593" t="s">
        <v>700</v>
      </c>
      <c r="E2546" s="621"/>
      <c r="F2546" s="626" t="s">
        <v>266</v>
      </c>
      <c r="G2546" s="621">
        <v>1</v>
      </c>
      <c r="H2546" s="621">
        <v>2</v>
      </c>
      <c r="I2546" s="594" t="s">
        <v>3711</v>
      </c>
      <c r="J2546" s="621">
        <v>1</v>
      </c>
      <c r="K2546" s="636" t="s">
        <v>470</v>
      </c>
      <c r="L2546" s="500" t="s">
        <v>4982</v>
      </c>
      <c r="M2546" s="86">
        <v>0</v>
      </c>
      <c r="N2546" s="86">
        <v>0</v>
      </c>
      <c r="O2546" s="35">
        <v>0</v>
      </c>
      <c r="P2546" s="35">
        <v>0</v>
      </c>
      <c r="Q2546" s="305">
        <v>0</v>
      </c>
      <c r="R2546" s="279">
        <f t="shared" si="56"/>
        <v>0</v>
      </c>
      <c r="S2546" s="500"/>
      <c r="T2546" s="500"/>
      <c r="U2546" s="500"/>
      <c r="V2546" s="500"/>
      <c r="W2546" s="500"/>
      <c r="X2546" s="500"/>
      <c r="Y2546" s="279"/>
      <c r="Z2546" s="279"/>
      <c r="AA2546" s="279"/>
      <c r="AB2546" s="279"/>
      <c r="AC2546" s="279"/>
      <c r="AD2546" s="279"/>
      <c r="AE2546" s="18"/>
    </row>
    <row r="2547" spans="1:31" ht="15" hidden="1" customHeight="1" thickBot="1">
      <c r="A2547" s="21"/>
      <c r="B2547" s="610" t="s">
        <v>701</v>
      </c>
      <c r="C2547" s="610"/>
      <c r="D2547" s="593" t="s">
        <v>702</v>
      </c>
      <c r="E2547" s="621"/>
      <c r="F2547" s="626" t="s">
        <v>266</v>
      </c>
      <c r="G2547" s="621">
        <v>1</v>
      </c>
      <c r="H2547" s="621">
        <v>2</v>
      </c>
      <c r="I2547" s="594" t="s">
        <v>3711</v>
      </c>
      <c r="J2547" s="621">
        <v>1</v>
      </c>
      <c r="K2547" s="636" t="s">
        <v>470</v>
      </c>
      <c r="L2547" s="500" t="s">
        <v>4982</v>
      </c>
      <c r="M2547" s="86">
        <v>0</v>
      </c>
      <c r="N2547" s="86">
        <v>0</v>
      </c>
      <c r="O2547" s="86">
        <v>0</v>
      </c>
      <c r="P2547" s="86">
        <v>0</v>
      </c>
      <c r="Q2547" s="86">
        <v>0</v>
      </c>
      <c r="R2547" s="279">
        <f t="shared" si="56"/>
        <v>0</v>
      </c>
      <c r="S2547" s="500"/>
      <c r="T2547" s="500"/>
      <c r="U2547" s="500"/>
      <c r="V2547" s="500"/>
      <c r="W2547" s="500"/>
      <c r="X2547" s="500"/>
      <c r="Y2547" s="279"/>
      <c r="Z2547" s="279"/>
      <c r="AA2547" s="279"/>
      <c r="AB2547" s="279"/>
      <c r="AC2547" s="279"/>
      <c r="AD2547" s="279"/>
      <c r="AE2547" s="18"/>
    </row>
    <row r="2548" spans="1:31" ht="15" hidden="1" customHeight="1" thickBot="1">
      <c r="A2548" s="18"/>
      <c r="B2548" s="600" t="s">
        <v>703</v>
      </c>
      <c r="C2548" s="600"/>
      <c r="D2548" s="593" t="s">
        <v>704</v>
      </c>
      <c r="E2548" s="621"/>
      <c r="F2548" s="626" t="s">
        <v>266</v>
      </c>
      <c r="G2548" s="621">
        <v>2</v>
      </c>
      <c r="H2548" s="621">
        <v>1</v>
      </c>
      <c r="I2548" s="594" t="s">
        <v>3711</v>
      </c>
      <c r="J2548" s="621">
        <v>1</v>
      </c>
      <c r="K2548" s="636" t="s">
        <v>470</v>
      </c>
      <c r="L2548" s="500" t="s">
        <v>4982</v>
      </c>
      <c r="M2548" s="86">
        <v>0</v>
      </c>
      <c r="N2548" s="86">
        <v>0</v>
      </c>
      <c r="O2548" s="86">
        <v>0</v>
      </c>
      <c r="P2548" s="86">
        <v>0</v>
      </c>
      <c r="Q2548" s="86">
        <v>0</v>
      </c>
      <c r="R2548" s="279">
        <f t="shared" si="56"/>
        <v>0</v>
      </c>
      <c r="S2548" s="500"/>
      <c r="T2548" s="500"/>
      <c r="U2548" s="500"/>
      <c r="V2548" s="500"/>
      <c r="W2548" s="500"/>
      <c r="X2548" s="500"/>
      <c r="Y2548" s="279"/>
      <c r="Z2548" s="279"/>
      <c r="AA2548" s="279"/>
      <c r="AB2548" s="279"/>
      <c r="AC2548" s="279"/>
      <c r="AD2548" s="279"/>
      <c r="AE2548" s="18"/>
    </row>
    <row r="2549" spans="1:31" ht="15" hidden="1" customHeight="1" thickBot="1">
      <c r="A2549" s="35"/>
      <c r="B2549" s="602" t="s">
        <v>705</v>
      </c>
      <c r="C2549" s="602"/>
      <c r="D2549" s="593" t="s">
        <v>346</v>
      </c>
      <c r="E2549" s="622"/>
      <c r="F2549" s="628" t="s">
        <v>266</v>
      </c>
      <c r="G2549" s="622">
        <v>1</v>
      </c>
      <c r="H2549" s="622">
        <v>1</v>
      </c>
      <c r="I2549" s="594" t="s">
        <v>3711</v>
      </c>
      <c r="J2549" s="622">
        <v>1</v>
      </c>
      <c r="K2549" s="634" t="s">
        <v>451</v>
      </c>
      <c r="L2549" s="500" t="s">
        <v>4982</v>
      </c>
      <c r="M2549" s="35">
        <v>0</v>
      </c>
      <c r="N2549" s="35">
        <v>0</v>
      </c>
      <c r="O2549" s="35">
        <v>0</v>
      </c>
      <c r="P2549" s="35">
        <v>0</v>
      </c>
      <c r="Q2549" s="35">
        <v>0</v>
      </c>
      <c r="R2549" s="279">
        <f t="shared" si="56"/>
        <v>0</v>
      </c>
      <c r="S2549" s="500"/>
      <c r="T2549" s="500"/>
      <c r="U2549" s="500"/>
      <c r="V2549" s="500"/>
      <c r="W2549" s="500"/>
      <c r="X2549" s="500"/>
      <c r="Y2549" s="279"/>
      <c r="Z2549" s="279"/>
      <c r="AA2549" s="279"/>
      <c r="AB2549" s="279"/>
      <c r="AC2549" s="279"/>
      <c r="AD2549" s="279"/>
      <c r="AE2549" s="18"/>
    </row>
    <row r="2550" spans="1:31" ht="15" hidden="1" customHeight="1" thickBot="1">
      <c r="A2550" s="21"/>
      <c r="B2550" s="600" t="s">
        <v>708</v>
      </c>
      <c r="C2550" s="600"/>
      <c r="D2550" s="593" t="s">
        <v>265</v>
      </c>
      <c r="E2550" s="621"/>
      <c r="F2550" s="626" t="s">
        <v>266</v>
      </c>
      <c r="G2550" s="621">
        <v>0</v>
      </c>
      <c r="H2550" s="621">
        <v>4</v>
      </c>
      <c r="I2550" s="594" t="s">
        <v>3711</v>
      </c>
      <c r="J2550" s="621">
        <v>1</v>
      </c>
      <c r="K2550" s="634" t="s">
        <v>451</v>
      </c>
      <c r="L2550" s="500" t="s">
        <v>4982</v>
      </c>
      <c r="M2550" s="86">
        <v>0</v>
      </c>
      <c r="N2550" s="86">
        <v>0</v>
      </c>
      <c r="O2550" s="297">
        <v>0</v>
      </c>
      <c r="P2550" s="86">
        <v>0</v>
      </c>
      <c r="Q2550" s="86">
        <v>0</v>
      </c>
      <c r="R2550" s="279">
        <f t="shared" si="56"/>
        <v>0</v>
      </c>
      <c r="S2550" s="500"/>
      <c r="T2550" s="500"/>
      <c r="U2550" s="500"/>
      <c r="V2550" s="500"/>
      <c r="W2550" s="500"/>
      <c r="X2550" s="500"/>
      <c r="Y2550" s="279"/>
      <c r="Z2550" s="279"/>
      <c r="AA2550" s="279"/>
      <c r="AB2550" s="279"/>
      <c r="AC2550" s="279"/>
      <c r="AD2550" s="279"/>
      <c r="AE2550" s="18"/>
    </row>
    <row r="2551" spans="1:31" ht="15" hidden="1" customHeight="1" thickBot="1">
      <c r="A2551" s="35"/>
      <c r="B2551" s="602" t="s">
        <v>709</v>
      </c>
      <c r="C2551" s="602"/>
      <c r="D2551" s="593" t="s">
        <v>710</v>
      </c>
      <c r="E2551" s="622"/>
      <c r="F2551" s="628" t="s">
        <v>266</v>
      </c>
      <c r="G2551" s="622">
        <v>2</v>
      </c>
      <c r="H2551" s="622">
        <v>1</v>
      </c>
      <c r="I2551" s="594" t="s">
        <v>3711</v>
      </c>
      <c r="J2551" s="622">
        <v>1</v>
      </c>
      <c r="K2551" s="634" t="s">
        <v>451</v>
      </c>
      <c r="L2551" s="500" t="s">
        <v>4982</v>
      </c>
      <c r="M2551" s="35">
        <v>0</v>
      </c>
      <c r="N2551" s="304">
        <v>0</v>
      </c>
      <c r="O2551" s="35">
        <v>0</v>
      </c>
      <c r="P2551" s="35">
        <v>0</v>
      </c>
      <c r="Q2551" s="35">
        <v>0</v>
      </c>
      <c r="R2551" s="279">
        <f t="shared" si="56"/>
        <v>0</v>
      </c>
      <c r="S2551" s="500"/>
      <c r="T2551" s="500"/>
      <c r="U2551" s="500"/>
      <c r="V2551" s="500"/>
      <c r="W2551" s="500"/>
      <c r="X2551" s="500"/>
      <c r="Y2551" s="279"/>
      <c r="Z2551" s="279"/>
      <c r="AA2551" s="279"/>
      <c r="AB2551" s="279"/>
      <c r="AC2551" s="279"/>
      <c r="AD2551" s="279"/>
      <c r="AE2551" s="18"/>
    </row>
    <row r="2552" spans="1:31" ht="15" hidden="1" customHeight="1" thickBot="1">
      <c r="A2552" s="18"/>
      <c r="B2552" s="604" t="s">
        <v>162</v>
      </c>
      <c r="C2552" s="604"/>
      <c r="D2552" s="593" t="s">
        <v>711</v>
      </c>
      <c r="E2552" s="621"/>
      <c r="F2552" s="626" t="s">
        <v>266</v>
      </c>
      <c r="G2552" s="621">
        <v>1</v>
      </c>
      <c r="H2552" s="621">
        <v>2</v>
      </c>
      <c r="I2552" s="594" t="s">
        <v>3711</v>
      </c>
      <c r="J2552" s="621">
        <v>1</v>
      </c>
      <c r="K2552" s="636" t="s">
        <v>470</v>
      </c>
      <c r="L2552" s="500" t="s">
        <v>4982</v>
      </c>
      <c r="M2552" s="86">
        <v>0</v>
      </c>
      <c r="N2552" s="86">
        <v>0</v>
      </c>
      <c r="O2552" s="86">
        <v>0</v>
      </c>
      <c r="P2552" s="86">
        <v>0</v>
      </c>
      <c r="Q2552" s="305">
        <v>0</v>
      </c>
      <c r="R2552" s="279">
        <f t="shared" si="56"/>
        <v>0</v>
      </c>
      <c r="S2552" s="500"/>
      <c r="T2552" s="500"/>
      <c r="U2552" s="500"/>
      <c r="V2552" s="500"/>
      <c r="W2552" s="500"/>
      <c r="X2552" s="500"/>
      <c r="Y2552" s="279"/>
      <c r="Z2552" s="279"/>
      <c r="AA2552" s="279"/>
      <c r="AB2552" s="279"/>
      <c r="AC2552" s="279"/>
      <c r="AD2552" s="279"/>
      <c r="AE2552" s="18"/>
    </row>
    <row r="2553" spans="1:31" ht="15" hidden="1" customHeight="1" thickBot="1">
      <c r="A2553" s="35"/>
      <c r="B2553" s="602" t="s">
        <v>93</v>
      </c>
      <c r="C2553" s="602"/>
      <c r="D2553" s="593" t="s">
        <v>712</v>
      </c>
      <c r="E2553" s="622"/>
      <c r="F2553" s="628" t="s">
        <v>266</v>
      </c>
      <c r="G2553" s="633">
        <v>1</v>
      </c>
      <c r="H2553" s="622">
        <v>1</v>
      </c>
      <c r="I2553" s="594" t="s">
        <v>3711</v>
      </c>
      <c r="J2553" s="622">
        <v>1</v>
      </c>
      <c r="K2553" s="634" t="s">
        <v>451</v>
      </c>
      <c r="L2553" s="500" t="s">
        <v>4982</v>
      </c>
      <c r="M2553" s="35">
        <v>0</v>
      </c>
      <c r="N2553" s="35">
        <v>0</v>
      </c>
      <c r="O2553" s="35">
        <v>0</v>
      </c>
      <c r="P2553" s="35">
        <v>0</v>
      </c>
      <c r="Q2553" s="35">
        <v>0</v>
      </c>
      <c r="R2553" s="279">
        <f t="shared" si="56"/>
        <v>0</v>
      </c>
      <c r="S2553" s="500"/>
      <c r="T2553" s="500"/>
      <c r="U2553" s="500"/>
      <c r="V2553" s="500"/>
      <c r="W2553" s="500"/>
      <c r="X2553" s="500"/>
      <c r="Y2553" s="279"/>
      <c r="Z2553" s="279"/>
      <c r="AA2553" s="279"/>
      <c r="AB2553" s="279"/>
      <c r="AC2553" s="279"/>
      <c r="AD2553" s="279"/>
      <c r="AE2553" s="263"/>
    </row>
    <row r="2554" spans="1:31" ht="15" hidden="1" customHeight="1" thickBot="1">
      <c r="A2554" s="18"/>
      <c r="B2554" s="600" t="s">
        <v>84</v>
      </c>
      <c r="C2554" s="600"/>
      <c r="D2554" s="593" t="s">
        <v>713</v>
      </c>
      <c r="E2554" s="621"/>
      <c r="F2554" s="626" t="s">
        <v>266</v>
      </c>
      <c r="G2554" s="621">
        <v>1</v>
      </c>
      <c r="H2554" s="621">
        <v>2</v>
      </c>
      <c r="I2554" s="594" t="s">
        <v>3711</v>
      </c>
      <c r="J2554" s="621">
        <v>1</v>
      </c>
      <c r="K2554" s="636" t="s">
        <v>470</v>
      </c>
      <c r="L2554" s="500" t="s">
        <v>4982</v>
      </c>
      <c r="M2554" s="86">
        <v>0</v>
      </c>
      <c r="N2554" s="86">
        <v>0</v>
      </c>
      <c r="O2554" s="86">
        <v>0</v>
      </c>
      <c r="P2554" s="86">
        <v>0</v>
      </c>
      <c r="Q2554" s="86">
        <v>0</v>
      </c>
      <c r="R2554" s="279">
        <f t="shared" si="56"/>
        <v>0</v>
      </c>
      <c r="S2554" s="500"/>
      <c r="T2554" s="500"/>
      <c r="U2554" s="500"/>
      <c r="V2554" s="500"/>
      <c r="W2554" s="500"/>
      <c r="X2554" s="500"/>
      <c r="Y2554" s="279"/>
      <c r="Z2554" s="279"/>
      <c r="AA2554" s="279"/>
      <c r="AB2554" s="279"/>
      <c r="AC2554" s="279"/>
      <c r="AD2554" s="279"/>
      <c r="AE2554" s="18"/>
    </row>
    <row r="2555" spans="1:31" ht="15" hidden="1" customHeight="1" thickBot="1">
      <c r="A2555" s="21"/>
      <c r="B2555" s="600" t="s">
        <v>181</v>
      </c>
      <c r="C2555" s="600"/>
      <c r="D2555" s="593" t="s">
        <v>714</v>
      </c>
      <c r="E2555" s="621"/>
      <c r="F2555" s="626" t="s">
        <v>266</v>
      </c>
      <c r="G2555" s="621">
        <v>1</v>
      </c>
      <c r="H2555" s="621">
        <v>2</v>
      </c>
      <c r="I2555" s="594" t="s">
        <v>3711</v>
      </c>
      <c r="J2555" s="621">
        <v>1</v>
      </c>
      <c r="K2555" s="639" t="s">
        <v>487</v>
      </c>
      <c r="L2555" s="500" t="s">
        <v>4982</v>
      </c>
      <c r="M2555" s="86">
        <v>0</v>
      </c>
      <c r="N2555" s="86">
        <v>0</v>
      </c>
      <c r="O2555" s="86">
        <v>0</v>
      </c>
      <c r="P2555" s="86">
        <v>0</v>
      </c>
      <c r="Q2555" s="466">
        <v>0</v>
      </c>
      <c r="R2555" s="279">
        <f t="shared" si="56"/>
        <v>0</v>
      </c>
      <c r="S2555" s="500"/>
      <c r="T2555" s="500"/>
      <c r="U2555" s="500"/>
      <c r="V2555" s="500"/>
      <c r="W2555" s="500"/>
      <c r="X2555" s="500"/>
      <c r="Y2555" s="279"/>
      <c r="Z2555" s="279"/>
      <c r="AA2555" s="279"/>
      <c r="AB2555" s="279"/>
      <c r="AC2555" s="279"/>
      <c r="AD2555" s="279"/>
      <c r="AE2555" s="18"/>
    </row>
    <row r="2556" spans="1:31" ht="15" hidden="1" customHeight="1" thickBot="1">
      <c r="A2556" s="35"/>
      <c r="B2556" s="602" t="s">
        <v>715</v>
      </c>
      <c r="C2556" s="602"/>
      <c r="D2556" s="593" t="s">
        <v>716</v>
      </c>
      <c r="E2556" s="622"/>
      <c r="F2556" s="628" t="s">
        <v>266</v>
      </c>
      <c r="G2556" s="622">
        <v>2</v>
      </c>
      <c r="H2556" s="622">
        <v>1</v>
      </c>
      <c r="I2556" s="594" t="s">
        <v>3711</v>
      </c>
      <c r="J2556" s="622">
        <v>1</v>
      </c>
      <c r="K2556" s="634" t="s">
        <v>451</v>
      </c>
      <c r="L2556" s="500" t="s">
        <v>4982</v>
      </c>
      <c r="M2556" s="35">
        <v>0</v>
      </c>
      <c r="N2556" s="35">
        <v>0</v>
      </c>
      <c r="O2556" s="35">
        <v>0</v>
      </c>
      <c r="P2556" s="35">
        <v>0</v>
      </c>
      <c r="Q2556" s="35">
        <v>0</v>
      </c>
      <c r="R2556" s="279">
        <f t="shared" si="56"/>
        <v>0</v>
      </c>
      <c r="S2556" s="500"/>
      <c r="T2556" s="500"/>
      <c r="U2556" s="500"/>
      <c r="V2556" s="500"/>
      <c r="W2556" s="500"/>
      <c r="X2556" s="500"/>
      <c r="Y2556" s="279"/>
      <c r="Z2556" s="279"/>
      <c r="AA2556" s="279"/>
      <c r="AB2556" s="279"/>
      <c r="AC2556" s="279"/>
      <c r="AD2556" s="279"/>
      <c r="AE2556" s="18"/>
    </row>
    <row r="2557" spans="1:31" ht="15" hidden="1" customHeight="1" thickBot="1">
      <c r="A2557" s="35"/>
      <c r="B2557" s="602" t="s">
        <v>719</v>
      </c>
      <c r="C2557" s="602"/>
      <c r="D2557" s="593" t="s">
        <v>720</v>
      </c>
      <c r="E2557" s="622"/>
      <c r="F2557" s="628" t="s">
        <v>266</v>
      </c>
      <c r="G2557" s="622">
        <v>4</v>
      </c>
      <c r="H2557" s="622">
        <v>5</v>
      </c>
      <c r="I2557" s="594" t="s">
        <v>3711</v>
      </c>
      <c r="J2557" s="622">
        <v>2</v>
      </c>
      <c r="K2557" s="635" t="s">
        <v>470</v>
      </c>
      <c r="L2557" s="500" t="s">
        <v>4982</v>
      </c>
      <c r="M2557" s="35">
        <v>0</v>
      </c>
      <c r="N2557" s="35">
        <v>0</v>
      </c>
      <c r="O2557" s="35">
        <v>0</v>
      </c>
      <c r="P2557" s="35">
        <v>0</v>
      </c>
      <c r="Q2557" s="35">
        <v>0</v>
      </c>
      <c r="R2557" s="279">
        <f t="shared" ref="R2557:R2588" si="57">SUM(M2557:Q2557)</f>
        <v>0</v>
      </c>
      <c r="S2557" s="500"/>
      <c r="T2557" s="500"/>
      <c r="U2557" s="500"/>
      <c r="V2557" s="500"/>
      <c r="W2557" s="500"/>
      <c r="X2557" s="500"/>
      <c r="Y2557" s="279"/>
      <c r="Z2557" s="279"/>
      <c r="AA2557" s="279"/>
      <c r="AB2557" s="279"/>
      <c r="AC2557" s="279"/>
      <c r="AD2557" s="279"/>
      <c r="AE2557" s="18"/>
    </row>
    <row r="2558" spans="1:31" ht="15" hidden="1" customHeight="1" thickBot="1">
      <c r="A2558" s="21"/>
      <c r="B2558" s="600" t="s">
        <v>721</v>
      </c>
      <c r="C2558" s="600"/>
      <c r="D2558" s="593" t="s">
        <v>722</v>
      </c>
      <c r="E2558" s="621"/>
      <c r="F2558" s="626" t="s">
        <v>266</v>
      </c>
      <c r="G2558" s="621">
        <v>2</v>
      </c>
      <c r="H2558" s="621">
        <v>2</v>
      </c>
      <c r="I2558" s="594" t="s">
        <v>3711</v>
      </c>
      <c r="J2558" s="621">
        <v>2</v>
      </c>
      <c r="K2558" s="636" t="s">
        <v>470</v>
      </c>
      <c r="L2558" s="500" t="s">
        <v>4982</v>
      </c>
      <c r="M2558" s="86">
        <v>0</v>
      </c>
      <c r="N2558" s="86">
        <v>0</v>
      </c>
      <c r="O2558" s="86">
        <v>0</v>
      </c>
      <c r="P2558" s="86">
        <v>0</v>
      </c>
      <c r="Q2558" s="86">
        <v>0</v>
      </c>
      <c r="R2558" s="279">
        <f t="shared" si="57"/>
        <v>0</v>
      </c>
      <c r="S2558" s="500"/>
      <c r="T2558" s="500"/>
      <c r="U2558" s="500"/>
      <c r="V2558" s="500"/>
      <c r="W2558" s="500"/>
      <c r="X2558" s="500"/>
      <c r="Y2558" s="279"/>
      <c r="Z2558" s="279"/>
      <c r="AA2558" s="279"/>
      <c r="AB2558" s="279"/>
      <c r="AC2558" s="279"/>
      <c r="AD2558" s="279"/>
      <c r="AE2558" s="18"/>
    </row>
    <row r="2559" spans="1:31" ht="15" hidden="1" customHeight="1" thickBot="1">
      <c r="A2559" s="35"/>
      <c r="B2559" s="602" t="s">
        <v>219</v>
      </c>
      <c r="C2559" s="602"/>
      <c r="D2559" s="593" t="s">
        <v>723</v>
      </c>
      <c r="E2559" s="622"/>
      <c r="F2559" s="628" t="s">
        <v>266</v>
      </c>
      <c r="G2559" s="622">
        <v>3</v>
      </c>
      <c r="H2559" s="622">
        <v>2</v>
      </c>
      <c r="I2559" s="594" t="s">
        <v>3711</v>
      </c>
      <c r="J2559" s="622">
        <v>2</v>
      </c>
      <c r="K2559" s="634" t="s">
        <v>451</v>
      </c>
      <c r="L2559" s="500" t="s">
        <v>4982</v>
      </c>
      <c r="M2559" s="35">
        <v>0</v>
      </c>
      <c r="N2559" s="35">
        <v>0</v>
      </c>
      <c r="O2559" s="35">
        <v>0</v>
      </c>
      <c r="P2559" s="35">
        <v>0</v>
      </c>
      <c r="Q2559" s="35">
        <v>0</v>
      </c>
      <c r="R2559" s="279">
        <f t="shared" si="57"/>
        <v>0</v>
      </c>
      <c r="S2559" s="500"/>
      <c r="T2559" s="500"/>
      <c r="U2559" s="500"/>
      <c r="V2559" s="500"/>
      <c r="W2559" s="500"/>
      <c r="X2559" s="500"/>
      <c r="Y2559" s="279"/>
      <c r="Z2559" s="279"/>
      <c r="AA2559" s="279"/>
      <c r="AB2559" s="279"/>
      <c r="AC2559" s="279"/>
      <c r="AD2559" s="279"/>
      <c r="AE2559" s="18"/>
    </row>
    <row r="2560" spans="1:31" ht="15" hidden="1" customHeight="1" thickBot="1">
      <c r="A2560" s="35"/>
      <c r="B2560" s="602" t="s">
        <v>62</v>
      </c>
      <c r="C2560" s="602"/>
      <c r="D2560" s="593" t="s">
        <v>724</v>
      </c>
      <c r="E2560" s="622"/>
      <c r="F2560" s="628" t="s">
        <v>266</v>
      </c>
      <c r="G2560" s="622">
        <v>2</v>
      </c>
      <c r="H2560" s="622">
        <v>2</v>
      </c>
      <c r="I2560" s="594" t="s">
        <v>3711</v>
      </c>
      <c r="J2560" s="622">
        <v>2</v>
      </c>
      <c r="K2560" s="634" t="s">
        <v>451</v>
      </c>
      <c r="L2560" s="500" t="s">
        <v>4982</v>
      </c>
      <c r="M2560" s="35">
        <v>0</v>
      </c>
      <c r="N2560" s="35">
        <v>0</v>
      </c>
      <c r="O2560" s="35">
        <v>0</v>
      </c>
      <c r="P2560" s="35">
        <v>0</v>
      </c>
      <c r="Q2560" s="35">
        <v>0</v>
      </c>
      <c r="R2560" s="279">
        <f t="shared" si="57"/>
        <v>0</v>
      </c>
      <c r="S2560" s="500"/>
      <c r="T2560" s="500"/>
      <c r="U2560" s="500"/>
      <c r="V2560" s="500"/>
      <c r="W2560" s="500"/>
      <c r="X2560" s="500"/>
      <c r="Y2560" s="279"/>
      <c r="Z2560" s="279"/>
      <c r="AA2560" s="279"/>
      <c r="AB2560" s="279"/>
      <c r="AC2560" s="279"/>
      <c r="AD2560" s="279"/>
      <c r="AE2560" s="18"/>
    </row>
    <row r="2561" spans="1:54" ht="15" hidden="1" customHeight="1" thickBot="1">
      <c r="A2561" s="35"/>
      <c r="B2561" s="602" t="s">
        <v>63</v>
      </c>
      <c r="C2561" s="602"/>
      <c r="D2561" s="593" t="s">
        <v>725</v>
      </c>
      <c r="E2561" s="622"/>
      <c r="F2561" s="628" t="s">
        <v>266</v>
      </c>
      <c r="G2561" s="622">
        <v>2</v>
      </c>
      <c r="H2561" s="622">
        <v>1</v>
      </c>
      <c r="I2561" s="594" t="s">
        <v>3711</v>
      </c>
      <c r="J2561" s="622">
        <v>2</v>
      </c>
      <c r="K2561" s="637" t="s">
        <v>451</v>
      </c>
      <c r="L2561" s="500" t="s">
        <v>4982</v>
      </c>
      <c r="M2561" s="35">
        <v>0</v>
      </c>
      <c r="N2561" s="35">
        <v>0</v>
      </c>
      <c r="O2561" s="35">
        <v>0</v>
      </c>
      <c r="P2561" s="35">
        <v>0</v>
      </c>
      <c r="Q2561" s="35">
        <v>0</v>
      </c>
      <c r="R2561" s="279">
        <f t="shared" si="57"/>
        <v>0</v>
      </c>
      <c r="S2561" s="500"/>
      <c r="T2561" s="500"/>
      <c r="U2561" s="500"/>
      <c r="V2561" s="500"/>
      <c r="W2561" s="500"/>
      <c r="X2561" s="500"/>
      <c r="Y2561" s="279"/>
      <c r="Z2561" s="279"/>
      <c r="AA2561" s="279"/>
      <c r="AB2561" s="279"/>
      <c r="AC2561" s="279"/>
      <c r="AD2561" s="279"/>
      <c r="AE2561" s="18"/>
    </row>
    <row r="2562" spans="1:54" ht="15" hidden="1" customHeight="1" thickBot="1">
      <c r="A2562" s="19"/>
      <c r="B2562" s="602" t="s">
        <v>726</v>
      </c>
      <c r="C2562" s="602"/>
      <c r="D2562" s="593" t="s">
        <v>727</v>
      </c>
      <c r="E2562" s="622"/>
      <c r="F2562" s="628" t="s">
        <v>266</v>
      </c>
      <c r="G2562" s="622">
        <v>2</v>
      </c>
      <c r="H2562" s="622">
        <v>3</v>
      </c>
      <c r="I2562" s="594" t="s">
        <v>3711</v>
      </c>
      <c r="J2562" s="622">
        <v>2</v>
      </c>
      <c r="K2562" s="635" t="s">
        <v>470</v>
      </c>
      <c r="L2562" s="500" t="s">
        <v>4982</v>
      </c>
      <c r="M2562" s="35">
        <v>0</v>
      </c>
      <c r="N2562" s="35">
        <v>0</v>
      </c>
      <c r="O2562" s="35">
        <v>0</v>
      </c>
      <c r="P2562" s="35">
        <v>0</v>
      </c>
      <c r="Q2562" s="35">
        <v>0</v>
      </c>
      <c r="R2562" s="279">
        <f t="shared" si="57"/>
        <v>0</v>
      </c>
      <c r="S2562" s="500"/>
      <c r="T2562" s="500"/>
      <c r="U2562" s="500"/>
      <c r="V2562" s="500"/>
      <c r="W2562" s="500"/>
      <c r="X2562" s="500"/>
      <c r="Y2562" s="279"/>
      <c r="Z2562" s="279"/>
      <c r="AA2562" s="279"/>
      <c r="AB2562" s="279"/>
      <c r="AC2562" s="279"/>
      <c r="AD2562" s="279"/>
      <c r="AE2562" s="18"/>
    </row>
    <row r="2563" spans="1:54" ht="15" hidden="1" customHeight="1" thickBot="1">
      <c r="A2563" s="18"/>
      <c r="B2563" s="606" t="s">
        <v>2952</v>
      </c>
      <c r="C2563" s="606"/>
      <c r="D2563" s="593" t="s">
        <v>728</v>
      </c>
      <c r="E2563" s="621"/>
      <c r="F2563" s="626" t="s">
        <v>266</v>
      </c>
      <c r="G2563" s="621">
        <v>0</v>
      </c>
      <c r="H2563" s="621">
        <v>7</v>
      </c>
      <c r="I2563" s="594" t="s">
        <v>3711</v>
      </c>
      <c r="J2563" s="621">
        <v>2</v>
      </c>
      <c r="K2563" s="639" t="s">
        <v>487</v>
      </c>
      <c r="L2563" s="500" t="s">
        <v>4982</v>
      </c>
      <c r="M2563" s="86">
        <v>0</v>
      </c>
      <c r="N2563" s="86">
        <v>0</v>
      </c>
      <c r="O2563" s="86">
        <v>0</v>
      </c>
      <c r="P2563" s="35">
        <v>0</v>
      </c>
      <c r="Q2563" s="86">
        <v>0</v>
      </c>
      <c r="R2563" s="279">
        <f t="shared" si="57"/>
        <v>0</v>
      </c>
      <c r="S2563" s="500"/>
      <c r="T2563" s="500"/>
      <c r="U2563" s="500"/>
      <c r="V2563" s="500"/>
      <c r="W2563" s="500"/>
      <c r="X2563" s="500"/>
      <c r="Y2563" s="279"/>
      <c r="Z2563" s="279"/>
      <c r="AA2563" s="279"/>
      <c r="AB2563" s="279"/>
      <c r="AC2563" s="279"/>
      <c r="AD2563" s="279"/>
      <c r="AE2563" s="18"/>
    </row>
    <row r="2564" spans="1:54" ht="15" hidden="1" customHeight="1" thickBot="1">
      <c r="A2564" s="35"/>
      <c r="B2564" s="602" t="s">
        <v>729</v>
      </c>
      <c r="C2564" s="602"/>
      <c r="D2564" s="593" t="s">
        <v>730</v>
      </c>
      <c r="E2564" s="622"/>
      <c r="F2564" s="628" t="s">
        <v>266</v>
      </c>
      <c r="G2564" s="622">
        <v>2</v>
      </c>
      <c r="H2564" s="622">
        <v>2</v>
      </c>
      <c r="I2564" s="594" t="s">
        <v>3711</v>
      </c>
      <c r="J2564" s="622">
        <v>2</v>
      </c>
      <c r="K2564" s="635" t="s">
        <v>470</v>
      </c>
      <c r="L2564" s="500" t="s">
        <v>4982</v>
      </c>
      <c r="M2564" s="35">
        <v>0</v>
      </c>
      <c r="N2564" s="35">
        <v>0</v>
      </c>
      <c r="O2564" s="35">
        <v>0</v>
      </c>
      <c r="P2564" s="35">
        <v>0</v>
      </c>
      <c r="Q2564" s="35">
        <v>0</v>
      </c>
      <c r="R2564" s="279">
        <f t="shared" si="57"/>
        <v>0</v>
      </c>
      <c r="S2564" s="500"/>
      <c r="T2564" s="500"/>
      <c r="U2564" s="500"/>
      <c r="V2564" s="500"/>
      <c r="W2564" s="500"/>
      <c r="X2564" s="500"/>
      <c r="Y2564" s="279"/>
      <c r="Z2564" s="279"/>
      <c r="AA2564" s="279"/>
      <c r="AB2564" s="279"/>
      <c r="AC2564" s="279"/>
      <c r="AD2564" s="279"/>
      <c r="AE2564" s="18"/>
    </row>
    <row r="2565" spans="1:54" ht="15" hidden="1" customHeight="1" thickBot="1">
      <c r="A2565" s="18"/>
      <c r="B2565" s="604" t="s">
        <v>732</v>
      </c>
      <c r="C2565" s="604"/>
      <c r="D2565" s="593" t="s">
        <v>733</v>
      </c>
      <c r="E2565" s="621"/>
      <c r="F2565" s="626" t="s">
        <v>266</v>
      </c>
      <c r="G2565" s="621">
        <v>3</v>
      </c>
      <c r="H2565" s="621">
        <v>2</v>
      </c>
      <c r="I2565" s="594" t="s">
        <v>3711</v>
      </c>
      <c r="J2565" s="621">
        <v>2</v>
      </c>
      <c r="K2565" s="636" t="s">
        <v>470</v>
      </c>
      <c r="L2565" s="500" t="s">
        <v>4982</v>
      </c>
      <c r="M2565" s="86">
        <v>0</v>
      </c>
      <c r="N2565" s="86">
        <v>0</v>
      </c>
      <c r="O2565" s="86">
        <v>0</v>
      </c>
      <c r="P2565" s="86">
        <v>0</v>
      </c>
      <c r="Q2565" s="35">
        <v>0</v>
      </c>
      <c r="R2565" s="279">
        <f t="shared" si="57"/>
        <v>0</v>
      </c>
      <c r="S2565" s="500"/>
      <c r="T2565" s="500"/>
      <c r="U2565" s="500"/>
      <c r="V2565" s="500"/>
      <c r="W2565" s="500"/>
      <c r="X2565" s="500"/>
      <c r="Y2565" s="279"/>
      <c r="Z2565" s="279"/>
      <c r="AA2565" s="279"/>
      <c r="AB2565" s="279"/>
      <c r="AC2565" s="279"/>
      <c r="AD2565" s="279"/>
      <c r="AE2565" s="18"/>
    </row>
    <row r="2566" spans="1:54" ht="15" hidden="1" customHeight="1" thickBot="1">
      <c r="A2566" s="35"/>
      <c r="B2566" s="602" t="s">
        <v>734</v>
      </c>
      <c r="C2566" s="602"/>
      <c r="D2566" s="593" t="s">
        <v>735</v>
      </c>
      <c r="E2566" s="622"/>
      <c r="F2566" s="628" t="s">
        <v>266</v>
      </c>
      <c r="G2566" s="622">
        <v>3</v>
      </c>
      <c r="H2566" s="622">
        <v>2</v>
      </c>
      <c r="I2566" s="594" t="s">
        <v>3711</v>
      </c>
      <c r="J2566" s="622">
        <v>2</v>
      </c>
      <c r="K2566" s="637" t="s">
        <v>451</v>
      </c>
      <c r="L2566" s="500" t="s">
        <v>4982</v>
      </c>
      <c r="M2566" s="35">
        <v>0</v>
      </c>
      <c r="N2566" s="35">
        <v>0</v>
      </c>
      <c r="O2566" s="35">
        <v>0</v>
      </c>
      <c r="P2566" s="35">
        <v>0</v>
      </c>
      <c r="Q2566" s="35">
        <v>0</v>
      </c>
      <c r="R2566" s="279">
        <f t="shared" si="57"/>
        <v>0</v>
      </c>
      <c r="S2566" s="500"/>
      <c r="T2566" s="500"/>
      <c r="U2566" s="500"/>
      <c r="V2566" s="500"/>
      <c r="W2566" s="500"/>
      <c r="X2566" s="500"/>
      <c r="Y2566" s="279"/>
      <c r="Z2566" s="279"/>
      <c r="AA2566" s="279"/>
      <c r="AB2566" s="279"/>
      <c r="AC2566" s="279"/>
      <c r="AD2566" s="279"/>
      <c r="AE2566" s="18"/>
    </row>
    <row r="2567" spans="1:54" ht="15" hidden="1" customHeight="1" thickBot="1">
      <c r="A2567" s="21"/>
      <c r="B2567" s="610" t="s">
        <v>736</v>
      </c>
      <c r="C2567" s="610"/>
      <c r="D2567" s="593" t="s">
        <v>737</v>
      </c>
      <c r="E2567" s="621"/>
      <c r="F2567" s="626" t="s">
        <v>266</v>
      </c>
      <c r="G2567" s="621">
        <v>2</v>
      </c>
      <c r="H2567" s="621">
        <v>2</v>
      </c>
      <c r="I2567" s="594" t="s">
        <v>3711</v>
      </c>
      <c r="J2567" s="621">
        <v>2</v>
      </c>
      <c r="K2567" s="636" t="s">
        <v>470</v>
      </c>
      <c r="L2567" s="500" t="s">
        <v>4982</v>
      </c>
      <c r="M2567" s="86">
        <v>0</v>
      </c>
      <c r="N2567" s="86">
        <v>0</v>
      </c>
      <c r="O2567" s="86">
        <v>0</v>
      </c>
      <c r="P2567" s="86">
        <v>0</v>
      </c>
      <c r="Q2567" s="86">
        <v>0</v>
      </c>
      <c r="R2567" s="279">
        <f t="shared" si="57"/>
        <v>0</v>
      </c>
      <c r="S2567" s="500"/>
      <c r="T2567" s="500"/>
      <c r="U2567" s="500"/>
      <c r="V2567" s="500"/>
      <c r="W2567" s="500"/>
      <c r="X2567" s="500"/>
      <c r="Y2567" s="279"/>
      <c r="Z2567" s="279"/>
      <c r="AA2567" s="279"/>
      <c r="AB2567" s="279"/>
      <c r="AC2567" s="279"/>
      <c r="AD2567" s="279"/>
      <c r="AE2567" s="18"/>
    </row>
    <row r="2568" spans="1:54" ht="15" hidden="1" customHeight="1" thickBot="1">
      <c r="A2568" s="35"/>
      <c r="B2568" s="602" t="s">
        <v>153</v>
      </c>
      <c r="C2568" s="602"/>
      <c r="D2568" s="593" t="s">
        <v>739</v>
      </c>
      <c r="E2568" s="622"/>
      <c r="F2568" s="628" t="s">
        <v>266</v>
      </c>
      <c r="G2568" s="622">
        <v>3</v>
      </c>
      <c r="H2568" s="622">
        <v>2</v>
      </c>
      <c r="I2568" s="594" t="s">
        <v>3711</v>
      </c>
      <c r="J2568" s="622">
        <v>2</v>
      </c>
      <c r="K2568" s="637" t="s">
        <v>451</v>
      </c>
      <c r="L2568" s="500" t="s">
        <v>4982</v>
      </c>
      <c r="M2568" s="35">
        <v>0</v>
      </c>
      <c r="N2568" s="35">
        <v>0</v>
      </c>
      <c r="O2568" s="35">
        <v>0</v>
      </c>
      <c r="P2568" s="35">
        <v>0</v>
      </c>
      <c r="Q2568" s="35">
        <v>0</v>
      </c>
      <c r="R2568" s="279">
        <f t="shared" si="57"/>
        <v>0</v>
      </c>
      <c r="S2568" s="500"/>
      <c r="T2568" s="500"/>
      <c r="U2568" s="500"/>
      <c r="V2568" s="500"/>
      <c r="W2568" s="500"/>
      <c r="X2568" s="500"/>
      <c r="Y2568" s="279"/>
      <c r="Z2568" s="279"/>
      <c r="AA2568" s="279"/>
      <c r="AB2568" s="279"/>
      <c r="AC2568" s="279"/>
      <c r="AD2568" s="279"/>
      <c r="AE2568" s="18"/>
    </row>
    <row r="2569" spans="1:54" ht="15" hidden="1" customHeight="1" thickBot="1">
      <c r="A2569" s="35"/>
      <c r="B2569" s="602" t="s">
        <v>200</v>
      </c>
      <c r="C2569" s="602"/>
      <c r="D2569" s="593" t="s">
        <v>741</v>
      </c>
      <c r="E2569" s="622"/>
      <c r="F2569" s="628" t="s">
        <v>266</v>
      </c>
      <c r="G2569" s="622">
        <v>2</v>
      </c>
      <c r="H2569" s="622">
        <v>3</v>
      </c>
      <c r="I2569" s="594" t="s">
        <v>3711</v>
      </c>
      <c r="J2569" s="622">
        <v>2</v>
      </c>
      <c r="K2569" s="637" t="s">
        <v>451</v>
      </c>
      <c r="L2569" s="500" t="s">
        <v>4982</v>
      </c>
      <c r="M2569" s="35">
        <v>0</v>
      </c>
      <c r="N2569" s="35">
        <v>0</v>
      </c>
      <c r="O2569" s="35">
        <v>0</v>
      </c>
      <c r="P2569" s="35">
        <v>0</v>
      </c>
      <c r="Q2569" s="35">
        <v>0</v>
      </c>
      <c r="R2569" s="279">
        <f t="shared" si="57"/>
        <v>0</v>
      </c>
      <c r="S2569" s="500"/>
      <c r="T2569" s="500"/>
      <c r="U2569" s="500"/>
      <c r="V2569" s="500"/>
      <c r="W2569" s="500"/>
      <c r="X2569" s="500"/>
      <c r="Y2569" s="279"/>
      <c r="Z2569" s="279"/>
      <c r="AA2569" s="279"/>
      <c r="AB2569" s="279"/>
      <c r="AC2569" s="279"/>
      <c r="AD2569" s="279"/>
      <c r="AE2569" s="18"/>
    </row>
    <row r="2570" spans="1:54" ht="15" hidden="1" customHeight="1" thickBot="1">
      <c r="A2570" s="21"/>
      <c r="B2570" s="606" t="s">
        <v>2963</v>
      </c>
      <c r="C2570" s="606"/>
      <c r="D2570" s="593" t="s">
        <v>742</v>
      </c>
      <c r="E2570" s="621"/>
      <c r="F2570" s="626" t="s">
        <v>266</v>
      </c>
      <c r="G2570" s="621">
        <v>1</v>
      </c>
      <c r="H2570" s="621">
        <v>1</v>
      </c>
      <c r="I2570" s="594" t="s">
        <v>3711</v>
      </c>
      <c r="J2570" s="621">
        <v>2</v>
      </c>
      <c r="K2570" s="638" t="s">
        <v>493</v>
      </c>
      <c r="L2570" s="569" t="s">
        <v>4982</v>
      </c>
      <c r="M2570" s="86">
        <v>0</v>
      </c>
      <c r="N2570" s="86">
        <v>0</v>
      </c>
      <c r="O2570" s="86">
        <v>0</v>
      </c>
      <c r="P2570" s="86">
        <v>0</v>
      </c>
      <c r="Q2570" s="35">
        <v>0</v>
      </c>
      <c r="R2570" s="279">
        <f t="shared" si="57"/>
        <v>0</v>
      </c>
      <c r="S2570" s="569"/>
      <c r="T2570" s="569"/>
      <c r="U2570" s="569"/>
      <c r="V2570" s="569"/>
      <c r="W2570" s="569"/>
      <c r="X2570" s="569"/>
      <c r="Y2570" s="279"/>
      <c r="Z2570" s="279"/>
      <c r="AA2570" s="279"/>
      <c r="AB2570" s="279"/>
      <c r="AC2570" s="279"/>
      <c r="AD2570" s="279"/>
      <c r="AE2570" s="19"/>
    </row>
    <row r="2571" spans="1:54" ht="15" hidden="1" customHeight="1" thickBot="1">
      <c r="A2571" s="18"/>
      <c r="B2571" s="614" t="s">
        <v>98</v>
      </c>
      <c r="C2571" s="614"/>
      <c r="D2571" s="593" t="s">
        <v>743</v>
      </c>
      <c r="E2571" s="621"/>
      <c r="F2571" s="626" t="s">
        <v>266</v>
      </c>
      <c r="G2571" s="621">
        <v>3</v>
      </c>
      <c r="H2571" s="621">
        <v>1</v>
      </c>
      <c r="I2571" s="594" t="s">
        <v>3711</v>
      </c>
      <c r="J2571" s="621">
        <v>2</v>
      </c>
      <c r="K2571" s="634" t="s">
        <v>451</v>
      </c>
      <c r="L2571" s="500" t="s">
        <v>4982</v>
      </c>
      <c r="M2571" s="86">
        <v>0</v>
      </c>
      <c r="N2571" s="86">
        <v>0</v>
      </c>
      <c r="O2571" s="86">
        <v>0</v>
      </c>
      <c r="P2571" s="86">
        <v>0</v>
      </c>
      <c r="Q2571" s="35">
        <v>0</v>
      </c>
      <c r="R2571" s="279">
        <f t="shared" si="57"/>
        <v>0</v>
      </c>
      <c r="S2571" s="500"/>
      <c r="T2571" s="500"/>
      <c r="U2571" s="500"/>
      <c r="V2571" s="500"/>
      <c r="W2571" s="500"/>
      <c r="X2571" s="500"/>
      <c r="Y2571" s="279"/>
      <c r="Z2571" s="279"/>
      <c r="AA2571" s="279"/>
      <c r="AB2571" s="279"/>
      <c r="AC2571" s="279"/>
      <c r="AD2571" s="279"/>
      <c r="AE2571" s="19"/>
    </row>
    <row r="2572" spans="1:54" ht="15" hidden="1" customHeight="1" thickBot="1">
      <c r="A2572" s="18"/>
      <c r="B2572" s="600" t="s">
        <v>744</v>
      </c>
      <c r="C2572" s="600"/>
      <c r="D2572" s="593" t="s">
        <v>745</v>
      </c>
      <c r="E2572" s="621"/>
      <c r="F2572" s="626" t="s">
        <v>266</v>
      </c>
      <c r="G2572" s="621">
        <v>1</v>
      </c>
      <c r="H2572" s="621">
        <v>3</v>
      </c>
      <c r="I2572" s="594" t="s">
        <v>3711</v>
      </c>
      <c r="J2572" s="621">
        <v>2</v>
      </c>
      <c r="K2572" s="636" t="s">
        <v>470</v>
      </c>
      <c r="L2572" s="500" t="s">
        <v>4982</v>
      </c>
      <c r="M2572" s="86">
        <v>0</v>
      </c>
      <c r="N2572" s="86">
        <v>0</v>
      </c>
      <c r="O2572" s="86">
        <v>0</v>
      </c>
      <c r="P2572" s="86">
        <v>0</v>
      </c>
      <c r="Q2572" s="86">
        <v>0</v>
      </c>
      <c r="R2572" s="279">
        <f t="shared" si="57"/>
        <v>0</v>
      </c>
      <c r="S2572" s="500"/>
      <c r="T2572" s="500"/>
      <c r="U2572" s="500"/>
      <c r="V2572" s="500"/>
      <c r="W2572" s="500"/>
      <c r="X2572" s="500"/>
      <c r="Y2572" s="279"/>
      <c r="Z2572" s="279"/>
      <c r="AA2572" s="279"/>
      <c r="AB2572" s="279"/>
      <c r="AC2572" s="279"/>
      <c r="AD2572" s="279"/>
      <c r="AE2572" s="18"/>
    </row>
    <row r="2573" spans="1:54" ht="15" hidden="1" customHeight="1" thickBot="1">
      <c r="A2573" s="35"/>
      <c r="B2573" s="602" t="s">
        <v>74</v>
      </c>
      <c r="C2573" s="602"/>
      <c r="D2573" s="593" t="s">
        <v>746</v>
      </c>
      <c r="E2573" s="622"/>
      <c r="F2573" s="628" t="s">
        <v>266</v>
      </c>
      <c r="G2573" s="622">
        <v>2</v>
      </c>
      <c r="H2573" s="622">
        <v>3</v>
      </c>
      <c r="I2573" s="594" t="s">
        <v>3711</v>
      </c>
      <c r="J2573" s="622">
        <v>2</v>
      </c>
      <c r="K2573" s="637" t="s">
        <v>451</v>
      </c>
      <c r="L2573" s="500" t="s">
        <v>4982</v>
      </c>
      <c r="M2573" s="35">
        <v>0</v>
      </c>
      <c r="N2573" s="35">
        <v>0</v>
      </c>
      <c r="O2573" s="35">
        <v>0</v>
      </c>
      <c r="P2573" s="35">
        <v>0</v>
      </c>
      <c r="Q2573" s="35">
        <v>0</v>
      </c>
      <c r="R2573" s="279">
        <f t="shared" si="57"/>
        <v>0</v>
      </c>
      <c r="S2573" s="500"/>
      <c r="T2573" s="500"/>
      <c r="U2573" s="500"/>
      <c r="V2573" s="500"/>
      <c r="W2573" s="500"/>
      <c r="X2573" s="500"/>
      <c r="Y2573" s="279"/>
      <c r="Z2573" s="279"/>
      <c r="AA2573" s="279"/>
      <c r="AB2573" s="279"/>
      <c r="AC2573" s="279"/>
      <c r="AD2573" s="279"/>
      <c r="AE2573" s="18"/>
    </row>
    <row r="2574" spans="1:54" s="464" customFormat="1" ht="15" hidden="1" customHeight="1" thickBot="1">
      <c r="A2574" s="18"/>
      <c r="B2574" s="600" t="s">
        <v>66</v>
      </c>
      <c r="C2574" s="600"/>
      <c r="D2574" s="593" t="s">
        <v>747</v>
      </c>
      <c r="E2574" s="621"/>
      <c r="F2574" s="626" t="s">
        <v>266</v>
      </c>
      <c r="G2574" s="621">
        <v>3</v>
      </c>
      <c r="H2574" s="621">
        <v>2</v>
      </c>
      <c r="I2574" s="594" t="s">
        <v>3711</v>
      </c>
      <c r="J2574" s="621">
        <v>2</v>
      </c>
      <c r="K2574" s="636" t="s">
        <v>470</v>
      </c>
      <c r="L2574" s="500" t="s">
        <v>4982</v>
      </c>
      <c r="M2574" s="86">
        <v>0</v>
      </c>
      <c r="N2574" s="86">
        <v>0</v>
      </c>
      <c r="O2574" s="86">
        <v>0</v>
      </c>
      <c r="P2574" s="86">
        <v>0</v>
      </c>
      <c r="Q2574" s="86">
        <v>0</v>
      </c>
      <c r="R2574" s="279">
        <f t="shared" si="57"/>
        <v>0</v>
      </c>
      <c r="S2574" s="500"/>
      <c r="T2574" s="500"/>
      <c r="U2574" s="500"/>
      <c r="V2574" s="500"/>
      <c r="W2574" s="500"/>
      <c r="X2574" s="500"/>
      <c r="Y2574" s="279"/>
      <c r="Z2574" s="279"/>
      <c r="AA2574" s="279"/>
      <c r="AB2574" s="279"/>
      <c r="AC2574" s="279"/>
      <c r="AD2574" s="279"/>
      <c r="AE2574" s="18"/>
      <c r="AF2574"/>
      <c r="AG2574"/>
      <c r="AH2574"/>
      <c r="AI2574"/>
      <c r="AJ2574"/>
      <c r="AK2574"/>
      <c r="AL2574"/>
      <c r="AM2574"/>
      <c r="AN2574"/>
      <c r="AO2574"/>
      <c r="AP2574"/>
      <c r="AQ2574"/>
      <c r="AR2574"/>
      <c r="AS2574"/>
      <c r="AT2574"/>
      <c r="AU2574"/>
      <c r="AV2574"/>
      <c r="AW2574"/>
      <c r="AX2574"/>
      <c r="AY2574"/>
      <c r="AZ2574"/>
      <c r="BA2574"/>
      <c r="BB2574"/>
    </row>
    <row r="2575" spans="1:54" s="460" customFormat="1" ht="15" hidden="1" customHeight="1" thickBot="1">
      <c r="A2575" s="21"/>
      <c r="B2575" s="600" t="s">
        <v>748</v>
      </c>
      <c r="C2575" s="600"/>
      <c r="D2575" s="593" t="s">
        <v>749</v>
      </c>
      <c r="E2575" s="621"/>
      <c r="F2575" s="626" t="s">
        <v>266</v>
      </c>
      <c r="G2575" s="621">
        <v>1</v>
      </c>
      <c r="H2575" s="621">
        <v>3</v>
      </c>
      <c r="I2575" s="594" t="s">
        <v>3711</v>
      </c>
      <c r="J2575" s="621">
        <v>2</v>
      </c>
      <c r="K2575" s="636" t="s">
        <v>470</v>
      </c>
      <c r="L2575" s="500" t="s">
        <v>4982</v>
      </c>
      <c r="M2575" s="86">
        <v>0</v>
      </c>
      <c r="N2575" s="86">
        <v>0</v>
      </c>
      <c r="O2575" s="86">
        <v>0</v>
      </c>
      <c r="P2575" s="86">
        <v>0</v>
      </c>
      <c r="Q2575" s="86">
        <v>0</v>
      </c>
      <c r="R2575" s="279">
        <f t="shared" si="57"/>
        <v>0</v>
      </c>
      <c r="S2575" s="500"/>
      <c r="T2575" s="500"/>
      <c r="U2575" s="500"/>
      <c r="V2575" s="500"/>
      <c r="W2575" s="500"/>
      <c r="X2575" s="500"/>
      <c r="Y2575" s="279"/>
      <c r="Z2575" s="279"/>
      <c r="AA2575" s="279"/>
      <c r="AB2575" s="279"/>
      <c r="AC2575" s="279"/>
      <c r="AD2575" s="279"/>
      <c r="AE2575" s="18"/>
      <c r="AF2575"/>
      <c r="AG2575"/>
      <c r="AH2575"/>
      <c r="AI2575"/>
      <c r="AJ2575"/>
      <c r="AK2575"/>
      <c r="AL2575"/>
      <c r="AM2575"/>
      <c r="AN2575"/>
      <c r="AO2575"/>
      <c r="AP2575"/>
      <c r="AQ2575"/>
      <c r="AR2575"/>
      <c r="AS2575"/>
      <c r="AT2575"/>
      <c r="AU2575"/>
      <c r="AV2575"/>
      <c r="AW2575"/>
      <c r="AX2575"/>
      <c r="AY2575"/>
      <c r="AZ2575"/>
      <c r="BA2575"/>
      <c r="BB2575"/>
    </row>
    <row r="2576" spans="1:54" s="460" customFormat="1" ht="15" hidden="1" customHeight="1" thickBot="1">
      <c r="A2576" s="18"/>
      <c r="B2576" s="604" t="s">
        <v>750</v>
      </c>
      <c r="C2576" s="604"/>
      <c r="D2576" s="593" t="s">
        <v>751</v>
      </c>
      <c r="E2576" s="621"/>
      <c r="F2576" s="629" t="s">
        <v>266</v>
      </c>
      <c r="G2576" s="621">
        <v>2</v>
      </c>
      <c r="H2576" s="621">
        <v>2</v>
      </c>
      <c r="I2576" s="594" t="s">
        <v>3711</v>
      </c>
      <c r="J2576" s="621">
        <v>3</v>
      </c>
      <c r="K2576" s="641" t="s">
        <v>470</v>
      </c>
      <c r="L2576" s="500" t="s">
        <v>4982</v>
      </c>
      <c r="M2576" s="86">
        <v>0</v>
      </c>
      <c r="N2576" s="86">
        <v>0</v>
      </c>
      <c r="O2576" s="86">
        <v>0</v>
      </c>
      <c r="P2576" s="86">
        <v>0</v>
      </c>
      <c r="Q2576" s="86">
        <v>0</v>
      </c>
      <c r="R2576" s="279">
        <f t="shared" si="57"/>
        <v>0</v>
      </c>
      <c r="S2576" s="500"/>
      <c r="T2576" s="500"/>
      <c r="U2576" s="500"/>
      <c r="V2576" s="500"/>
      <c r="W2576" s="500"/>
      <c r="X2576" s="500"/>
      <c r="Y2576" s="279"/>
      <c r="Z2576" s="279"/>
      <c r="AA2576" s="279"/>
      <c r="AB2576" s="279"/>
      <c r="AC2576" s="279"/>
      <c r="AD2576" s="279"/>
      <c r="AE2576" s="18"/>
      <c r="AF2576"/>
      <c r="AG2576"/>
      <c r="AH2576"/>
      <c r="AI2576"/>
      <c r="AJ2576"/>
      <c r="AK2576"/>
      <c r="AL2576"/>
      <c r="AM2576"/>
      <c r="AN2576"/>
      <c r="AO2576"/>
      <c r="AP2576"/>
      <c r="AQ2576"/>
      <c r="AR2576"/>
      <c r="AS2576"/>
      <c r="AT2576"/>
      <c r="AU2576"/>
      <c r="AV2576"/>
      <c r="AW2576"/>
      <c r="AX2576"/>
      <c r="AY2576"/>
      <c r="AZ2576"/>
      <c r="BA2576"/>
      <c r="BB2576"/>
    </row>
    <row r="2577" spans="1:54" s="460" customFormat="1" ht="15" hidden="1" customHeight="1" thickBot="1">
      <c r="A2577" s="18"/>
      <c r="B2577" s="600" t="s">
        <v>752</v>
      </c>
      <c r="C2577" s="600"/>
      <c r="D2577" s="593" t="s">
        <v>710</v>
      </c>
      <c r="E2577" s="621"/>
      <c r="F2577" s="626" t="s">
        <v>266</v>
      </c>
      <c r="G2577" s="621">
        <v>4</v>
      </c>
      <c r="H2577" s="621">
        <v>2</v>
      </c>
      <c r="I2577" s="594" t="s">
        <v>3711</v>
      </c>
      <c r="J2577" s="621">
        <v>3</v>
      </c>
      <c r="K2577" s="634" t="s">
        <v>451</v>
      </c>
      <c r="L2577" s="500" t="s">
        <v>4982</v>
      </c>
      <c r="M2577" s="86">
        <v>0</v>
      </c>
      <c r="N2577" s="86">
        <v>0</v>
      </c>
      <c r="O2577" s="86">
        <v>0</v>
      </c>
      <c r="P2577" s="86">
        <v>0</v>
      </c>
      <c r="Q2577" s="86">
        <v>0</v>
      </c>
      <c r="R2577" s="279">
        <f t="shared" si="57"/>
        <v>0</v>
      </c>
      <c r="S2577" s="500"/>
      <c r="T2577" s="500"/>
      <c r="U2577" s="500"/>
      <c r="V2577" s="500"/>
      <c r="W2577" s="500"/>
      <c r="X2577" s="500"/>
      <c r="Y2577" s="279"/>
      <c r="Z2577" s="279"/>
      <c r="AA2577" s="279"/>
      <c r="AB2577" s="279"/>
      <c r="AC2577" s="279"/>
      <c r="AD2577" s="279"/>
      <c r="AE2577" s="19"/>
      <c r="AF2577"/>
      <c r="AG2577"/>
      <c r="AH2577"/>
      <c r="AI2577"/>
      <c r="AJ2577"/>
      <c r="AK2577"/>
      <c r="AL2577"/>
      <c r="AM2577"/>
      <c r="AN2577"/>
      <c r="AO2577"/>
      <c r="AP2577"/>
      <c r="AQ2577"/>
      <c r="AR2577"/>
      <c r="AS2577"/>
      <c r="AT2577"/>
      <c r="AU2577"/>
      <c r="AV2577"/>
      <c r="AW2577"/>
      <c r="AX2577"/>
      <c r="AY2577"/>
      <c r="AZ2577"/>
      <c r="BA2577"/>
      <c r="BB2577"/>
    </row>
    <row r="2578" spans="1:54" ht="15" hidden="1" customHeight="1" thickBot="1">
      <c r="A2578" s="21"/>
      <c r="B2578" s="600" t="s">
        <v>753</v>
      </c>
      <c r="C2578" s="600"/>
      <c r="D2578" s="593" t="s">
        <v>754</v>
      </c>
      <c r="E2578" s="621"/>
      <c r="F2578" s="626" t="s">
        <v>266</v>
      </c>
      <c r="G2578" s="621">
        <v>2</v>
      </c>
      <c r="H2578" s="621">
        <v>2</v>
      </c>
      <c r="I2578" s="594" t="s">
        <v>3711</v>
      </c>
      <c r="J2578" s="621">
        <v>3</v>
      </c>
      <c r="K2578" s="636" t="s">
        <v>470</v>
      </c>
      <c r="L2578" s="500" t="s">
        <v>4982</v>
      </c>
      <c r="M2578" s="86">
        <v>0</v>
      </c>
      <c r="N2578" s="86">
        <v>0</v>
      </c>
      <c r="O2578" s="86">
        <v>0</v>
      </c>
      <c r="P2578" s="86">
        <v>0</v>
      </c>
      <c r="Q2578" s="86">
        <v>0</v>
      </c>
      <c r="R2578" s="279">
        <f t="shared" si="57"/>
        <v>0</v>
      </c>
      <c r="S2578" s="500"/>
      <c r="T2578" s="500"/>
      <c r="U2578" s="500"/>
      <c r="V2578" s="500"/>
      <c r="W2578" s="500"/>
      <c r="X2578" s="500"/>
      <c r="Y2578" s="279"/>
      <c r="Z2578" s="279"/>
      <c r="AA2578" s="279"/>
      <c r="AB2578" s="279"/>
      <c r="AC2578" s="279"/>
      <c r="AD2578" s="279"/>
      <c r="AE2578" s="19"/>
    </row>
    <row r="2579" spans="1:54" s="460" customFormat="1" ht="15" hidden="1" customHeight="1" thickBot="1">
      <c r="A2579" s="18"/>
      <c r="B2579" s="604" t="s">
        <v>109</v>
      </c>
      <c r="C2579" s="604"/>
      <c r="D2579" s="593" t="s">
        <v>755</v>
      </c>
      <c r="E2579" s="621"/>
      <c r="F2579" s="626" t="s">
        <v>266</v>
      </c>
      <c r="G2579" s="621">
        <v>3</v>
      </c>
      <c r="H2579" s="621">
        <v>3</v>
      </c>
      <c r="I2579" s="594" t="s">
        <v>3711</v>
      </c>
      <c r="J2579" s="621">
        <v>3</v>
      </c>
      <c r="K2579" s="639" t="s">
        <v>487</v>
      </c>
      <c r="L2579" s="500" t="s">
        <v>4982</v>
      </c>
      <c r="M2579" s="35">
        <v>0</v>
      </c>
      <c r="N2579" s="86">
        <v>0</v>
      </c>
      <c r="O2579" s="86">
        <v>0</v>
      </c>
      <c r="P2579" s="86">
        <v>0</v>
      </c>
      <c r="Q2579" s="86">
        <v>0</v>
      </c>
      <c r="R2579" s="279">
        <f t="shared" si="57"/>
        <v>0</v>
      </c>
      <c r="S2579" s="500"/>
      <c r="T2579" s="500"/>
      <c r="U2579" s="500"/>
      <c r="V2579" s="500"/>
      <c r="W2579" s="500"/>
      <c r="X2579" s="500"/>
      <c r="Y2579" s="279"/>
      <c r="Z2579" s="279"/>
      <c r="AA2579" s="279"/>
      <c r="AB2579" s="279"/>
      <c r="AC2579" s="279"/>
      <c r="AD2579" s="279"/>
      <c r="AE2579" s="18"/>
      <c r="AF2579"/>
      <c r="AG2579"/>
      <c r="AH2579"/>
      <c r="AI2579"/>
      <c r="AJ2579"/>
      <c r="AK2579"/>
      <c r="AL2579"/>
      <c r="AM2579"/>
      <c r="AN2579"/>
      <c r="AO2579"/>
      <c r="AP2579"/>
      <c r="AQ2579"/>
      <c r="AR2579"/>
      <c r="AS2579"/>
      <c r="AT2579"/>
      <c r="AU2579"/>
      <c r="AV2579"/>
      <c r="AW2579"/>
      <c r="AX2579"/>
      <c r="AY2579"/>
      <c r="AZ2579"/>
      <c r="BA2579"/>
      <c r="BB2579"/>
    </row>
    <row r="2580" spans="1:54" ht="15" hidden="1" customHeight="1" thickBot="1">
      <c r="A2580" s="35"/>
      <c r="B2580" s="602" t="s">
        <v>756</v>
      </c>
      <c r="C2580" s="602"/>
      <c r="D2580" s="593" t="s">
        <v>757</v>
      </c>
      <c r="E2580" s="622"/>
      <c r="F2580" s="628" t="s">
        <v>266</v>
      </c>
      <c r="G2580" s="622">
        <v>3</v>
      </c>
      <c r="H2580" s="622">
        <v>3</v>
      </c>
      <c r="I2580" s="594" t="s">
        <v>3711</v>
      </c>
      <c r="J2580" s="622">
        <v>3</v>
      </c>
      <c r="K2580" s="637" t="s">
        <v>451</v>
      </c>
      <c r="L2580" s="500" t="s">
        <v>4982</v>
      </c>
      <c r="M2580" s="35">
        <v>0</v>
      </c>
      <c r="N2580" s="304">
        <v>0</v>
      </c>
      <c r="O2580" s="35">
        <v>0</v>
      </c>
      <c r="P2580" s="35">
        <v>0</v>
      </c>
      <c r="Q2580" s="35">
        <v>0</v>
      </c>
      <c r="R2580" s="279">
        <f t="shared" si="57"/>
        <v>0</v>
      </c>
      <c r="S2580" s="500"/>
      <c r="T2580" s="500"/>
      <c r="U2580" s="500"/>
      <c r="V2580" s="500"/>
      <c r="W2580" s="500"/>
      <c r="X2580" s="500"/>
      <c r="Y2580" s="279"/>
      <c r="Z2580" s="279"/>
      <c r="AA2580" s="279"/>
      <c r="AB2580" s="279"/>
      <c r="AC2580" s="279"/>
      <c r="AD2580" s="279"/>
      <c r="AE2580" s="18"/>
    </row>
    <row r="2581" spans="1:54" s="471" customFormat="1" ht="15" hidden="1" customHeight="1" thickBot="1">
      <c r="A2581" s="21"/>
      <c r="B2581" s="600" t="s">
        <v>759</v>
      </c>
      <c r="C2581" s="600"/>
      <c r="D2581" s="593" t="s">
        <v>760</v>
      </c>
      <c r="E2581" s="621"/>
      <c r="F2581" s="626" t="s">
        <v>266</v>
      </c>
      <c r="G2581" s="621">
        <v>2</v>
      </c>
      <c r="H2581" s="621">
        <v>3</v>
      </c>
      <c r="I2581" s="594" t="s">
        <v>3711</v>
      </c>
      <c r="J2581" s="621">
        <v>3</v>
      </c>
      <c r="K2581" s="636" t="s">
        <v>470</v>
      </c>
      <c r="L2581" s="500" t="s">
        <v>4982</v>
      </c>
      <c r="M2581" s="35">
        <v>0</v>
      </c>
      <c r="N2581" s="86">
        <v>0</v>
      </c>
      <c r="O2581" s="86">
        <v>0</v>
      </c>
      <c r="P2581" s="86">
        <v>0</v>
      </c>
      <c r="Q2581" s="86">
        <v>0</v>
      </c>
      <c r="R2581" s="279">
        <f t="shared" si="57"/>
        <v>0</v>
      </c>
      <c r="S2581" s="500"/>
      <c r="T2581" s="500"/>
      <c r="U2581" s="500"/>
      <c r="V2581" s="500"/>
      <c r="W2581" s="500"/>
      <c r="X2581" s="500"/>
      <c r="Y2581" s="279"/>
      <c r="Z2581" s="279"/>
      <c r="AA2581" s="279"/>
      <c r="AB2581" s="279"/>
      <c r="AC2581" s="279"/>
      <c r="AD2581" s="279"/>
      <c r="AE2581" s="18"/>
      <c r="AF2581"/>
      <c r="AG2581"/>
      <c r="AH2581"/>
      <c r="AI2581"/>
      <c r="AJ2581"/>
      <c r="AK2581"/>
      <c r="AL2581"/>
      <c r="AM2581"/>
      <c r="AN2581"/>
      <c r="AO2581"/>
      <c r="AP2581"/>
      <c r="AQ2581"/>
      <c r="AR2581"/>
      <c r="AS2581"/>
      <c r="AT2581"/>
      <c r="AU2581"/>
      <c r="AV2581"/>
      <c r="AW2581"/>
      <c r="AX2581"/>
      <c r="AY2581"/>
      <c r="AZ2581"/>
      <c r="BA2581"/>
      <c r="BB2581"/>
    </row>
    <row r="2582" spans="1:54" ht="15" hidden="1" customHeight="1" thickBot="1">
      <c r="A2582" s="18"/>
      <c r="B2582" s="600" t="s">
        <v>761</v>
      </c>
      <c r="C2582" s="600"/>
      <c r="D2582" s="593" t="s">
        <v>762</v>
      </c>
      <c r="E2582" s="621"/>
      <c r="F2582" s="626" t="s">
        <v>266</v>
      </c>
      <c r="G2582" s="621">
        <v>1</v>
      </c>
      <c r="H2582" s="621">
        <v>5</v>
      </c>
      <c r="I2582" s="594" t="s">
        <v>3711</v>
      </c>
      <c r="J2582" s="621">
        <v>3</v>
      </c>
      <c r="K2582" s="636" t="s">
        <v>470</v>
      </c>
      <c r="L2582" s="500" t="s">
        <v>4982</v>
      </c>
      <c r="M2582" s="35">
        <v>0</v>
      </c>
      <c r="N2582" s="86">
        <v>0</v>
      </c>
      <c r="O2582" s="86">
        <v>0</v>
      </c>
      <c r="P2582" s="86">
        <v>0</v>
      </c>
      <c r="Q2582" s="86">
        <v>0</v>
      </c>
      <c r="R2582" s="279">
        <f t="shared" si="57"/>
        <v>0</v>
      </c>
      <c r="S2582" s="500"/>
      <c r="T2582" s="500"/>
      <c r="U2582" s="500"/>
      <c r="V2582" s="500"/>
      <c r="W2582" s="500"/>
      <c r="X2582" s="500"/>
      <c r="Y2582" s="279"/>
      <c r="Z2582" s="279"/>
      <c r="AA2582" s="279"/>
      <c r="AB2582" s="279"/>
      <c r="AC2582" s="279"/>
      <c r="AD2582" s="279"/>
      <c r="AE2582" s="18"/>
    </row>
    <row r="2583" spans="1:54" ht="15" hidden="1" customHeight="1" thickBot="1">
      <c r="A2583" s="21"/>
      <c r="B2583" s="600" t="s">
        <v>766</v>
      </c>
      <c r="C2583" s="600"/>
      <c r="D2583" s="593" t="s">
        <v>767</v>
      </c>
      <c r="E2583" s="621"/>
      <c r="F2583" s="626" t="s">
        <v>266</v>
      </c>
      <c r="G2583" s="621">
        <v>1</v>
      </c>
      <c r="H2583" s="621">
        <v>4</v>
      </c>
      <c r="I2583" s="594" t="s">
        <v>3711</v>
      </c>
      <c r="J2583" s="621">
        <v>3</v>
      </c>
      <c r="K2583" s="636" t="s">
        <v>470</v>
      </c>
      <c r="L2583" s="500" t="s">
        <v>4982</v>
      </c>
      <c r="M2583" s="86">
        <v>0</v>
      </c>
      <c r="N2583" s="86">
        <v>0</v>
      </c>
      <c r="O2583" s="86">
        <v>0</v>
      </c>
      <c r="P2583" s="86">
        <v>0</v>
      </c>
      <c r="Q2583" s="86">
        <v>0</v>
      </c>
      <c r="R2583" s="279">
        <f t="shared" si="57"/>
        <v>0</v>
      </c>
      <c r="S2583" s="500"/>
      <c r="T2583" s="500"/>
      <c r="U2583" s="500"/>
      <c r="V2583" s="500"/>
      <c r="W2583" s="500"/>
      <c r="X2583" s="500"/>
      <c r="Y2583" s="279"/>
      <c r="Z2583" s="279"/>
      <c r="AA2583" s="279"/>
      <c r="AB2583" s="279"/>
      <c r="AC2583" s="279"/>
      <c r="AD2583" s="279"/>
      <c r="AE2583" s="18"/>
    </row>
    <row r="2584" spans="1:54" ht="15" hidden="1" customHeight="1" thickBot="1">
      <c r="A2584" s="21"/>
      <c r="B2584" s="600" t="s">
        <v>768</v>
      </c>
      <c r="C2584" s="600"/>
      <c r="D2584" s="593" t="s">
        <v>769</v>
      </c>
      <c r="E2584" s="621"/>
      <c r="F2584" s="626" t="s">
        <v>266</v>
      </c>
      <c r="G2584" s="621">
        <v>0</v>
      </c>
      <c r="H2584" s="621">
        <v>3</v>
      </c>
      <c r="I2584" s="594" t="s">
        <v>3711</v>
      </c>
      <c r="J2584" s="621">
        <v>3</v>
      </c>
      <c r="K2584" s="636" t="s">
        <v>470</v>
      </c>
      <c r="L2584" s="500" t="s">
        <v>4982</v>
      </c>
      <c r="M2584" s="86">
        <v>0</v>
      </c>
      <c r="N2584" s="86">
        <v>0</v>
      </c>
      <c r="O2584" s="86">
        <v>0</v>
      </c>
      <c r="P2584" s="86">
        <v>0</v>
      </c>
      <c r="Q2584" s="86">
        <v>0</v>
      </c>
      <c r="R2584" s="279">
        <f t="shared" si="57"/>
        <v>0</v>
      </c>
      <c r="S2584" s="500"/>
      <c r="T2584" s="500"/>
      <c r="U2584" s="500"/>
      <c r="V2584" s="500"/>
      <c r="W2584" s="500"/>
      <c r="X2584" s="500"/>
      <c r="Y2584" s="279"/>
      <c r="Z2584" s="279"/>
      <c r="AA2584" s="279"/>
      <c r="AB2584" s="279"/>
      <c r="AC2584" s="279"/>
      <c r="AD2584" s="279"/>
      <c r="AE2584" s="18"/>
    </row>
    <row r="2585" spans="1:54" s="460" customFormat="1" ht="15" hidden="1" customHeight="1" thickBot="1">
      <c r="A2585" s="35"/>
      <c r="B2585" s="602" t="s">
        <v>770</v>
      </c>
      <c r="C2585" s="602"/>
      <c r="D2585" s="593" t="s">
        <v>771</v>
      </c>
      <c r="E2585" s="622"/>
      <c r="F2585" s="628" t="s">
        <v>266</v>
      </c>
      <c r="G2585" s="622">
        <v>3</v>
      </c>
      <c r="H2585" s="622">
        <v>3</v>
      </c>
      <c r="I2585" s="594" t="s">
        <v>3711</v>
      </c>
      <c r="J2585" s="622">
        <v>3</v>
      </c>
      <c r="K2585" s="637" t="s">
        <v>451</v>
      </c>
      <c r="L2585" s="500" t="s">
        <v>4982</v>
      </c>
      <c r="M2585" s="35">
        <v>0</v>
      </c>
      <c r="N2585" s="35">
        <v>0</v>
      </c>
      <c r="O2585" s="35">
        <v>0</v>
      </c>
      <c r="P2585" s="35">
        <v>0</v>
      </c>
      <c r="Q2585" s="35">
        <v>0</v>
      </c>
      <c r="R2585" s="279">
        <f t="shared" si="57"/>
        <v>0</v>
      </c>
      <c r="S2585" s="500"/>
      <c r="T2585" s="500"/>
      <c r="U2585" s="500"/>
      <c r="V2585" s="500"/>
      <c r="W2585" s="500"/>
      <c r="X2585" s="500"/>
      <c r="Y2585" s="279"/>
      <c r="Z2585" s="279"/>
      <c r="AA2585" s="279"/>
      <c r="AB2585" s="279"/>
      <c r="AC2585" s="279"/>
      <c r="AD2585" s="279"/>
      <c r="AE2585" s="18"/>
      <c r="AF2585"/>
      <c r="AG2585"/>
      <c r="AH2585"/>
      <c r="AI2585"/>
      <c r="AJ2585"/>
      <c r="AK2585"/>
      <c r="AL2585"/>
      <c r="AM2585"/>
      <c r="AN2585"/>
      <c r="AO2585"/>
      <c r="AP2585"/>
      <c r="AQ2585"/>
      <c r="AR2585"/>
      <c r="AS2585"/>
      <c r="AT2585"/>
      <c r="AU2585"/>
      <c r="AV2585"/>
      <c r="AW2585"/>
      <c r="AX2585"/>
      <c r="AY2585"/>
      <c r="AZ2585"/>
      <c r="BA2585"/>
      <c r="BB2585"/>
    </row>
    <row r="2586" spans="1:54" s="460" customFormat="1" ht="15" hidden="1" customHeight="1" thickBot="1">
      <c r="A2586" s="35"/>
      <c r="B2586" s="602" t="s">
        <v>772</v>
      </c>
      <c r="C2586" s="602"/>
      <c r="D2586" s="593" t="s">
        <v>773</v>
      </c>
      <c r="E2586" s="622"/>
      <c r="F2586" s="628" t="s">
        <v>266</v>
      </c>
      <c r="G2586" s="622">
        <v>2</v>
      </c>
      <c r="H2586" s="622">
        <v>3</v>
      </c>
      <c r="I2586" s="594" t="s">
        <v>3711</v>
      </c>
      <c r="J2586" s="622">
        <v>3</v>
      </c>
      <c r="K2586" s="637" t="s">
        <v>451</v>
      </c>
      <c r="L2586" s="500" t="s">
        <v>4982</v>
      </c>
      <c r="M2586" s="35">
        <v>0</v>
      </c>
      <c r="N2586" s="35">
        <v>0</v>
      </c>
      <c r="O2586" s="35">
        <v>0</v>
      </c>
      <c r="P2586" s="35">
        <v>0</v>
      </c>
      <c r="Q2586" s="35">
        <v>0</v>
      </c>
      <c r="R2586" s="279">
        <f t="shared" si="57"/>
        <v>0</v>
      </c>
      <c r="S2586" s="500"/>
      <c r="T2586" s="500"/>
      <c r="U2586" s="500"/>
      <c r="V2586" s="500"/>
      <c r="W2586" s="500"/>
      <c r="X2586" s="500"/>
      <c r="Y2586" s="279"/>
      <c r="Z2586" s="279"/>
      <c r="AA2586" s="279"/>
      <c r="AB2586" s="279"/>
      <c r="AC2586" s="279"/>
      <c r="AD2586" s="279"/>
      <c r="AE2586" s="18"/>
      <c r="AF2586"/>
      <c r="AG2586"/>
      <c r="AH2586"/>
      <c r="AI2586"/>
      <c r="AJ2586"/>
      <c r="AK2586"/>
      <c r="AL2586"/>
      <c r="AM2586"/>
      <c r="AN2586"/>
      <c r="AO2586"/>
      <c r="AP2586"/>
      <c r="AQ2586"/>
      <c r="AR2586"/>
      <c r="AS2586"/>
      <c r="AT2586"/>
      <c r="AU2586"/>
      <c r="AV2586"/>
      <c r="AW2586"/>
      <c r="AX2586"/>
      <c r="AY2586"/>
      <c r="AZ2586"/>
      <c r="BA2586"/>
      <c r="BB2586"/>
    </row>
    <row r="2587" spans="1:54" ht="15" hidden="1" customHeight="1" thickBot="1">
      <c r="A2587" s="35"/>
      <c r="B2587" s="602" t="s">
        <v>37</v>
      </c>
      <c r="C2587" s="602"/>
      <c r="D2587" s="593" t="s">
        <v>778</v>
      </c>
      <c r="E2587" s="622"/>
      <c r="F2587" s="628" t="s">
        <v>266</v>
      </c>
      <c r="G2587" s="622">
        <v>3</v>
      </c>
      <c r="H2587" s="622">
        <v>3</v>
      </c>
      <c r="I2587" s="594" t="s">
        <v>3711</v>
      </c>
      <c r="J2587" s="622">
        <v>3</v>
      </c>
      <c r="K2587" s="635" t="s">
        <v>470</v>
      </c>
      <c r="L2587" s="500" t="s">
        <v>4790</v>
      </c>
      <c r="M2587" s="35">
        <v>0</v>
      </c>
      <c r="N2587" s="35">
        <v>0</v>
      </c>
      <c r="O2587" s="35">
        <v>0</v>
      </c>
      <c r="P2587" s="35">
        <v>0</v>
      </c>
      <c r="Q2587" s="35">
        <v>0</v>
      </c>
      <c r="R2587" s="279">
        <f t="shared" si="57"/>
        <v>0</v>
      </c>
      <c r="S2587" s="500"/>
      <c r="T2587" s="500"/>
      <c r="U2587" s="500"/>
      <c r="V2587" s="500"/>
      <c r="W2587" s="500"/>
      <c r="X2587" s="500"/>
      <c r="Y2587" s="279"/>
      <c r="Z2587" s="279"/>
      <c r="AA2587" s="279"/>
      <c r="AB2587" s="279"/>
      <c r="AC2587" s="279"/>
      <c r="AD2587" s="279"/>
      <c r="AE2587" s="18"/>
    </row>
    <row r="2588" spans="1:54" s="274" customFormat="1" ht="15" hidden="1" customHeight="1" thickBot="1">
      <c r="A2588" s="35"/>
      <c r="B2588" s="602" t="s">
        <v>779</v>
      </c>
      <c r="C2588" s="602"/>
      <c r="D2588" s="593" t="s">
        <v>780</v>
      </c>
      <c r="E2588" s="622"/>
      <c r="F2588" s="628" t="s">
        <v>266</v>
      </c>
      <c r="G2588" s="622">
        <v>2</v>
      </c>
      <c r="H2588" s="622">
        <v>3</v>
      </c>
      <c r="I2588" s="594" t="s">
        <v>3711</v>
      </c>
      <c r="J2588" s="622">
        <v>3</v>
      </c>
      <c r="K2588" s="637" t="s">
        <v>451</v>
      </c>
      <c r="L2588" s="500" t="s">
        <v>4982</v>
      </c>
      <c r="M2588" s="35">
        <v>0</v>
      </c>
      <c r="N2588" s="35">
        <v>0</v>
      </c>
      <c r="O2588" s="35">
        <v>0</v>
      </c>
      <c r="P2588" s="35">
        <v>0</v>
      </c>
      <c r="Q2588" s="35">
        <v>0</v>
      </c>
      <c r="R2588" s="279">
        <f t="shared" si="57"/>
        <v>0</v>
      </c>
      <c r="S2588" s="500"/>
      <c r="T2588" s="500"/>
      <c r="U2588" s="500"/>
      <c r="V2588" s="500"/>
      <c r="W2588" s="500"/>
      <c r="X2588" s="500"/>
      <c r="Y2588" s="279"/>
      <c r="Z2588" s="279"/>
      <c r="AA2588" s="279"/>
      <c r="AB2588" s="279"/>
      <c r="AC2588" s="279"/>
      <c r="AD2588" s="279"/>
      <c r="AE2588" s="19"/>
      <c r="AF2588"/>
      <c r="AG2588"/>
      <c r="AH2588"/>
      <c r="AI2588"/>
      <c r="AJ2588"/>
      <c r="AK2588"/>
      <c r="AL2588"/>
      <c r="AM2588"/>
      <c r="AN2588"/>
      <c r="AO2588"/>
      <c r="AP2588"/>
      <c r="AQ2588"/>
      <c r="AR2588"/>
      <c r="AS2588"/>
      <c r="AT2588"/>
      <c r="AU2588"/>
      <c r="AV2588"/>
      <c r="AW2588"/>
      <c r="AX2588"/>
      <c r="AY2588"/>
      <c r="AZ2588"/>
      <c r="BA2588"/>
      <c r="BB2588"/>
    </row>
    <row r="2589" spans="1:54" s="460" customFormat="1" ht="15" hidden="1" customHeight="1" thickBot="1">
      <c r="A2589" s="35"/>
      <c r="B2589" s="602" t="s">
        <v>211</v>
      </c>
      <c r="C2589" s="602"/>
      <c r="D2589" s="593" t="s">
        <v>781</v>
      </c>
      <c r="E2589" s="622"/>
      <c r="F2589" s="628" t="s">
        <v>266</v>
      </c>
      <c r="G2589" s="622">
        <v>1</v>
      </c>
      <c r="H2589" s="622">
        <v>3</v>
      </c>
      <c r="I2589" s="594" t="s">
        <v>3711</v>
      </c>
      <c r="J2589" s="622">
        <v>3</v>
      </c>
      <c r="K2589" s="637" t="s">
        <v>451</v>
      </c>
      <c r="L2589" s="500" t="s">
        <v>4790</v>
      </c>
      <c r="M2589" s="35">
        <v>0</v>
      </c>
      <c r="N2589" s="35">
        <v>0</v>
      </c>
      <c r="O2589" s="35">
        <v>0</v>
      </c>
      <c r="P2589" s="35">
        <v>0</v>
      </c>
      <c r="Q2589" s="35">
        <v>0</v>
      </c>
      <c r="R2589" s="279">
        <f t="shared" ref="R2589:R2620" si="58">SUM(M2589:Q2589)</f>
        <v>0</v>
      </c>
      <c r="S2589" s="500"/>
      <c r="T2589" s="500"/>
      <c r="U2589" s="500"/>
      <c r="V2589" s="500"/>
      <c r="W2589" s="500"/>
      <c r="X2589" s="500"/>
      <c r="Y2589" s="279"/>
      <c r="Z2589" s="279"/>
      <c r="AA2589" s="279"/>
      <c r="AB2589" s="279"/>
      <c r="AC2589" s="279"/>
      <c r="AD2589" s="279"/>
      <c r="AE2589" s="18"/>
      <c r="AF2589"/>
      <c r="AG2589"/>
      <c r="AH2589"/>
      <c r="AI2589"/>
      <c r="AJ2589"/>
      <c r="AK2589"/>
      <c r="AL2589"/>
      <c r="AM2589"/>
      <c r="AN2589"/>
      <c r="AO2589"/>
      <c r="AP2589"/>
      <c r="AQ2589"/>
      <c r="AR2589"/>
      <c r="AS2589"/>
      <c r="AT2589"/>
      <c r="AU2589"/>
      <c r="AV2589"/>
      <c r="AW2589"/>
      <c r="AX2589"/>
      <c r="AY2589"/>
      <c r="AZ2589"/>
      <c r="BA2589"/>
      <c r="BB2589"/>
    </row>
    <row r="2590" spans="1:54" s="460" customFormat="1" ht="15" hidden="1" customHeight="1" thickBot="1">
      <c r="A2590" s="35"/>
      <c r="B2590" s="602" t="s">
        <v>782</v>
      </c>
      <c r="C2590" s="602"/>
      <c r="D2590" s="593" t="s">
        <v>346</v>
      </c>
      <c r="E2590" s="622"/>
      <c r="F2590" s="628" t="s">
        <v>266</v>
      </c>
      <c r="G2590" s="622">
        <v>2</v>
      </c>
      <c r="H2590" s="622">
        <v>3</v>
      </c>
      <c r="I2590" s="594" t="s">
        <v>3711</v>
      </c>
      <c r="J2590" s="622">
        <v>3</v>
      </c>
      <c r="K2590" s="637" t="s">
        <v>451</v>
      </c>
      <c r="L2590" s="500" t="s">
        <v>4982</v>
      </c>
      <c r="M2590" s="35">
        <v>0</v>
      </c>
      <c r="N2590" s="35">
        <v>0</v>
      </c>
      <c r="O2590" s="35">
        <v>0</v>
      </c>
      <c r="P2590" s="35">
        <v>0</v>
      </c>
      <c r="Q2590" s="35">
        <v>0</v>
      </c>
      <c r="R2590" s="279">
        <f t="shared" si="58"/>
        <v>0</v>
      </c>
      <c r="S2590" s="500"/>
      <c r="T2590" s="500"/>
      <c r="U2590" s="500"/>
      <c r="V2590" s="500"/>
      <c r="W2590" s="500"/>
      <c r="X2590" s="500"/>
      <c r="Y2590" s="279"/>
      <c r="Z2590" s="279"/>
      <c r="AA2590" s="279"/>
      <c r="AB2590" s="279"/>
      <c r="AC2590" s="279"/>
      <c r="AD2590" s="279"/>
      <c r="AE2590" s="18"/>
      <c r="AF2590"/>
      <c r="AG2590"/>
      <c r="AH2590"/>
      <c r="AI2590"/>
      <c r="AJ2590"/>
      <c r="AK2590"/>
      <c r="AL2590"/>
      <c r="AM2590"/>
      <c r="AN2590"/>
      <c r="AO2590"/>
      <c r="AP2590"/>
      <c r="AQ2590"/>
      <c r="AR2590"/>
      <c r="AS2590"/>
      <c r="AT2590"/>
      <c r="AU2590"/>
      <c r="AV2590"/>
      <c r="AW2590"/>
      <c r="AX2590"/>
      <c r="AY2590"/>
      <c r="AZ2590"/>
      <c r="BA2590"/>
      <c r="BB2590"/>
    </row>
    <row r="2591" spans="1:54" s="460" customFormat="1" ht="15" hidden="1" customHeight="1" thickBot="1">
      <c r="A2591" s="35"/>
      <c r="B2591" s="602" t="s">
        <v>783</v>
      </c>
      <c r="C2591" s="602"/>
      <c r="D2591" s="593" t="s">
        <v>712</v>
      </c>
      <c r="E2591" s="622"/>
      <c r="F2591" s="628" t="s">
        <v>266</v>
      </c>
      <c r="G2591" s="622">
        <v>3</v>
      </c>
      <c r="H2591" s="622">
        <v>1</v>
      </c>
      <c r="I2591" s="594" t="s">
        <v>3711</v>
      </c>
      <c r="J2591" s="622">
        <v>3</v>
      </c>
      <c r="K2591" s="637" t="s">
        <v>451</v>
      </c>
      <c r="L2591" s="500" t="s">
        <v>4982</v>
      </c>
      <c r="M2591" s="35">
        <v>0</v>
      </c>
      <c r="N2591" s="35">
        <v>0</v>
      </c>
      <c r="O2591" s="35">
        <v>0</v>
      </c>
      <c r="P2591" s="35">
        <v>0</v>
      </c>
      <c r="Q2591" s="35">
        <v>0</v>
      </c>
      <c r="R2591" s="279">
        <f t="shared" si="58"/>
        <v>0</v>
      </c>
      <c r="S2591" s="500"/>
      <c r="T2591" s="500"/>
      <c r="U2591" s="500"/>
      <c r="V2591" s="500"/>
      <c r="W2591" s="500"/>
      <c r="X2591" s="500"/>
      <c r="Y2591" s="279"/>
      <c r="Z2591" s="279"/>
      <c r="AA2591" s="279"/>
      <c r="AB2591" s="279"/>
      <c r="AC2591" s="279"/>
      <c r="AD2591" s="279"/>
      <c r="AE2591" s="18"/>
      <c r="AF2591"/>
      <c r="AG2591"/>
      <c r="AH2591"/>
      <c r="AI2591"/>
      <c r="AJ2591"/>
      <c r="AK2591"/>
      <c r="AL2591"/>
      <c r="AM2591"/>
      <c r="AN2591"/>
      <c r="AO2591"/>
      <c r="AP2591"/>
      <c r="AQ2591"/>
      <c r="AR2591"/>
      <c r="AS2591"/>
      <c r="AT2591"/>
      <c r="AU2591"/>
      <c r="AV2591"/>
      <c r="AW2591"/>
      <c r="AX2591"/>
      <c r="AY2591"/>
      <c r="AZ2591"/>
      <c r="BA2591"/>
      <c r="BB2591"/>
    </row>
    <row r="2592" spans="1:54" ht="15" hidden="1" customHeight="1" thickBot="1">
      <c r="A2592" s="21"/>
      <c r="B2592" s="607" t="s">
        <v>3683</v>
      </c>
      <c r="C2592" s="600"/>
      <c r="D2592" s="593" t="s">
        <v>784</v>
      </c>
      <c r="E2592" s="621"/>
      <c r="F2592" s="626" t="s">
        <v>266</v>
      </c>
      <c r="G2592" s="621">
        <v>3</v>
      </c>
      <c r="H2592" s="621">
        <v>3</v>
      </c>
      <c r="I2592" s="594" t="s">
        <v>3711</v>
      </c>
      <c r="J2592" s="621">
        <v>3</v>
      </c>
      <c r="K2592" s="639" t="s">
        <v>487</v>
      </c>
      <c r="L2592" s="500" t="s">
        <v>4982</v>
      </c>
      <c r="M2592" s="35">
        <v>0</v>
      </c>
      <c r="N2592" s="86">
        <v>0</v>
      </c>
      <c r="O2592" s="35">
        <v>0</v>
      </c>
      <c r="P2592" s="35">
        <v>0</v>
      </c>
      <c r="Q2592" s="35">
        <v>0</v>
      </c>
      <c r="R2592" s="279">
        <f t="shared" si="58"/>
        <v>0</v>
      </c>
      <c r="S2592" s="500"/>
      <c r="T2592" s="500"/>
      <c r="U2592" s="500"/>
      <c r="V2592" s="500"/>
      <c r="W2592" s="500"/>
      <c r="X2592" s="500"/>
      <c r="Y2592" s="279"/>
      <c r="Z2592" s="279"/>
      <c r="AA2592" s="279"/>
      <c r="AB2592" s="279"/>
      <c r="AC2592" s="279"/>
      <c r="AD2592" s="279"/>
      <c r="AE2592" s="18"/>
    </row>
    <row r="2593" spans="1:54" ht="15" hidden="1" customHeight="1" thickBot="1">
      <c r="A2593" s="35"/>
      <c r="B2593" s="607" t="s">
        <v>3225</v>
      </c>
      <c r="C2593" s="607"/>
      <c r="D2593" s="593" t="s">
        <v>785</v>
      </c>
      <c r="E2593" s="622"/>
      <c r="F2593" s="628" t="s">
        <v>266</v>
      </c>
      <c r="G2593" s="622">
        <v>4</v>
      </c>
      <c r="H2593" s="622">
        <v>7</v>
      </c>
      <c r="I2593" s="594" t="s">
        <v>3711</v>
      </c>
      <c r="J2593" s="622">
        <v>3</v>
      </c>
      <c r="K2593" s="635" t="s">
        <v>470</v>
      </c>
      <c r="L2593" s="500" t="s">
        <v>4982</v>
      </c>
      <c r="M2593" s="35">
        <v>0</v>
      </c>
      <c r="N2593" s="35">
        <v>0</v>
      </c>
      <c r="O2593" s="35">
        <v>0</v>
      </c>
      <c r="P2593" s="35">
        <v>0</v>
      </c>
      <c r="Q2593" s="35">
        <v>0</v>
      </c>
      <c r="R2593" s="279">
        <f t="shared" si="58"/>
        <v>0</v>
      </c>
      <c r="S2593" s="500"/>
      <c r="T2593" s="500"/>
      <c r="U2593" s="500"/>
      <c r="V2593" s="500"/>
      <c r="W2593" s="500"/>
      <c r="X2593" s="500"/>
      <c r="Y2593" s="279"/>
      <c r="Z2593" s="279"/>
      <c r="AA2593" s="279"/>
      <c r="AB2593" s="279"/>
      <c r="AC2593" s="279"/>
      <c r="AD2593" s="279"/>
      <c r="AE2593" s="18"/>
    </row>
    <row r="2594" spans="1:54" s="460" customFormat="1" ht="15" hidden="1" customHeight="1" thickBot="1">
      <c r="A2594" s="18"/>
      <c r="B2594" s="615" t="s">
        <v>88</v>
      </c>
      <c r="C2594" s="615"/>
      <c r="D2594" s="593" t="s">
        <v>786</v>
      </c>
      <c r="E2594" s="621"/>
      <c r="F2594" s="626" t="s">
        <v>266</v>
      </c>
      <c r="G2594" s="621">
        <v>3</v>
      </c>
      <c r="H2594" s="621">
        <v>3</v>
      </c>
      <c r="I2594" s="594" t="s">
        <v>3711</v>
      </c>
      <c r="J2594" s="621">
        <v>3</v>
      </c>
      <c r="K2594" s="639" t="s">
        <v>487</v>
      </c>
      <c r="L2594" s="500" t="s">
        <v>4982</v>
      </c>
      <c r="M2594" s="35">
        <v>0</v>
      </c>
      <c r="N2594" s="35">
        <v>0</v>
      </c>
      <c r="O2594" s="35">
        <v>0</v>
      </c>
      <c r="P2594" s="35">
        <v>0</v>
      </c>
      <c r="Q2594" s="35">
        <v>0</v>
      </c>
      <c r="R2594" s="279">
        <f t="shared" si="58"/>
        <v>0</v>
      </c>
      <c r="S2594" s="500"/>
      <c r="T2594" s="500"/>
      <c r="U2594" s="500"/>
      <c r="V2594" s="500"/>
      <c r="W2594" s="500"/>
      <c r="X2594" s="500"/>
      <c r="Y2594" s="279"/>
      <c r="Z2594" s="279"/>
      <c r="AA2594" s="279"/>
      <c r="AB2594" s="279"/>
      <c r="AC2594" s="279"/>
      <c r="AD2594" s="279"/>
      <c r="AE2594" s="18"/>
      <c r="AF2594"/>
      <c r="AG2594"/>
      <c r="AH2594"/>
      <c r="AI2594"/>
      <c r="AJ2594"/>
      <c r="AK2594"/>
      <c r="AL2594"/>
      <c r="AM2594"/>
      <c r="AN2594"/>
      <c r="AO2594"/>
      <c r="AP2594"/>
      <c r="AQ2594"/>
      <c r="AR2594"/>
      <c r="AS2594"/>
      <c r="AT2594"/>
      <c r="AU2594"/>
      <c r="AV2594"/>
      <c r="AW2594"/>
      <c r="AX2594"/>
      <c r="AY2594"/>
      <c r="AZ2594"/>
      <c r="BA2594"/>
      <c r="BB2594"/>
    </row>
    <row r="2595" spans="1:54" s="460" customFormat="1" ht="15" hidden="1" customHeight="1" thickBot="1">
      <c r="A2595" s="35"/>
      <c r="B2595" s="602" t="s">
        <v>787</v>
      </c>
      <c r="C2595" s="602"/>
      <c r="D2595" s="593" t="s">
        <v>788</v>
      </c>
      <c r="E2595" s="622"/>
      <c r="F2595" s="628" t="s">
        <v>266</v>
      </c>
      <c r="G2595" s="622">
        <v>2</v>
      </c>
      <c r="H2595" s="622">
        <v>3</v>
      </c>
      <c r="I2595" s="594" t="s">
        <v>3711</v>
      </c>
      <c r="J2595" s="622">
        <v>3</v>
      </c>
      <c r="K2595" s="637" t="s">
        <v>451</v>
      </c>
      <c r="L2595" s="500" t="s">
        <v>4982</v>
      </c>
      <c r="M2595" s="35">
        <v>0</v>
      </c>
      <c r="N2595" s="35">
        <v>0</v>
      </c>
      <c r="O2595" s="35">
        <v>0</v>
      </c>
      <c r="P2595" s="35">
        <v>0</v>
      </c>
      <c r="Q2595" s="35">
        <v>0</v>
      </c>
      <c r="R2595" s="279">
        <f t="shared" si="58"/>
        <v>0</v>
      </c>
      <c r="S2595" s="500"/>
      <c r="T2595" s="500"/>
      <c r="U2595" s="500"/>
      <c r="V2595" s="500"/>
      <c r="W2595" s="500"/>
      <c r="X2595" s="500"/>
      <c r="Y2595" s="279"/>
      <c r="Z2595" s="279"/>
      <c r="AA2595" s="279"/>
      <c r="AB2595" s="279"/>
      <c r="AC2595" s="279"/>
      <c r="AD2595" s="279"/>
      <c r="AE2595" s="18"/>
      <c r="AF2595"/>
      <c r="AG2595"/>
      <c r="AH2595"/>
      <c r="AI2595"/>
      <c r="AJ2595"/>
      <c r="AK2595"/>
      <c r="AL2595"/>
      <c r="AM2595"/>
      <c r="AN2595"/>
      <c r="AO2595"/>
      <c r="AP2595"/>
      <c r="AQ2595"/>
      <c r="AR2595"/>
      <c r="AS2595"/>
      <c r="AT2595"/>
      <c r="AU2595"/>
      <c r="AV2595"/>
      <c r="AW2595"/>
      <c r="AX2595"/>
      <c r="AY2595"/>
      <c r="AZ2595"/>
      <c r="BA2595"/>
      <c r="BB2595"/>
    </row>
    <row r="2596" spans="1:54" ht="15" hidden="1" customHeight="1" thickBot="1">
      <c r="A2596" s="18"/>
      <c r="B2596" s="613" t="s">
        <v>789</v>
      </c>
      <c r="C2596" s="613"/>
      <c r="D2596" s="593" t="s">
        <v>790</v>
      </c>
      <c r="E2596" s="621"/>
      <c r="F2596" s="629" t="s">
        <v>266</v>
      </c>
      <c r="G2596" s="621">
        <v>2</v>
      </c>
      <c r="H2596" s="621">
        <v>4</v>
      </c>
      <c r="I2596" s="594" t="s">
        <v>3711</v>
      </c>
      <c r="J2596" s="621">
        <v>4</v>
      </c>
      <c r="K2596" s="643" t="s">
        <v>493</v>
      </c>
      <c r="L2596" s="569" t="s">
        <v>4982</v>
      </c>
      <c r="M2596" s="86">
        <v>0</v>
      </c>
      <c r="N2596" s="86">
        <v>0</v>
      </c>
      <c r="O2596" s="86">
        <v>0</v>
      </c>
      <c r="P2596" s="86">
        <v>0</v>
      </c>
      <c r="Q2596" s="86">
        <v>0</v>
      </c>
      <c r="R2596" s="279">
        <f t="shared" si="58"/>
        <v>0</v>
      </c>
      <c r="S2596" s="569"/>
      <c r="T2596" s="569"/>
      <c r="U2596" s="569"/>
      <c r="V2596" s="569"/>
      <c r="W2596" s="569"/>
      <c r="X2596" s="569"/>
      <c r="Y2596" s="279"/>
      <c r="Z2596" s="279"/>
      <c r="AA2596" s="279"/>
      <c r="AB2596" s="279"/>
      <c r="AC2596" s="279"/>
      <c r="AD2596" s="279"/>
      <c r="AE2596" s="18"/>
    </row>
    <row r="2597" spans="1:54" ht="15" hidden="1" customHeight="1" thickBot="1">
      <c r="A2597" s="35"/>
      <c r="B2597" s="602" t="s">
        <v>791</v>
      </c>
      <c r="C2597" s="602"/>
      <c r="D2597" s="593" t="s">
        <v>792</v>
      </c>
      <c r="E2597" s="622"/>
      <c r="F2597" s="628" t="s">
        <v>266</v>
      </c>
      <c r="G2597" s="622">
        <v>2</v>
      </c>
      <c r="H2597" s="622">
        <v>5</v>
      </c>
      <c r="I2597" s="594" t="s">
        <v>3711</v>
      </c>
      <c r="J2597" s="622">
        <v>4</v>
      </c>
      <c r="K2597" s="635" t="s">
        <v>470</v>
      </c>
      <c r="L2597" s="500" t="s">
        <v>4982</v>
      </c>
      <c r="M2597" s="35">
        <v>0</v>
      </c>
      <c r="N2597" s="35">
        <v>0</v>
      </c>
      <c r="O2597" s="35">
        <v>0</v>
      </c>
      <c r="P2597" s="35">
        <v>0</v>
      </c>
      <c r="Q2597" s="35">
        <v>0</v>
      </c>
      <c r="R2597" s="279">
        <f t="shared" si="58"/>
        <v>0</v>
      </c>
      <c r="S2597" s="500"/>
      <c r="T2597" s="500"/>
      <c r="U2597" s="500"/>
      <c r="V2597" s="500"/>
      <c r="W2597" s="500"/>
      <c r="X2597" s="500"/>
      <c r="Y2597" s="279"/>
      <c r="Z2597" s="279"/>
      <c r="AA2597" s="279"/>
      <c r="AB2597" s="279"/>
      <c r="AC2597" s="279"/>
      <c r="AD2597" s="279"/>
      <c r="AE2597" s="18"/>
    </row>
    <row r="2598" spans="1:54" s="460" customFormat="1" ht="15" hidden="1" customHeight="1" thickBot="1">
      <c r="A2598" s="35"/>
      <c r="B2598" s="602" t="s">
        <v>793</v>
      </c>
      <c r="C2598" s="602"/>
      <c r="D2598" s="593" t="s">
        <v>723</v>
      </c>
      <c r="E2598" s="622"/>
      <c r="F2598" s="628" t="s">
        <v>266</v>
      </c>
      <c r="G2598" s="622">
        <v>5</v>
      </c>
      <c r="H2598" s="622">
        <v>4</v>
      </c>
      <c r="I2598" s="594" t="s">
        <v>3711</v>
      </c>
      <c r="J2598" s="622">
        <v>4</v>
      </c>
      <c r="K2598" s="637" t="s">
        <v>451</v>
      </c>
      <c r="L2598" s="500" t="s">
        <v>4982</v>
      </c>
      <c r="M2598" s="35">
        <v>0</v>
      </c>
      <c r="N2598" s="35">
        <v>0</v>
      </c>
      <c r="O2598" s="35">
        <v>0</v>
      </c>
      <c r="P2598" s="35">
        <v>0</v>
      </c>
      <c r="Q2598" s="35">
        <v>0</v>
      </c>
      <c r="R2598" s="279">
        <f t="shared" si="58"/>
        <v>0</v>
      </c>
      <c r="S2598" s="500"/>
      <c r="T2598" s="500"/>
      <c r="U2598" s="500"/>
      <c r="V2598" s="500"/>
      <c r="W2598" s="500"/>
      <c r="X2598" s="500"/>
      <c r="Y2598" s="279"/>
      <c r="Z2598" s="279"/>
      <c r="AA2598" s="279"/>
      <c r="AB2598" s="279"/>
      <c r="AC2598" s="279"/>
      <c r="AD2598" s="279"/>
      <c r="AE2598" s="18"/>
      <c r="AF2598"/>
      <c r="AG2598"/>
      <c r="AH2598"/>
      <c r="AI2598"/>
      <c r="AJ2598"/>
      <c r="AK2598"/>
      <c r="AL2598"/>
      <c r="AM2598"/>
      <c r="AN2598"/>
      <c r="AO2598"/>
      <c r="AP2598"/>
      <c r="AQ2598"/>
      <c r="AR2598"/>
      <c r="AS2598"/>
      <c r="AT2598"/>
      <c r="AU2598"/>
      <c r="AV2598"/>
      <c r="AW2598"/>
      <c r="AX2598"/>
      <c r="AY2598"/>
      <c r="AZ2598"/>
      <c r="BA2598"/>
      <c r="BB2598"/>
    </row>
    <row r="2599" spans="1:54" s="274" customFormat="1" ht="15" hidden="1" customHeight="1" thickBot="1">
      <c r="A2599" s="35"/>
      <c r="B2599" s="602" t="s">
        <v>206</v>
      </c>
      <c r="C2599" s="602"/>
      <c r="D2599" s="593" t="s">
        <v>794</v>
      </c>
      <c r="E2599" s="622"/>
      <c r="F2599" s="628" t="s">
        <v>266</v>
      </c>
      <c r="G2599" s="622">
        <v>3</v>
      </c>
      <c r="H2599" s="622">
        <v>3</v>
      </c>
      <c r="I2599" s="594" t="s">
        <v>3711</v>
      </c>
      <c r="J2599" s="622">
        <v>4</v>
      </c>
      <c r="K2599" s="637" t="s">
        <v>451</v>
      </c>
      <c r="L2599" s="500" t="s">
        <v>4982</v>
      </c>
      <c r="M2599" s="35">
        <v>0</v>
      </c>
      <c r="N2599" s="35">
        <v>0</v>
      </c>
      <c r="O2599" s="35">
        <v>0</v>
      </c>
      <c r="P2599" s="35">
        <v>0</v>
      </c>
      <c r="Q2599" s="35">
        <v>0</v>
      </c>
      <c r="R2599" s="279">
        <f t="shared" si="58"/>
        <v>0</v>
      </c>
      <c r="S2599" s="500"/>
      <c r="T2599" s="500"/>
      <c r="U2599" s="500"/>
      <c r="V2599" s="500"/>
      <c r="W2599" s="500"/>
      <c r="X2599" s="500"/>
      <c r="Y2599" s="279"/>
      <c r="Z2599" s="279"/>
      <c r="AA2599" s="279"/>
      <c r="AB2599" s="279"/>
      <c r="AC2599" s="279"/>
      <c r="AD2599" s="279"/>
      <c r="AE2599" s="18"/>
      <c r="AF2599"/>
      <c r="AG2599"/>
      <c r="AH2599"/>
      <c r="AI2599"/>
      <c r="AJ2599"/>
      <c r="AK2599"/>
      <c r="AL2599"/>
      <c r="AM2599"/>
      <c r="AN2599"/>
      <c r="AO2599"/>
      <c r="AP2599"/>
      <c r="AQ2599"/>
      <c r="AR2599"/>
      <c r="AS2599"/>
      <c r="AT2599"/>
      <c r="AU2599"/>
      <c r="AV2599"/>
      <c r="AW2599"/>
      <c r="AX2599"/>
      <c r="AY2599"/>
      <c r="AZ2599"/>
      <c r="BA2599"/>
      <c r="BB2599"/>
    </row>
    <row r="2600" spans="1:54" s="274" customFormat="1" ht="15" hidden="1" customHeight="1" thickBot="1">
      <c r="A2600" s="21"/>
      <c r="B2600" s="600" t="s">
        <v>48</v>
      </c>
      <c r="C2600" s="600"/>
      <c r="D2600" s="593" t="s">
        <v>795</v>
      </c>
      <c r="E2600" s="621"/>
      <c r="F2600" s="626" t="s">
        <v>266</v>
      </c>
      <c r="G2600" s="621">
        <v>1</v>
      </c>
      <c r="H2600" s="621">
        <v>4</v>
      </c>
      <c r="I2600" s="594" t="s">
        <v>3711</v>
      </c>
      <c r="J2600" s="621">
        <v>4</v>
      </c>
      <c r="K2600" s="636" t="s">
        <v>470</v>
      </c>
      <c r="L2600" s="500" t="s">
        <v>4982</v>
      </c>
      <c r="M2600" s="86">
        <v>0</v>
      </c>
      <c r="N2600" s="86">
        <v>0</v>
      </c>
      <c r="O2600" s="86">
        <v>0</v>
      </c>
      <c r="P2600" s="86">
        <v>0</v>
      </c>
      <c r="Q2600" s="86">
        <v>0</v>
      </c>
      <c r="R2600" s="279">
        <f t="shared" si="58"/>
        <v>0</v>
      </c>
      <c r="S2600" s="500"/>
      <c r="T2600" s="500"/>
      <c r="U2600" s="500"/>
      <c r="V2600" s="500"/>
      <c r="W2600" s="500"/>
      <c r="X2600" s="500"/>
      <c r="Y2600" s="279"/>
      <c r="Z2600" s="279"/>
      <c r="AA2600" s="279"/>
      <c r="AB2600" s="279"/>
      <c r="AC2600" s="279"/>
      <c r="AD2600" s="279"/>
      <c r="AE2600" s="18"/>
      <c r="AF2600"/>
      <c r="AG2600"/>
      <c r="AH2600"/>
      <c r="AI2600"/>
      <c r="AJ2600"/>
      <c r="AK2600"/>
      <c r="AL2600"/>
      <c r="AM2600"/>
      <c r="AN2600"/>
      <c r="AO2600"/>
      <c r="AP2600"/>
      <c r="AQ2600"/>
      <c r="AR2600"/>
      <c r="AS2600"/>
      <c r="AT2600"/>
      <c r="AU2600"/>
      <c r="AV2600"/>
      <c r="AW2600"/>
      <c r="AX2600"/>
      <c r="AY2600"/>
      <c r="AZ2600"/>
      <c r="BA2600"/>
      <c r="BB2600"/>
    </row>
    <row r="2601" spans="1:54" ht="15" hidden="1" customHeight="1" thickBot="1">
      <c r="A2601" s="35"/>
      <c r="B2601" s="602" t="s">
        <v>22</v>
      </c>
      <c r="C2601" s="602"/>
      <c r="D2601" s="593" t="s">
        <v>743</v>
      </c>
      <c r="E2601" s="622"/>
      <c r="F2601" s="628" t="s">
        <v>266</v>
      </c>
      <c r="G2601" s="622">
        <v>4</v>
      </c>
      <c r="H2601" s="622">
        <v>3</v>
      </c>
      <c r="I2601" s="594" t="s">
        <v>3711</v>
      </c>
      <c r="J2601" s="622">
        <v>4</v>
      </c>
      <c r="K2601" s="640" t="s">
        <v>322</v>
      </c>
      <c r="L2601" s="500" t="s">
        <v>4790</v>
      </c>
      <c r="M2601" s="35">
        <v>0</v>
      </c>
      <c r="N2601" s="35">
        <v>0</v>
      </c>
      <c r="O2601" s="35">
        <v>0</v>
      </c>
      <c r="P2601" s="35">
        <v>0</v>
      </c>
      <c r="Q2601" s="35">
        <v>0</v>
      </c>
      <c r="R2601" s="279">
        <f t="shared" si="58"/>
        <v>0</v>
      </c>
      <c r="S2601" s="500"/>
      <c r="T2601" s="500"/>
      <c r="U2601" s="500"/>
      <c r="V2601" s="500"/>
      <c r="W2601" s="500"/>
      <c r="X2601" s="500"/>
      <c r="Y2601" s="279"/>
      <c r="Z2601" s="279"/>
      <c r="AA2601" s="279"/>
      <c r="AB2601" s="279"/>
      <c r="AC2601" s="279"/>
      <c r="AD2601" s="279"/>
      <c r="AE2601" s="18"/>
    </row>
    <row r="2602" spans="1:54" s="460" customFormat="1" ht="15" hidden="1" customHeight="1" thickBot="1">
      <c r="A2602" s="35"/>
      <c r="B2602" s="602" t="s">
        <v>796</v>
      </c>
      <c r="C2602" s="602"/>
      <c r="D2602" s="593" t="s">
        <v>797</v>
      </c>
      <c r="E2602" s="622"/>
      <c r="F2602" s="628" t="s">
        <v>266</v>
      </c>
      <c r="G2602" s="622">
        <v>3</v>
      </c>
      <c r="H2602" s="622">
        <v>5</v>
      </c>
      <c r="I2602" s="594" t="s">
        <v>3711</v>
      </c>
      <c r="J2602" s="622">
        <v>4</v>
      </c>
      <c r="K2602" s="635" t="s">
        <v>470</v>
      </c>
      <c r="L2602" s="500" t="s">
        <v>4982</v>
      </c>
      <c r="M2602" s="35">
        <v>0</v>
      </c>
      <c r="N2602" s="86">
        <v>0</v>
      </c>
      <c r="O2602" s="35">
        <v>0</v>
      </c>
      <c r="P2602" s="35">
        <v>0</v>
      </c>
      <c r="Q2602" s="35">
        <v>0</v>
      </c>
      <c r="R2602" s="279">
        <f t="shared" si="58"/>
        <v>0</v>
      </c>
      <c r="S2602" s="500"/>
      <c r="T2602" s="500"/>
      <c r="U2602" s="500"/>
      <c r="V2602" s="500"/>
      <c r="W2602" s="500"/>
      <c r="X2602" s="500"/>
      <c r="Y2602" s="279"/>
      <c r="Z2602" s="279"/>
      <c r="AA2602" s="279"/>
      <c r="AB2602" s="279"/>
      <c r="AC2602" s="279"/>
      <c r="AD2602" s="279"/>
      <c r="AE2602" s="18"/>
      <c r="AF2602"/>
      <c r="AG2602"/>
      <c r="AH2602"/>
      <c r="AI2602"/>
      <c r="AJ2602"/>
      <c r="AK2602"/>
      <c r="AL2602"/>
      <c r="AM2602"/>
      <c r="AN2602"/>
      <c r="AO2602"/>
      <c r="AP2602"/>
      <c r="AQ2602"/>
      <c r="AR2602"/>
      <c r="AS2602"/>
      <c r="AT2602"/>
      <c r="AU2602"/>
      <c r="AV2602"/>
      <c r="AW2602"/>
      <c r="AX2602"/>
      <c r="AY2602"/>
      <c r="AZ2602"/>
      <c r="BA2602"/>
      <c r="BB2602"/>
    </row>
    <row r="2603" spans="1:54" s="460" customFormat="1" ht="15" hidden="1" customHeight="1" thickBot="1">
      <c r="A2603" s="35"/>
      <c r="B2603" s="604" t="s">
        <v>798</v>
      </c>
      <c r="C2603" s="604"/>
      <c r="D2603" s="593" t="s">
        <v>799</v>
      </c>
      <c r="E2603" s="622"/>
      <c r="F2603" s="628" t="s">
        <v>266</v>
      </c>
      <c r="G2603" s="622">
        <v>4</v>
      </c>
      <c r="H2603" s="622">
        <v>2</v>
      </c>
      <c r="I2603" s="594" t="s">
        <v>3711</v>
      </c>
      <c r="J2603" s="622">
        <v>4</v>
      </c>
      <c r="K2603" s="637" t="s">
        <v>451</v>
      </c>
      <c r="L2603" s="500" t="s">
        <v>4982</v>
      </c>
      <c r="M2603" s="35">
        <v>0</v>
      </c>
      <c r="N2603" s="35">
        <v>0</v>
      </c>
      <c r="O2603" s="35">
        <v>0</v>
      </c>
      <c r="P2603" s="35">
        <v>0</v>
      </c>
      <c r="Q2603" s="35">
        <v>0</v>
      </c>
      <c r="R2603" s="279">
        <f t="shared" si="58"/>
        <v>0</v>
      </c>
      <c r="S2603" s="500"/>
      <c r="T2603" s="500"/>
      <c r="U2603" s="500"/>
      <c r="V2603" s="500"/>
      <c r="W2603" s="500"/>
      <c r="X2603" s="500"/>
      <c r="Y2603" s="279"/>
      <c r="Z2603" s="279"/>
      <c r="AA2603" s="279"/>
      <c r="AB2603" s="279"/>
      <c r="AC2603" s="279"/>
      <c r="AD2603" s="279"/>
      <c r="AE2603" s="18"/>
      <c r="AF2603"/>
      <c r="AG2603"/>
      <c r="AH2603"/>
      <c r="AI2603"/>
      <c r="AJ2603"/>
      <c r="AK2603"/>
      <c r="AL2603"/>
      <c r="AM2603"/>
      <c r="AN2603"/>
      <c r="AO2603"/>
      <c r="AP2603"/>
      <c r="AQ2603"/>
      <c r="AR2603"/>
      <c r="AS2603"/>
      <c r="AT2603"/>
      <c r="AU2603"/>
      <c r="AV2603"/>
      <c r="AW2603"/>
      <c r="AX2603"/>
      <c r="AY2603"/>
      <c r="AZ2603"/>
      <c r="BA2603"/>
      <c r="BB2603"/>
    </row>
    <row r="2604" spans="1:54" ht="15" hidden="1" customHeight="1" thickBot="1">
      <c r="A2604" s="35"/>
      <c r="B2604" s="602" t="s">
        <v>800</v>
      </c>
      <c r="C2604" s="602"/>
      <c r="D2604" s="593" t="s">
        <v>712</v>
      </c>
      <c r="E2604" s="622"/>
      <c r="F2604" s="628" t="s">
        <v>266</v>
      </c>
      <c r="G2604" s="622">
        <v>3</v>
      </c>
      <c r="H2604" s="622">
        <v>3</v>
      </c>
      <c r="I2604" s="594" t="s">
        <v>3711</v>
      </c>
      <c r="J2604" s="622">
        <v>4</v>
      </c>
      <c r="K2604" s="637" t="s">
        <v>451</v>
      </c>
      <c r="L2604" s="500" t="s">
        <v>4982</v>
      </c>
      <c r="M2604" s="35">
        <v>0</v>
      </c>
      <c r="N2604" s="35">
        <v>0</v>
      </c>
      <c r="O2604" s="35">
        <v>0</v>
      </c>
      <c r="P2604" s="35">
        <v>0</v>
      </c>
      <c r="Q2604" s="35">
        <v>0</v>
      </c>
      <c r="R2604" s="279">
        <f t="shared" si="58"/>
        <v>0</v>
      </c>
      <c r="S2604" s="500"/>
      <c r="T2604" s="500"/>
      <c r="U2604" s="500"/>
      <c r="V2604" s="500"/>
      <c r="W2604" s="500"/>
      <c r="X2604" s="500"/>
      <c r="Y2604" s="279"/>
      <c r="Z2604" s="279"/>
      <c r="AA2604" s="279"/>
      <c r="AB2604" s="279"/>
      <c r="AC2604" s="279"/>
      <c r="AD2604" s="279"/>
      <c r="AE2604" s="18"/>
    </row>
    <row r="2605" spans="1:54" s="460" customFormat="1" ht="15" hidden="1" customHeight="1" thickBot="1">
      <c r="A2605" s="21"/>
      <c r="B2605" s="600" t="s">
        <v>801</v>
      </c>
      <c r="C2605" s="600"/>
      <c r="D2605" s="593" t="s">
        <v>802</v>
      </c>
      <c r="E2605" s="621"/>
      <c r="F2605" s="626" t="s">
        <v>266</v>
      </c>
      <c r="G2605" s="621">
        <v>2</v>
      </c>
      <c r="H2605" s="621">
        <v>3</v>
      </c>
      <c r="I2605" s="594" t="s">
        <v>3711</v>
      </c>
      <c r="J2605" s="621">
        <v>4</v>
      </c>
      <c r="K2605" s="636" t="s">
        <v>470</v>
      </c>
      <c r="L2605" s="500" t="s">
        <v>4982</v>
      </c>
      <c r="M2605" s="86">
        <v>0</v>
      </c>
      <c r="N2605" s="86">
        <v>0</v>
      </c>
      <c r="O2605" s="86">
        <v>0</v>
      </c>
      <c r="P2605" s="86">
        <v>0</v>
      </c>
      <c r="Q2605" s="35">
        <v>0</v>
      </c>
      <c r="R2605" s="279">
        <f t="shared" si="58"/>
        <v>0</v>
      </c>
      <c r="S2605" s="500"/>
      <c r="T2605" s="500"/>
      <c r="U2605" s="500"/>
      <c r="V2605" s="500"/>
      <c r="W2605" s="500"/>
      <c r="X2605" s="500"/>
      <c r="Y2605" s="279"/>
      <c r="Z2605" s="279"/>
      <c r="AA2605" s="279"/>
      <c r="AB2605" s="279"/>
      <c r="AC2605" s="279"/>
      <c r="AD2605" s="279"/>
      <c r="AE2605" s="18"/>
      <c r="AF2605"/>
      <c r="AG2605"/>
      <c r="AH2605"/>
      <c r="AI2605"/>
      <c r="AJ2605"/>
      <c r="AK2605"/>
      <c r="AL2605"/>
      <c r="AM2605"/>
      <c r="AN2605"/>
      <c r="AO2605"/>
      <c r="AP2605"/>
      <c r="AQ2605"/>
      <c r="AR2605"/>
      <c r="AS2605"/>
      <c r="AT2605"/>
      <c r="AU2605"/>
      <c r="AV2605"/>
      <c r="AW2605"/>
      <c r="AX2605"/>
      <c r="AY2605"/>
      <c r="AZ2605"/>
      <c r="BA2605"/>
      <c r="BB2605"/>
    </row>
    <row r="2606" spans="1:54" s="460" customFormat="1" ht="15" hidden="1" customHeight="1" thickBot="1">
      <c r="A2606" s="21"/>
      <c r="B2606" s="600" t="s">
        <v>803</v>
      </c>
      <c r="C2606" s="600"/>
      <c r="D2606" s="593" t="s">
        <v>265</v>
      </c>
      <c r="E2606" s="621"/>
      <c r="F2606" s="626" t="s">
        <v>266</v>
      </c>
      <c r="G2606" s="621">
        <v>1</v>
      </c>
      <c r="H2606" s="621">
        <v>7</v>
      </c>
      <c r="I2606" s="594" t="s">
        <v>3711</v>
      </c>
      <c r="J2606" s="621">
        <v>4</v>
      </c>
      <c r="K2606" s="634" t="s">
        <v>451</v>
      </c>
      <c r="L2606" s="500" t="s">
        <v>4982</v>
      </c>
      <c r="M2606" s="86">
        <v>0</v>
      </c>
      <c r="N2606" s="86">
        <v>0</v>
      </c>
      <c r="O2606" s="86">
        <v>0</v>
      </c>
      <c r="P2606" s="86">
        <v>0</v>
      </c>
      <c r="Q2606" s="86">
        <v>0</v>
      </c>
      <c r="R2606" s="279">
        <f t="shared" si="58"/>
        <v>0</v>
      </c>
      <c r="S2606" s="500"/>
      <c r="T2606" s="500"/>
      <c r="U2606" s="500"/>
      <c r="V2606" s="500"/>
      <c r="W2606" s="500"/>
      <c r="X2606" s="500"/>
      <c r="Y2606" s="279"/>
      <c r="Z2606" s="279"/>
      <c r="AA2606" s="279"/>
      <c r="AB2606" s="279"/>
      <c r="AC2606" s="279"/>
      <c r="AD2606" s="279"/>
      <c r="AE2606" s="18"/>
      <c r="AF2606"/>
      <c r="AG2606"/>
      <c r="AH2606"/>
      <c r="AI2606"/>
      <c r="AJ2606"/>
      <c r="AK2606"/>
      <c r="AL2606"/>
      <c r="AM2606"/>
      <c r="AN2606"/>
      <c r="AO2606"/>
      <c r="AP2606"/>
      <c r="AQ2606"/>
      <c r="AR2606"/>
      <c r="AS2606"/>
      <c r="AT2606"/>
      <c r="AU2606"/>
      <c r="AV2606"/>
      <c r="AW2606"/>
      <c r="AX2606"/>
      <c r="AY2606"/>
      <c r="AZ2606"/>
      <c r="BA2606"/>
      <c r="BB2606"/>
    </row>
    <row r="2607" spans="1:54" s="460" customFormat="1" ht="15" hidden="1" customHeight="1" thickBot="1">
      <c r="A2607" s="35"/>
      <c r="B2607" s="602" t="s">
        <v>804</v>
      </c>
      <c r="C2607" s="602"/>
      <c r="D2607" s="593" t="s">
        <v>699</v>
      </c>
      <c r="E2607" s="622"/>
      <c r="F2607" s="628" t="s">
        <v>266</v>
      </c>
      <c r="G2607" s="622">
        <v>4</v>
      </c>
      <c r="H2607" s="622">
        <v>4</v>
      </c>
      <c r="I2607" s="594" t="s">
        <v>3711</v>
      </c>
      <c r="J2607" s="622">
        <v>4</v>
      </c>
      <c r="K2607" s="637" t="s">
        <v>451</v>
      </c>
      <c r="L2607" s="500" t="s">
        <v>4982</v>
      </c>
      <c r="M2607" s="35">
        <v>0</v>
      </c>
      <c r="N2607" s="35">
        <v>0</v>
      </c>
      <c r="O2607" s="35">
        <v>0</v>
      </c>
      <c r="P2607" s="35">
        <v>0</v>
      </c>
      <c r="Q2607" s="35">
        <v>0</v>
      </c>
      <c r="R2607" s="279">
        <f t="shared" si="58"/>
        <v>0</v>
      </c>
      <c r="S2607" s="500"/>
      <c r="T2607" s="500"/>
      <c r="U2607" s="500"/>
      <c r="V2607" s="500"/>
      <c r="W2607" s="500"/>
      <c r="X2607" s="500"/>
      <c r="Y2607" s="279"/>
      <c r="Z2607" s="279"/>
      <c r="AA2607" s="279"/>
      <c r="AB2607" s="279"/>
      <c r="AC2607" s="279"/>
      <c r="AD2607" s="279"/>
      <c r="AE2607" s="18"/>
      <c r="AF2607"/>
      <c r="AG2607"/>
      <c r="AH2607"/>
      <c r="AI2607"/>
      <c r="AJ2607"/>
      <c r="AK2607"/>
      <c r="AL2607"/>
      <c r="AM2607"/>
      <c r="AN2607"/>
      <c r="AO2607"/>
      <c r="AP2607"/>
      <c r="AQ2607"/>
      <c r="AR2607"/>
      <c r="AS2607"/>
      <c r="AT2607"/>
      <c r="AU2607"/>
      <c r="AV2607"/>
      <c r="AW2607"/>
      <c r="AX2607"/>
      <c r="AY2607"/>
      <c r="AZ2607"/>
      <c r="BA2607"/>
      <c r="BB2607"/>
    </row>
    <row r="2608" spans="1:54" ht="15" hidden="1" customHeight="1" thickBot="1">
      <c r="A2608" s="35"/>
      <c r="B2608" s="602" t="s">
        <v>807</v>
      </c>
      <c r="C2608" s="602"/>
      <c r="D2608" s="593" t="s">
        <v>808</v>
      </c>
      <c r="E2608" s="622"/>
      <c r="F2608" s="628" t="s">
        <v>266</v>
      </c>
      <c r="G2608" s="622">
        <v>4</v>
      </c>
      <c r="H2608" s="622">
        <v>6</v>
      </c>
      <c r="I2608" s="594" t="s">
        <v>3711</v>
      </c>
      <c r="J2608" s="622">
        <v>5</v>
      </c>
      <c r="K2608" s="637" t="s">
        <v>451</v>
      </c>
      <c r="L2608" s="500" t="s">
        <v>4982</v>
      </c>
      <c r="M2608" s="35">
        <v>0</v>
      </c>
      <c r="N2608" s="35">
        <v>0</v>
      </c>
      <c r="O2608" s="35">
        <v>0</v>
      </c>
      <c r="P2608" s="35">
        <v>0</v>
      </c>
      <c r="Q2608" s="35">
        <v>0</v>
      </c>
      <c r="R2608" s="279">
        <f t="shared" si="58"/>
        <v>0</v>
      </c>
      <c r="S2608" s="500"/>
      <c r="T2608" s="500"/>
      <c r="U2608" s="500"/>
      <c r="V2608" s="500"/>
      <c r="W2608" s="500"/>
      <c r="X2608" s="500"/>
      <c r="Y2608" s="279"/>
      <c r="Z2608" s="279"/>
      <c r="AA2608" s="279"/>
      <c r="AB2608" s="279"/>
      <c r="AC2608" s="279"/>
      <c r="AD2608" s="279"/>
      <c r="AE2608" s="18"/>
    </row>
    <row r="2609" spans="1:54" s="460" customFormat="1" ht="15" hidden="1" customHeight="1" thickBot="1">
      <c r="A2609" s="21"/>
      <c r="B2609" s="600" t="s">
        <v>809</v>
      </c>
      <c r="C2609" s="600"/>
      <c r="D2609" s="593" t="s">
        <v>810</v>
      </c>
      <c r="E2609" s="625"/>
      <c r="F2609" s="626" t="s">
        <v>266</v>
      </c>
      <c r="G2609" s="621">
        <v>4</v>
      </c>
      <c r="H2609" s="625">
        <v>4</v>
      </c>
      <c r="I2609" s="594" t="s">
        <v>3711</v>
      </c>
      <c r="J2609" s="621">
        <v>5</v>
      </c>
      <c r="K2609" s="636" t="s">
        <v>470</v>
      </c>
      <c r="L2609" s="500" t="s">
        <v>4982</v>
      </c>
      <c r="M2609" s="86">
        <v>0</v>
      </c>
      <c r="N2609" s="86">
        <v>0</v>
      </c>
      <c r="O2609" s="86">
        <v>0</v>
      </c>
      <c r="P2609" s="86">
        <v>0</v>
      </c>
      <c r="Q2609" s="86">
        <v>0</v>
      </c>
      <c r="R2609" s="279">
        <f t="shared" si="58"/>
        <v>0</v>
      </c>
      <c r="S2609" s="500"/>
      <c r="T2609" s="500"/>
      <c r="U2609" s="500"/>
      <c r="V2609" s="500"/>
      <c r="W2609" s="500"/>
      <c r="X2609" s="500"/>
      <c r="Y2609" s="279"/>
      <c r="Z2609" s="279"/>
      <c r="AA2609" s="279"/>
      <c r="AB2609" s="279"/>
      <c r="AC2609" s="279"/>
      <c r="AD2609" s="279"/>
      <c r="AE2609" s="18"/>
      <c r="AF2609"/>
      <c r="AG2609"/>
      <c r="AH2609"/>
      <c r="AI2609"/>
      <c r="AJ2609"/>
      <c r="AK2609"/>
      <c r="AL2609"/>
      <c r="AM2609"/>
      <c r="AN2609"/>
      <c r="AO2609"/>
      <c r="AP2609"/>
      <c r="AQ2609"/>
      <c r="AR2609"/>
      <c r="AS2609"/>
      <c r="AT2609"/>
      <c r="AU2609"/>
      <c r="AV2609"/>
      <c r="AW2609"/>
      <c r="AX2609"/>
      <c r="AY2609"/>
      <c r="AZ2609"/>
      <c r="BA2609"/>
      <c r="BB2609"/>
    </row>
    <row r="2610" spans="1:54" s="460" customFormat="1" ht="15" hidden="1" customHeight="1" thickBot="1">
      <c r="A2610" s="21"/>
      <c r="B2610" s="600" t="s">
        <v>13</v>
      </c>
      <c r="C2610" s="600"/>
      <c r="D2610" s="593" t="s">
        <v>811</v>
      </c>
      <c r="E2610" s="621"/>
      <c r="F2610" s="626" t="s">
        <v>266</v>
      </c>
      <c r="G2610" s="621">
        <v>3</v>
      </c>
      <c r="H2610" s="621">
        <v>3</v>
      </c>
      <c r="I2610" s="594" t="s">
        <v>3711</v>
      </c>
      <c r="J2610" s="621">
        <v>5</v>
      </c>
      <c r="K2610" s="639" t="s">
        <v>487</v>
      </c>
      <c r="L2610" s="69" t="s">
        <v>4982</v>
      </c>
      <c r="M2610" s="86">
        <v>0</v>
      </c>
      <c r="N2610" s="86">
        <v>0</v>
      </c>
      <c r="O2610" s="86">
        <v>0</v>
      </c>
      <c r="P2610" s="86">
        <v>0</v>
      </c>
      <c r="Q2610" s="86">
        <v>0</v>
      </c>
      <c r="R2610" s="279">
        <f t="shared" si="58"/>
        <v>0</v>
      </c>
      <c r="S2610" s="69"/>
      <c r="T2610" s="69"/>
      <c r="U2610" s="69"/>
      <c r="V2610" s="69"/>
      <c r="W2610" s="69"/>
      <c r="X2610" s="69"/>
      <c r="Y2610" s="279"/>
      <c r="Z2610" s="279"/>
      <c r="AA2610" s="279"/>
      <c r="AB2610" s="279"/>
      <c r="AC2610" s="279"/>
      <c r="AD2610" s="279"/>
      <c r="AE2610" s="18"/>
      <c r="AF2610"/>
      <c r="AG2610"/>
      <c r="AH2610"/>
      <c r="AI2610"/>
      <c r="AJ2610"/>
      <c r="AK2610"/>
      <c r="AL2610"/>
      <c r="AM2610"/>
      <c r="AN2610"/>
      <c r="AO2610"/>
      <c r="AP2610"/>
      <c r="AQ2610"/>
      <c r="AR2610"/>
      <c r="AS2610"/>
      <c r="AT2610"/>
      <c r="AU2610"/>
      <c r="AV2610"/>
      <c r="AW2610"/>
      <c r="AX2610"/>
      <c r="AY2610"/>
      <c r="AZ2610"/>
      <c r="BA2610"/>
      <c r="BB2610"/>
    </row>
    <row r="2611" spans="1:54" s="460" customFormat="1" ht="15" hidden="1" customHeight="1" thickBot="1">
      <c r="A2611" s="21"/>
      <c r="B2611" s="600" t="s">
        <v>812</v>
      </c>
      <c r="C2611" s="600"/>
      <c r="D2611" s="593" t="s">
        <v>265</v>
      </c>
      <c r="E2611" s="621"/>
      <c r="F2611" s="626" t="s">
        <v>266</v>
      </c>
      <c r="G2611" s="621">
        <v>3</v>
      </c>
      <c r="H2611" s="621">
        <v>6</v>
      </c>
      <c r="I2611" s="594" t="s">
        <v>3711</v>
      </c>
      <c r="J2611" s="621">
        <v>5</v>
      </c>
      <c r="K2611" s="634" t="s">
        <v>451</v>
      </c>
      <c r="L2611" s="500" t="s">
        <v>4982</v>
      </c>
      <c r="M2611" s="86">
        <v>0</v>
      </c>
      <c r="N2611" s="86">
        <v>0</v>
      </c>
      <c r="O2611" s="86">
        <v>0</v>
      </c>
      <c r="P2611" s="86">
        <v>0</v>
      </c>
      <c r="Q2611" s="86">
        <v>0</v>
      </c>
      <c r="R2611" s="279">
        <f t="shared" si="58"/>
        <v>0</v>
      </c>
      <c r="S2611" s="500"/>
      <c r="T2611" s="500"/>
      <c r="U2611" s="500"/>
      <c r="V2611" s="500"/>
      <c r="W2611" s="500"/>
      <c r="X2611" s="500"/>
      <c r="Y2611" s="279"/>
      <c r="Z2611" s="279"/>
      <c r="AA2611" s="279"/>
      <c r="AB2611" s="279"/>
      <c r="AC2611" s="279"/>
      <c r="AD2611" s="279"/>
      <c r="AE2611" s="18"/>
      <c r="AF2611"/>
      <c r="AG2611"/>
      <c r="AH2611"/>
      <c r="AI2611"/>
      <c r="AJ2611"/>
      <c r="AK2611"/>
      <c r="AL2611"/>
      <c r="AM2611"/>
      <c r="AN2611"/>
      <c r="AO2611"/>
      <c r="AP2611"/>
      <c r="AQ2611"/>
      <c r="AR2611"/>
      <c r="AS2611"/>
      <c r="AT2611"/>
      <c r="AU2611"/>
      <c r="AV2611"/>
      <c r="AW2611"/>
      <c r="AX2611"/>
      <c r="AY2611"/>
      <c r="AZ2611"/>
      <c r="BA2611"/>
      <c r="BB2611"/>
    </row>
    <row r="2612" spans="1:54" s="460" customFormat="1" ht="15" hidden="1" customHeight="1" thickBot="1">
      <c r="A2612" s="21"/>
      <c r="B2612" s="615" t="s">
        <v>42</v>
      </c>
      <c r="C2612" s="615"/>
      <c r="D2612" s="593" t="s">
        <v>813</v>
      </c>
      <c r="E2612" s="621"/>
      <c r="F2612" s="626" t="s">
        <v>266</v>
      </c>
      <c r="G2612" s="621">
        <v>6</v>
      </c>
      <c r="H2612" s="621">
        <v>2</v>
      </c>
      <c r="I2612" s="594" t="s">
        <v>3711</v>
      </c>
      <c r="J2612" s="621">
        <v>5</v>
      </c>
      <c r="K2612" s="638" t="s">
        <v>493</v>
      </c>
      <c r="L2612" s="500" t="s">
        <v>4790</v>
      </c>
      <c r="M2612" s="86">
        <v>0</v>
      </c>
      <c r="N2612" s="86">
        <v>0</v>
      </c>
      <c r="O2612" s="86">
        <v>0</v>
      </c>
      <c r="P2612" s="86">
        <v>0</v>
      </c>
      <c r="Q2612" s="35">
        <v>0</v>
      </c>
      <c r="R2612" s="279">
        <f t="shared" si="58"/>
        <v>0</v>
      </c>
      <c r="S2612" s="500"/>
      <c r="T2612" s="500"/>
      <c r="U2612" s="500"/>
      <c r="V2612" s="500"/>
      <c r="W2612" s="500"/>
      <c r="X2612" s="500"/>
      <c r="Y2612" s="279"/>
      <c r="Z2612" s="279"/>
      <c r="AA2612" s="279"/>
      <c r="AB2612" s="279"/>
      <c r="AC2612" s="279"/>
      <c r="AD2612" s="279"/>
      <c r="AE2612" s="18"/>
      <c r="AF2612"/>
      <c r="AG2612"/>
      <c r="AH2612"/>
      <c r="AI2612"/>
      <c r="AJ2612"/>
      <c r="AK2612"/>
      <c r="AL2612"/>
      <c r="AM2612"/>
      <c r="AN2612"/>
      <c r="AO2612"/>
      <c r="AP2612"/>
      <c r="AQ2612"/>
      <c r="AR2612"/>
      <c r="AS2612"/>
      <c r="AT2612"/>
      <c r="AU2612"/>
      <c r="AV2612"/>
      <c r="AW2612"/>
      <c r="AX2612"/>
      <c r="AY2612"/>
      <c r="AZ2612"/>
      <c r="BA2612"/>
      <c r="BB2612"/>
    </row>
    <row r="2613" spans="1:54" s="460" customFormat="1" ht="15" hidden="1" customHeight="1" thickBot="1">
      <c r="A2613" s="18"/>
      <c r="B2613" s="600" t="s">
        <v>814</v>
      </c>
      <c r="C2613" s="600"/>
      <c r="D2613" s="593" t="s">
        <v>815</v>
      </c>
      <c r="E2613" s="621"/>
      <c r="F2613" s="626" t="s">
        <v>266</v>
      </c>
      <c r="G2613" s="621">
        <v>3</v>
      </c>
      <c r="H2613" s="621">
        <v>5</v>
      </c>
      <c r="I2613" s="594" t="s">
        <v>3711</v>
      </c>
      <c r="J2613" s="621">
        <v>5</v>
      </c>
      <c r="K2613" s="636" t="s">
        <v>470</v>
      </c>
      <c r="L2613" s="500" t="s">
        <v>4982</v>
      </c>
      <c r="M2613" s="86">
        <v>0</v>
      </c>
      <c r="N2613" s="86">
        <v>0</v>
      </c>
      <c r="O2613" s="86">
        <v>0</v>
      </c>
      <c r="P2613" s="86">
        <v>0</v>
      </c>
      <c r="Q2613" s="86">
        <v>0</v>
      </c>
      <c r="R2613" s="279">
        <f t="shared" si="58"/>
        <v>0</v>
      </c>
      <c r="S2613" s="500"/>
      <c r="T2613" s="500"/>
      <c r="U2613" s="500"/>
      <c r="V2613" s="500"/>
      <c r="W2613" s="500"/>
      <c r="X2613" s="500"/>
      <c r="Y2613" s="279"/>
      <c r="Z2613" s="279"/>
      <c r="AA2613" s="279"/>
      <c r="AB2613" s="279"/>
      <c r="AC2613" s="279"/>
      <c r="AD2613" s="279"/>
      <c r="AE2613" s="18"/>
      <c r="AF2613"/>
      <c r="AG2613"/>
      <c r="AH2613"/>
      <c r="AI2613"/>
      <c r="AJ2613"/>
      <c r="AK2613"/>
      <c r="AL2613"/>
      <c r="AM2613"/>
      <c r="AN2613"/>
      <c r="AO2613"/>
      <c r="AP2613"/>
      <c r="AQ2613"/>
      <c r="AR2613"/>
      <c r="AS2613"/>
      <c r="AT2613"/>
      <c r="AU2613"/>
      <c r="AV2613"/>
      <c r="AW2613"/>
      <c r="AX2613"/>
      <c r="AY2613"/>
      <c r="AZ2613"/>
      <c r="BA2613"/>
      <c r="BB2613"/>
    </row>
    <row r="2614" spans="1:54" s="460" customFormat="1" ht="15" hidden="1" customHeight="1" thickBot="1">
      <c r="A2614" s="86"/>
      <c r="B2614" s="608" t="s">
        <v>816</v>
      </c>
      <c r="C2614" s="608"/>
      <c r="D2614" s="593" t="s">
        <v>817</v>
      </c>
      <c r="E2614" s="623"/>
      <c r="F2614" s="630" t="s">
        <v>266</v>
      </c>
      <c r="G2614" s="623">
        <v>4</v>
      </c>
      <c r="H2614" s="623">
        <v>4</v>
      </c>
      <c r="I2614" s="594" t="s">
        <v>3711</v>
      </c>
      <c r="J2614" s="623">
        <v>5</v>
      </c>
      <c r="K2614" s="636" t="s">
        <v>470</v>
      </c>
      <c r="L2614" s="500" t="s">
        <v>4982</v>
      </c>
      <c r="M2614" s="86">
        <v>0</v>
      </c>
      <c r="N2614" s="86">
        <v>0</v>
      </c>
      <c r="O2614" s="86">
        <v>0</v>
      </c>
      <c r="P2614" s="86">
        <v>0</v>
      </c>
      <c r="Q2614" s="86">
        <v>0</v>
      </c>
      <c r="R2614" s="279">
        <f t="shared" si="58"/>
        <v>0</v>
      </c>
      <c r="S2614" s="500"/>
      <c r="T2614" s="500"/>
      <c r="U2614" s="500"/>
      <c r="V2614" s="500"/>
      <c r="W2614" s="500"/>
      <c r="X2614" s="500"/>
      <c r="Y2614" s="279"/>
      <c r="Z2614" s="279"/>
      <c r="AA2614" s="279"/>
      <c r="AB2614" s="279"/>
      <c r="AC2614" s="279"/>
      <c r="AD2614" s="279"/>
      <c r="AE2614" s="18"/>
      <c r="AF2614"/>
      <c r="AG2614"/>
      <c r="AH2614"/>
      <c r="AI2614"/>
      <c r="AJ2614"/>
      <c r="AK2614"/>
      <c r="AL2614"/>
      <c r="AM2614"/>
      <c r="AN2614"/>
      <c r="AO2614"/>
      <c r="AP2614"/>
      <c r="AQ2614"/>
      <c r="AR2614"/>
      <c r="AS2614"/>
      <c r="AT2614"/>
      <c r="AU2614"/>
      <c r="AV2614"/>
      <c r="AW2614"/>
      <c r="AX2614"/>
      <c r="AY2614"/>
      <c r="AZ2614"/>
      <c r="BA2614"/>
      <c r="BB2614"/>
    </row>
    <row r="2615" spans="1:54" ht="15" hidden="1" customHeight="1" thickBot="1">
      <c r="A2615" s="35"/>
      <c r="B2615" s="602" t="s">
        <v>819</v>
      </c>
      <c r="C2615" s="602"/>
      <c r="D2615" s="593" t="s">
        <v>710</v>
      </c>
      <c r="E2615" s="622"/>
      <c r="F2615" s="628" t="s">
        <v>266</v>
      </c>
      <c r="G2615" s="622">
        <v>5</v>
      </c>
      <c r="H2615" s="622">
        <v>5</v>
      </c>
      <c r="I2615" s="594" t="s">
        <v>3711</v>
      </c>
      <c r="J2615" s="622">
        <v>5</v>
      </c>
      <c r="K2615" s="637" t="s">
        <v>451</v>
      </c>
      <c r="L2615" s="500" t="s">
        <v>4982</v>
      </c>
      <c r="M2615" s="35">
        <v>0</v>
      </c>
      <c r="N2615" s="35">
        <v>0</v>
      </c>
      <c r="O2615" s="35">
        <v>0</v>
      </c>
      <c r="P2615" s="35">
        <v>0</v>
      </c>
      <c r="Q2615" s="35">
        <v>0</v>
      </c>
      <c r="R2615" s="279">
        <f t="shared" si="58"/>
        <v>0</v>
      </c>
      <c r="S2615" s="500"/>
      <c r="T2615" s="500"/>
      <c r="U2615" s="500"/>
      <c r="V2615" s="500"/>
      <c r="W2615" s="500"/>
      <c r="X2615" s="500"/>
      <c r="Y2615" s="279"/>
      <c r="Z2615" s="279"/>
      <c r="AA2615" s="279"/>
      <c r="AB2615" s="279"/>
      <c r="AC2615" s="279"/>
      <c r="AD2615" s="279"/>
      <c r="AE2615" s="18"/>
    </row>
    <row r="2616" spans="1:54" s="460" customFormat="1" ht="15" hidden="1" customHeight="1" thickBot="1">
      <c r="A2616" s="21"/>
      <c r="B2616" s="600" t="s">
        <v>820</v>
      </c>
      <c r="C2616" s="600"/>
      <c r="D2616" s="593" t="s">
        <v>821</v>
      </c>
      <c r="E2616" s="621"/>
      <c r="F2616" s="626" t="s">
        <v>266</v>
      </c>
      <c r="G2616" s="621">
        <v>7</v>
      </c>
      <c r="H2616" s="621">
        <v>6</v>
      </c>
      <c r="I2616" s="594" t="s">
        <v>3711</v>
      </c>
      <c r="J2616" s="621">
        <v>5</v>
      </c>
      <c r="K2616" s="634" t="s">
        <v>451</v>
      </c>
      <c r="L2616" s="500" t="s">
        <v>4982</v>
      </c>
      <c r="M2616" s="86">
        <v>0</v>
      </c>
      <c r="N2616" s="86">
        <v>0</v>
      </c>
      <c r="O2616" s="86">
        <v>0</v>
      </c>
      <c r="P2616" s="86">
        <v>0</v>
      </c>
      <c r="Q2616" s="86">
        <v>0</v>
      </c>
      <c r="R2616" s="279">
        <f t="shared" si="58"/>
        <v>0</v>
      </c>
      <c r="S2616" s="500"/>
      <c r="T2616" s="500"/>
      <c r="U2616" s="500"/>
      <c r="V2616" s="500"/>
      <c r="W2616" s="500"/>
      <c r="X2616" s="500"/>
      <c r="Y2616" s="279"/>
      <c r="Z2616" s="279"/>
      <c r="AA2616" s="279"/>
      <c r="AB2616" s="279"/>
      <c r="AC2616" s="279"/>
      <c r="AD2616" s="279"/>
      <c r="AE2616" s="18"/>
      <c r="AF2616"/>
      <c r="AG2616"/>
      <c r="AH2616"/>
      <c r="AI2616"/>
      <c r="AJ2616"/>
      <c r="AK2616"/>
      <c r="AL2616"/>
      <c r="AM2616"/>
      <c r="AN2616"/>
      <c r="AO2616"/>
      <c r="AP2616"/>
      <c r="AQ2616"/>
      <c r="AR2616"/>
      <c r="AS2616"/>
      <c r="AT2616"/>
      <c r="AU2616"/>
      <c r="AV2616"/>
      <c r="AW2616"/>
      <c r="AX2616"/>
      <c r="AY2616"/>
      <c r="AZ2616"/>
      <c r="BA2616"/>
      <c r="BB2616"/>
    </row>
    <row r="2617" spans="1:54" s="460" customFormat="1" ht="15" hidden="1" customHeight="1" thickBot="1">
      <c r="A2617" s="18"/>
      <c r="B2617" s="600" t="s">
        <v>823</v>
      </c>
      <c r="C2617" s="600"/>
      <c r="D2617" s="593" t="s">
        <v>824</v>
      </c>
      <c r="E2617" s="621"/>
      <c r="F2617" s="626" t="s">
        <v>266</v>
      </c>
      <c r="G2617" s="621">
        <v>5</v>
      </c>
      <c r="H2617" s="621">
        <v>5</v>
      </c>
      <c r="I2617" s="594" t="s">
        <v>3711</v>
      </c>
      <c r="J2617" s="621">
        <v>6</v>
      </c>
      <c r="K2617" s="634" t="s">
        <v>451</v>
      </c>
      <c r="L2617" s="500" t="s">
        <v>4982</v>
      </c>
      <c r="M2617" s="86">
        <v>0</v>
      </c>
      <c r="N2617" s="86">
        <v>0</v>
      </c>
      <c r="O2617" s="86">
        <v>0</v>
      </c>
      <c r="P2617" s="86">
        <v>0</v>
      </c>
      <c r="Q2617" s="86">
        <v>0</v>
      </c>
      <c r="R2617" s="279">
        <f t="shared" si="58"/>
        <v>0</v>
      </c>
      <c r="S2617" s="500"/>
      <c r="T2617" s="500"/>
      <c r="U2617" s="500"/>
      <c r="V2617" s="500"/>
      <c r="W2617" s="500"/>
      <c r="X2617" s="500"/>
      <c r="Y2617" s="279"/>
      <c r="Z2617" s="279"/>
      <c r="AA2617" s="279"/>
      <c r="AB2617" s="279"/>
      <c r="AC2617" s="279"/>
      <c r="AD2617" s="279"/>
      <c r="AE2617" s="18"/>
      <c r="AF2617"/>
      <c r="AG2617"/>
      <c r="AH2617"/>
      <c r="AI2617"/>
      <c r="AJ2617"/>
      <c r="AK2617"/>
      <c r="AL2617"/>
      <c r="AM2617"/>
      <c r="AN2617"/>
      <c r="AO2617"/>
      <c r="AP2617"/>
      <c r="AQ2617"/>
      <c r="AR2617"/>
      <c r="AS2617"/>
      <c r="AT2617"/>
      <c r="AU2617"/>
      <c r="AV2617"/>
      <c r="AW2617"/>
      <c r="AX2617"/>
      <c r="AY2617"/>
      <c r="AZ2617"/>
      <c r="BA2617"/>
      <c r="BB2617"/>
    </row>
    <row r="2618" spans="1:54" ht="15" hidden="1" customHeight="1" thickBot="1">
      <c r="A2618" s="86"/>
      <c r="B2618" s="604" t="s">
        <v>826</v>
      </c>
      <c r="C2618" s="604"/>
      <c r="D2618" s="593" t="s">
        <v>827</v>
      </c>
      <c r="E2618" s="623"/>
      <c r="F2618" s="630" t="s">
        <v>266</v>
      </c>
      <c r="G2618" s="623">
        <v>4</v>
      </c>
      <c r="H2618" s="623">
        <v>4</v>
      </c>
      <c r="I2618" s="594" t="s">
        <v>3711</v>
      </c>
      <c r="J2618" s="623">
        <v>6</v>
      </c>
      <c r="K2618" s="636" t="s">
        <v>470</v>
      </c>
      <c r="L2618" s="500" t="s">
        <v>4982</v>
      </c>
      <c r="M2618" s="86">
        <v>0</v>
      </c>
      <c r="N2618" s="86">
        <v>0</v>
      </c>
      <c r="O2618" s="86">
        <v>0</v>
      </c>
      <c r="P2618" s="86">
        <v>0</v>
      </c>
      <c r="Q2618" s="86">
        <v>0</v>
      </c>
      <c r="R2618" s="279">
        <f t="shared" si="58"/>
        <v>0</v>
      </c>
      <c r="S2618" s="500"/>
      <c r="T2618" s="500"/>
      <c r="U2618" s="500"/>
      <c r="V2618" s="500"/>
      <c r="W2618" s="500"/>
      <c r="X2618" s="500"/>
      <c r="Y2618" s="279"/>
      <c r="Z2618" s="279"/>
      <c r="AA2618" s="279"/>
      <c r="AB2618" s="279"/>
      <c r="AC2618" s="279"/>
      <c r="AD2618" s="279"/>
      <c r="AE2618" s="18"/>
    </row>
    <row r="2619" spans="1:54" ht="15" hidden="1" customHeight="1" thickBot="1">
      <c r="A2619" s="18"/>
      <c r="B2619" s="600" t="s">
        <v>828</v>
      </c>
      <c r="C2619" s="600"/>
      <c r="D2619" s="593" t="s">
        <v>829</v>
      </c>
      <c r="E2619" s="621"/>
      <c r="F2619" s="626" t="s">
        <v>266</v>
      </c>
      <c r="G2619" s="621">
        <v>5</v>
      </c>
      <c r="H2619" s="621">
        <v>5</v>
      </c>
      <c r="I2619" s="594" t="s">
        <v>3711</v>
      </c>
      <c r="J2619" s="621">
        <v>6</v>
      </c>
      <c r="K2619" s="638" t="s">
        <v>493</v>
      </c>
      <c r="L2619" s="569" t="s">
        <v>4982</v>
      </c>
      <c r="M2619" s="86">
        <v>0</v>
      </c>
      <c r="N2619" s="86">
        <v>0</v>
      </c>
      <c r="O2619" s="86">
        <v>0</v>
      </c>
      <c r="P2619" s="86">
        <v>0</v>
      </c>
      <c r="Q2619" s="86">
        <v>0</v>
      </c>
      <c r="R2619" s="279">
        <f t="shared" si="58"/>
        <v>0</v>
      </c>
      <c r="S2619" s="569"/>
      <c r="T2619" s="569"/>
      <c r="U2619" s="569"/>
      <c r="V2619" s="569"/>
      <c r="W2619" s="569"/>
      <c r="X2619" s="569"/>
      <c r="Y2619" s="279"/>
      <c r="Z2619" s="279"/>
      <c r="AA2619" s="279"/>
      <c r="AB2619" s="279"/>
      <c r="AC2619" s="279"/>
      <c r="AD2619" s="279"/>
      <c r="AE2619" s="18"/>
    </row>
    <row r="2620" spans="1:54" s="460" customFormat="1" ht="15" hidden="1" customHeight="1" thickBot="1">
      <c r="A2620" s="18"/>
      <c r="B2620" s="600" t="s">
        <v>832</v>
      </c>
      <c r="C2620" s="600"/>
      <c r="D2620" s="593" t="s">
        <v>833</v>
      </c>
      <c r="E2620" s="621"/>
      <c r="F2620" s="626" t="s">
        <v>266</v>
      </c>
      <c r="G2620" s="621">
        <v>4</v>
      </c>
      <c r="H2620" s="621">
        <v>5</v>
      </c>
      <c r="I2620" s="594" t="s">
        <v>3711</v>
      </c>
      <c r="J2620" s="621">
        <v>6</v>
      </c>
      <c r="K2620" s="636" t="s">
        <v>470</v>
      </c>
      <c r="L2620" s="500" t="s">
        <v>4982</v>
      </c>
      <c r="M2620" s="86">
        <v>0</v>
      </c>
      <c r="N2620" s="86">
        <v>0</v>
      </c>
      <c r="O2620" s="86">
        <v>0</v>
      </c>
      <c r="P2620" s="86">
        <v>0</v>
      </c>
      <c r="Q2620" s="86">
        <v>0</v>
      </c>
      <c r="R2620" s="279">
        <f t="shared" si="58"/>
        <v>0</v>
      </c>
      <c r="S2620" s="500"/>
      <c r="T2620" s="500"/>
      <c r="U2620" s="500"/>
      <c r="V2620" s="500"/>
      <c r="W2620" s="500"/>
      <c r="X2620" s="500"/>
      <c r="Y2620" s="279"/>
      <c r="Z2620" s="279"/>
      <c r="AA2620" s="279"/>
      <c r="AB2620" s="279"/>
      <c r="AC2620" s="279"/>
      <c r="AD2620" s="279"/>
      <c r="AE2620" s="18"/>
      <c r="AF2620"/>
      <c r="AG2620"/>
      <c r="AH2620"/>
      <c r="AI2620"/>
      <c r="AJ2620"/>
      <c r="AK2620"/>
      <c r="AL2620"/>
      <c r="AM2620"/>
      <c r="AN2620"/>
      <c r="AO2620"/>
      <c r="AP2620"/>
      <c r="AQ2620"/>
      <c r="AR2620"/>
      <c r="AS2620"/>
      <c r="AT2620"/>
      <c r="AU2620"/>
      <c r="AV2620"/>
      <c r="AW2620"/>
      <c r="AX2620"/>
      <c r="AY2620"/>
      <c r="AZ2620"/>
      <c r="BA2620"/>
      <c r="BB2620"/>
    </row>
    <row r="2621" spans="1:54" ht="15" hidden="1" customHeight="1" thickBot="1">
      <c r="A2621" s="21"/>
      <c r="B2621" s="600" t="s">
        <v>834</v>
      </c>
      <c r="C2621" s="600"/>
      <c r="D2621" s="593" t="s">
        <v>835</v>
      </c>
      <c r="E2621" s="621"/>
      <c r="F2621" s="626" t="s">
        <v>266</v>
      </c>
      <c r="G2621" s="621">
        <v>5</v>
      </c>
      <c r="H2621" s="621">
        <v>4</v>
      </c>
      <c r="I2621" s="594" t="s">
        <v>3711</v>
      </c>
      <c r="J2621" s="621">
        <v>6</v>
      </c>
      <c r="K2621" s="634" t="s">
        <v>451</v>
      </c>
      <c r="L2621" s="500" t="s">
        <v>4982</v>
      </c>
      <c r="M2621" s="86">
        <v>0</v>
      </c>
      <c r="N2621" s="86">
        <v>0</v>
      </c>
      <c r="O2621" s="86">
        <v>0</v>
      </c>
      <c r="P2621" s="86">
        <v>0</v>
      </c>
      <c r="Q2621" s="86">
        <v>0</v>
      </c>
      <c r="R2621" s="279">
        <f t="shared" ref="R2621:R2628" si="59">SUM(M2621:Q2621)</f>
        <v>0</v>
      </c>
      <c r="S2621" s="500"/>
      <c r="T2621" s="500"/>
      <c r="U2621" s="500"/>
      <c r="V2621" s="500"/>
      <c r="W2621" s="500"/>
      <c r="X2621" s="500"/>
      <c r="Y2621" s="279"/>
      <c r="Z2621" s="279"/>
      <c r="AA2621" s="279"/>
      <c r="AB2621" s="279"/>
      <c r="AC2621" s="279"/>
      <c r="AD2621" s="279"/>
      <c r="AE2621" s="18"/>
    </row>
    <row r="2622" spans="1:54" s="460" customFormat="1" ht="15" hidden="1" customHeight="1" thickBot="1">
      <c r="A2622" s="21"/>
      <c r="B2622" s="600" t="s">
        <v>836</v>
      </c>
      <c r="C2622" s="600"/>
      <c r="D2622" s="593" t="s">
        <v>837</v>
      </c>
      <c r="E2622" s="621"/>
      <c r="F2622" s="626" t="s">
        <v>266</v>
      </c>
      <c r="G2622" s="621">
        <v>4</v>
      </c>
      <c r="H2622" s="621">
        <v>2</v>
      </c>
      <c r="I2622" s="594" t="s">
        <v>3711</v>
      </c>
      <c r="J2622" s="621">
        <v>6</v>
      </c>
      <c r="K2622" s="636" t="s">
        <v>470</v>
      </c>
      <c r="L2622" s="500" t="s">
        <v>4982</v>
      </c>
      <c r="M2622" s="25">
        <v>0</v>
      </c>
      <c r="N2622" s="86">
        <v>0</v>
      </c>
      <c r="O2622" s="86">
        <v>0</v>
      </c>
      <c r="P2622" s="86">
        <v>0</v>
      </c>
      <c r="Q2622" s="86">
        <v>0</v>
      </c>
      <c r="R2622" s="279">
        <f t="shared" si="59"/>
        <v>0</v>
      </c>
      <c r="S2622" s="500"/>
      <c r="T2622" s="500"/>
      <c r="U2622" s="500"/>
      <c r="V2622" s="500"/>
      <c r="W2622" s="500"/>
      <c r="X2622" s="500"/>
      <c r="Y2622" s="279"/>
      <c r="Z2622" s="279"/>
      <c r="AA2622" s="279"/>
      <c r="AB2622" s="279"/>
      <c r="AC2622" s="279"/>
      <c r="AD2622" s="279"/>
      <c r="AE2622" s="18"/>
      <c r="AF2622"/>
      <c r="AG2622"/>
      <c r="AH2622"/>
      <c r="AI2622"/>
      <c r="AJ2622"/>
      <c r="AK2622"/>
      <c r="AL2622"/>
      <c r="AM2622"/>
      <c r="AN2622"/>
      <c r="AO2622"/>
      <c r="AP2622"/>
      <c r="AQ2622"/>
      <c r="AR2622"/>
      <c r="AS2622"/>
      <c r="AT2622"/>
      <c r="AU2622"/>
      <c r="AV2622"/>
      <c r="AW2622"/>
      <c r="AX2622"/>
      <c r="AY2622"/>
      <c r="AZ2622"/>
      <c r="BA2622"/>
      <c r="BB2622"/>
    </row>
    <row r="2623" spans="1:54" s="460" customFormat="1" ht="15" hidden="1" customHeight="1" thickBot="1">
      <c r="A2623" s="21"/>
      <c r="B2623" s="600" t="s">
        <v>840</v>
      </c>
      <c r="C2623" s="600"/>
      <c r="D2623" s="593" t="s">
        <v>346</v>
      </c>
      <c r="E2623" s="621"/>
      <c r="F2623" s="626" t="s">
        <v>266</v>
      </c>
      <c r="G2623" s="621">
        <v>4</v>
      </c>
      <c r="H2623" s="621">
        <v>5</v>
      </c>
      <c r="I2623" s="594" t="s">
        <v>3711</v>
      </c>
      <c r="J2623" s="621">
        <v>6</v>
      </c>
      <c r="K2623" s="634" t="s">
        <v>451</v>
      </c>
      <c r="L2623" s="500" t="s">
        <v>4982</v>
      </c>
      <c r="M2623" s="86">
        <v>0</v>
      </c>
      <c r="N2623" s="86">
        <v>0</v>
      </c>
      <c r="O2623" s="86">
        <v>0</v>
      </c>
      <c r="P2623" s="86">
        <v>0</v>
      </c>
      <c r="Q2623" s="86">
        <v>0</v>
      </c>
      <c r="R2623" s="279">
        <f t="shared" si="59"/>
        <v>0</v>
      </c>
      <c r="S2623" s="500"/>
      <c r="T2623" s="500"/>
      <c r="U2623" s="500"/>
      <c r="V2623" s="500"/>
      <c r="W2623" s="500"/>
      <c r="X2623" s="500"/>
      <c r="Y2623" s="279"/>
      <c r="Z2623" s="279"/>
      <c r="AA2623" s="279"/>
      <c r="AB2623" s="279"/>
      <c r="AC2623" s="279"/>
      <c r="AD2623" s="279"/>
      <c r="AE2623" s="18"/>
      <c r="AF2623"/>
      <c r="AG2623"/>
      <c r="AH2623"/>
      <c r="AI2623"/>
      <c r="AJ2623"/>
      <c r="AK2623"/>
      <c r="AL2623"/>
      <c r="AM2623"/>
      <c r="AN2623"/>
      <c r="AO2623"/>
      <c r="AP2623"/>
      <c r="AQ2623"/>
      <c r="AR2623"/>
      <c r="AS2623"/>
      <c r="AT2623"/>
      <c r="AU2623"/>
      <c r="AV2623"/>
      <c r="AW2623"/>
      <c r="AX2623"/>
      <c r="AY2623"/>
      <c r="AZ2623"/>
      <c r="BA2623"/>
      <c r="BB2623"/>
    </row>
    <row r="2624" spans="1:54" s="460" customFormat="1" ht="15" hidden="1" customHeight="1" thickBot="1">
      <c r="A2624" s="21"/>
      <c r="B2624" s="600" t="s">
        <v>843</v>
      </c>
      <c r="C2624" s="600"/>
      <c r="D2624" s="593" t="s">
        <v>710</v>
      </c>
      <c r="E2624" s="621"/>
      <c r="F2624" s="626" t="s">
        <v>266</v>
      </c>
      <c r="G2624" s="621">
        <v>7</v>
      </c>
      <c r="H2624" s="621">
        <v>5</v>
      </c>
      <c r="I2624" s="594" t="s">
        <v>3711</v>
      </c>
      <c r="J2624" s="621">
        <v>7</v>
      </c>
      <c r="K2624" s="636" t="s">
        <v>470</v>
      </c>
      <c r="L2624" s="500" t="s">
        <v>4982</v>
      </c>
      <c r="M2624" s="86">
        <v>0</v>
      </c>
      <c r="N2624" s="86">
        <v>0</v>
      </c>
      <c r="O2624" s="86">
        <v>0</v>
      </c>
      <c r="P2624" s="86">
        <v>0</v>
      </c>
      <c r="Q2624" s="86">
        <v>0</v>
      </c>
      <c r="R2624" s="279">
        <f t="shared" si="59"/>
        <v>0</v>
      </c>
      <c r="S2624" s="500"/>
      <c r="T2624" s="500"/>
      <c r="U2624" s="500"/>
      <c r="V2624" s="500"/>
      <c r="W2624" s="500"/>
      <c r="X2624" s="500"/>
      <c r="Y2624" s="279"/>
      <c r="Z2624" s="279"/>
      <c r="AA2624" s="279"/>
      <c r="AB2624" s="279"/>
      <c r="AC2624" s="279"/>
      <c r="AD2624" s="279"/>
      <c r="AE2624" s="18"/>
      <c r="AF2624"/>
      <c r="AG2624"/>
      <c r="AH2624"/>
      <c r="AI2624"/>
      <c r="AJ2624"/>
      <c r="AK2624"/>
      <c r="AL2624"/>
      <c r="AM2624"/>
      <c r="AN2624"/>
      <c r="AO2624"/>
      <c r="AP2624"/>
      <c r="AQ2624"/>
      <c r="AR2624"/>
      <c r="AS2624"/>
      <c r="AT2624"/>
      <c r="AU2624"/>
      <c r="AV2624"/>
      <c r="AW2624"/>
      <c r="AX2624"/>
      <c r="AY2624"/>
      <c r="AZ2624"/>
      <c r="BA2624"/>
      <c r="BB2624"/>
    </row>
    <row r="2625" spans="1:54" s="460" customFormat="1" ht="15" hidden="1" customHeight="1" thickBot="1">
      <c r="A2625" s="21"/>
      <c r="B2625" s="600" t="s">
        <v>846</v>
      </c>
      <c r="C2625" s="600"/>
      <c r="D2625" s="593" t="s">
        <v>847</v>
      </c>
      <c r="E2625" s="621"/>
      <c r="F2625" s="626" t="s">
        <v>266</v>
      </c>
      <c r="G2625" s="621">
        <v>8</v>
      </c>
      <c r="H2625" s="621">
        <v>8</v>
      </c>
      <c r="I2625" s="594" t="s">
        <v>3711</v>
      </c>
      <c r="J2625" s="621">
        <v>8</v>
      </c>
      <c r="K2625" s="638" t="s">
        <v>493</v>
      </c>
      <c r="L2625" s="569" t="s">
        <v>4982</v>
      </c>
      <c r="M2625" s="86">
        <v>0</v>
      </c>
      <c r="N2625" s="86">
        <v>0</v>
      </c>
      <c r="O2625" s="86">
        <v>0</v>
      </c>
      <c r="P2625" s="86">
        <v>0</v>
      </c>
      <c r="Q2625" s="86">
        <v>0</v>
      </c>
      <c r="R2625" s="279">
        <f t="shared" si="59"/>
        <v>0</v>
      </c>
      <c r="S2625" s="569"/>
      <c r="T2625" s="569"/>
      <c r="U2625" s="569"/>
      <c r="V2625" s="569"/>
      <c r="W2625" s="569"/>
      <c r="X2625" s="569"/>
      <c r="Y2625" s="279"/>
      <c r="Z2625" s="279"/>
      <c r="AA2625" s="279"/>
      <c r="AB2625" s="279"/>
      <c r="AC2625" s="279"/>
      <c r="AD2625" s="279"/>
      <c r="AE2625" s="18"/>
      <c r="AF2625"/>
      <c r="AG2625"/>
      <c r="AH2625"/>
      <c r="AI2625"/>
      <c r="AJ2625"/>
      <c r="AK2625"/>
      <c r="AL2625"/>
      <c r="AM2625"/>
      <c r="AN2625"/>
      <c r="AO2625"/>
      <c r="AP2625"/>
      <c r="AQ2625"/>
      <c r="AR2625"/>
      <c r="AS2625"/>
      <c r="AT2625"/>
      <c r="AU2625"/>
      <c r="AV2625"/>
      <c r="AW2625"/>
      <c r="AX2625"/>
      <c r="AY2625"/>
      <c r="AZ2625"/>
      <c r="BA2625"/>
      <c r="BB2625"/>
    </row>
    <row r="2626" spans="1:54" s="460" customFormat="1" ht="15" hidden="1" customHeight="1" thickBot="1">
      <c r="A2626" s="21"/>
      <c r="B2626" s="465" t="s">
        <v>6979</v>
      </c>
      <c r="C2626" s="603"/>
      <c r="D2626" s="593" t="s">
        <v>853</v>
      </c>
      <c r="E2626" s="621"/>
      <c r="F2626" s="626" t="s">
        <v>266</v>
      </c>
      <c r="G2626" s="621">
        <v>12</v>
      </c>
      <c r="H2626" s="621">
        <v>12</v>
      </c>
      <c r="I2626" s="594" t="s">
        <v>3711</v>
      </c>
      <c r="J2626" s="621">
        <v>10</v>
      </c>
      <c r="K2626" s="638" t="s">
        <v>493</v>
      </c>
      <c r="L2626" s="569" t="s">
        <v>6974</v>
      </c>
      <c r="M2626" s="311">
        <v>0</v>
      </c>
      <c r="N2626" s="86">
        <v>0</v>
      </c>
      <c r="O2626" s="86">
        <v>0</v>
      </c>
      <c r="P2626" s="86">
        <v>0</v>
      </c>
      <c r="Q2626" s="86">
        <v>0</v>
      </c>
      <c r="R2626" s="279">
        <f t="shared" si="59"/>
        <v>0</v>
      </c>
      <c r="S2626" s="569"/>
      <c r="T2626" s="569"/>
      <c r="U2626" s="569"/>
      <c r="V2626" s="569"/>
      <c r="W2626" s="569"/>
      <c r="X2626" s="569"/>
      <c r="Y2626" s="279"/>
      <c r="Z2626" s="279"/>
      <c r="AA2626" s="279"/>
      <c r="AB2626" s="279"/>
      <c r="AC2626" s="279"/>
      <c r="AD2626" s="279"/>
      <c r="AE2626" s="18"/>
      <c r="AF2626"/>
      <c r="AG2626"/>
      <c r="AH2626"/>
      <c r="AI2626"/>
      <c r="AJ2626"/>
      <c r="AK2626"/>
      <c r="AL2626"/>
      <c r="AM2626"/>
      <c r="AN2626"/>
      <c r="AO2626"/>
      <c r="AP2626"/>
      <c r="AQ2626"/>
      <c r="AR2626"/>
      <c r="AS2626"/>
      <c r="AT2626"/>
      <c r="AU2626"/>
      <c r="AV2626"/>
      <c r="AW2626"/>
      <c r="AX2626"/>
      <c r="AY2626"/>
      <c r="AZ2626"/>
      <c r="BA2626"/>
      <c r="BB2626"/>
    </row>
    <row r="2627" spans="1:54" s="460" customFormat="1" ht="15" hidden="1" customHeight="1" thickBot="1">
      <c r="A2627" s="21"/>
      <c r="B2627" s="600" t="s">
        <v>79</v>
      </c>
      <c r="C2627" s="600"/>
      <c r="D2627" s="593" t="s">
        <v>854</v>
      </c>
      <c r="E2627" s="621"/>
      <c r="F2627" s="626" t="s">
        <v>266</v>
      </c>
      <c r="G2627" s="621">
        <v>8</v>
      </c>
      <c r="H2627" s="621">
        <v>8</v>
      </c>
      <c r="I2627" s="594" t="s">
        <v>3711</v>
      </c>
      <c r="J2627" s="621">
        <v>10</v>
      </c>
      <c r="K2627" s="639" t="s">
        <v>487</v>
      </c>
      <c r="L2627" s="500" t="s">
        <v>4982</v>
      </c>
      <c r="M2627" s="86">
        <v>0</v>
      </c>
      <c r="N2627" s="86">
        <v>0</v>
      </c>
      <c r="O2627" s="86">
        <v>0</v>
      </c>
      <c r="P2627" s="86">
        <v>0</v>
      </c>
      <c r="Q2627" s="86">
        <v>0</v>
      </c>
      <c r="R2627" s="279">
        <f t="shared" si="59"/>
        <v>0</v>
      </c>
      <c r="S2627" s="500"/>
      <c r="T2627" s="500"/>
      <c r="U2627" s="500"/>
      <c r="V2627" s="500"/>
      <c r="W2627" s="500"/>
      <c r="X2627" s="500"/>
      <c r="Y2627" s="279"/>
      <c r="Z2627" s="279"/>
      <c r="AA2627" s="279"/>
      <c r="AB2627" s="279"/>
      <c r="AC2627" s="279"/>
      <c r="AD2627" s="279"/>
      <c r="AE2627" s="18"/>
      <c r="AF2627"/>
      <c r="AG2627"/>
      <c r="AH2627"/>
      <c r="AI2627"/>
      <c r="AJ2627"/>
      <c r="AK2627"/>
      <c r="AL2627"/>
      <c r="AM2627"/>
      <c r="AN2627"/>
      <c r="AO2627"/>
      <c r="AP2627"/>
      <c r="AQ2627"/>
      <c r="AR2627"/>
      <c r="AS2627"/>
      <c r="AT2627"/>
      <c r="AU2627"/>
      <c r="AV2627"/>
      <c r="AW2627"/>
      <c r="AX2627"/>
      <c r="AY2627"/>
      <c r="AZ2627"/>
      <c r="BA2627"/>
      <c r="BB2627"/>
    </row>
    <row r="2628" spans="1:54" s="460" customFormat="1" ht="15" hidden="1" customHeight="1" thickBot="1">
      <c r="A2628" s="21"/>
      <c r="B2628" s="607" t="s">
        <v>2953</v>
      </c>
      <c r="C2628" s="607"/>
      <c r="D2628" s="593" t="s">
        <v>855</v>
      </c>
      <c r="E2628" s="621"/>
      <c r="F2628" s="626" t="s">
        <v>266</v>
      </c>
      <c r="G2628" s="621">
        <v>8</v>
      </c>
      <c r="H2628" s="621">
        <v>8</v>
      </c>
      <c r="I2628" s="594" t="s">
        <v>3711</v>
      </c>
      <c r="J2628" s="621">
        <v>12</v>
      </c>
      <c r="K2628" s="639" t="s">
        <v>487</v>
      </c>
      <c r="L2628" s="500" t="s">
        <v>4790</v>
      </c>
      <c r="M2628" s="86">
        <v>0</v>
      </c>
      <c r="N2628" s="86">
        <v>0</v>
      </c>
      <c r="O2628" s="86">
        <v>0</v>
      </c>
      <c r="P2628" s="86">
        <v>0</v>
      </c>
      <c r="Q2628" s="311">
        <v>0</v>
      </c>
      <c r="R2628" s="279">
        <f t="shared" si="59"/>
        <v>0</v>
      </c>
      <c r="S2628" s="500"/>
      <c r="T2628" s="500"/>
      <c r="U2628" s="500"/>
      <c r="V2628" s="500"/>
      <c r="W2628" s="500"/>
      <c r="X2628" s="500"/>
      <c r="Y2628" s="279"/>
      <c r="Z2628" s="279"/>
      <c r="AA2628" s="279"/>
      <c r="AB2628" s="279"/>
      <c r="AC2628" s="279"/>
      <c r="AD2628" s="279"/>
      <c r="AE2628" s="18"/>
      <c r="AF2628"/>
      <c r="AG2628"/>
      <c r="AH2628"/>
      <c r="AI2628"/>
      <c r="AJ2628"/>
      <c r="AK2628"/>
      <c r="AL2628"/>
      <c r="AM2628"/>
      <c r="AN2628"/>
      <c r="AO2628"/>
      <c r="AP2628"/>
      <c r="AQ2628"/>
      <c r="AR2628"/>
      <c r="AS2628"/>
      <c r="AT2628"/>
      <c r="AU2628"/>
      <c r="AV2628"/>
      <c r="AW2628"/>
      <c r="AX2628"/>
      <c r="AY2628"/>
      <c r="AZ2628"/>
      <c r="BA2628"/>
      <c r="BB2628"/>
    </row>
    <row r="2629" spans="1:54" s="260" customFormat="1" ht="15" hidden="1" customHeight="1">
      <c r="D2629" s="649"/>
      <c r="I2629" s="309"/>
    </row>
    <row r="2630" spans="1:54" s="260" customFormat="1" ht="14.15" customHeight="1">
      <c r="B2630" s="654" t="s">
        <v>4334</v>
      </c>
      <c r="D2630" s="653" t="s">
        <v>4335</v>
      </c>
      <c r="E2630" s="653"/>
      <c r="F2630" s="655" t="s">
        <v>247</v>
      </c>
      <c r="G2630" s="655"/>
      <c r="H2630" s="655"/>
      <c r="I2630" s="655" t="s">
        <v>248</v>
      </c>
      <c r="J2630" s="658">
        <v>1</v>
      </c>
      <c r="K2630" s="660" t="s">
        <v>451</v>
      </c>
      <c r="L2630" s="659" t="s">
        <v>4569</v>
      </c>
      <c r="M2630" s="556">
        <v>0</v>
      </c>
      <c r="N2630" s="556">
        <v>0</v>
      </c>
      <c r="O2630" s="413">
        <v>0</v>
      </c>
      <c r="P2630" s="413">
        <v>0</v>
      </c>
      <c r="Q2630" s="556">
        <v>0</v>
      </c>
      <c r="R2630" s="260">
        <f t="shared" ref="R2630:R2661" si="60">SUBTOTAL(9,M2630:Q2630)</f>
        <v>0</v>
      </c>
      <c r="S2630" s="659"/>
      <c r="T2630" s="659"/>
      <c r="U2630" s="659"/>
      <c r="V2630" s="659"/>
      <c r="W2630" s="659"/>
      <c r="X2630" s="659"/>
    </row>
    <row r="2631" spans="1:54" s="260" customFormat="1" ht="14.15" customHeight="1">
      <c r="B2631" s="654" t="s">
        <v>4555</v>
      </c>
      <c r="D2631" s="653" t="s">
        <v>4333</v>
      </c>
      <c r="E2631" s="653"/>
      <c r="F2631" s="655" t="s">
        <v>247</v>
      </c>
      <c r="G2631" s="655"/>
      <c r="H2631" s="655"/>
      <c r="I2631" s="655" t="s">
        <v>248</v>
      </c>
      <c r="J2631" s="655">
        <v>1</v>
      </c>
      <c r="K2631" s="660" t="s">
        <v>493</v>
      </c>
      <c r="L2631" s="659" t="s">
        <v>4553</v>
      </c>
      <c r="M2631" s="556">
        <v>0</v>
      </c>
      <c r="N2631" s="413">
        <v>1</v>
      </c>
      <c r="O2631" s="556">
        <v>0</v>
      </c>
      <c r="P2631" s="413">
        <v>1</v>
      </c>
      <c r="Q2631" s="413">
        <v>1</v>
      </c>
      <c r="R2631" s="260">
        <f t="shared" si="60"/>
        <v>3</v>
      </c>
      <c r="S2631" s="659"/>
      <c r="T2631" s="659"/>
      <c r="U2631" s="659"/>
      <c r="V2631" s="659"/>
      <c r="W2631" s="659"/>
      <c r="X2631" s="659"/>
    </row>
    <row r="2632" spans="1:54" s="260" customFormat="1" ht="14.15" customHeight="1">
      <c r="B2632" s="654" t="s">
        <v>4336</v>
      </c>
      <c r="D2632" s="653" t="s">
        <v>4573</v>
      </c>
      <c r="E2632" s="653"/>
      <c r="F2632" s="655" t="s">
        <v>266</v>
      </c>
      <c r="G2632" s="655">
        <v>1</v>
      </c>
      <c r="H2632" s="655">
        <v>4</v>
      </c>
      <c r="I2632" s="655" t="s">
        <v>248</v>
      </c>
      <c r="J2632" s="658">
        <v>2</v>
      </c>
      <c r="K2632" s="660" t="s">
        <v>487</v>
      </c>
      <c r="L2632" s="659" t="s">
        <v>4552</v>
      </c>
      <c r="M2632" s="413">
        <v>2</v>
      </c>
      <c r="N2632" s="413">
        <v>2</v>
      </c>
      <c r="O2632" s="413">
        <v>2</v>
      </c>
      <c r="P2632" s="413">
        <v>2</v>
      </c>
      <c r="Q2632" s="413">
        <v>1</v>
      </c>
      <c r="R2632" s="260">
        <f t="shared" si="60"/>
        <v>9</v>
      </c>
      <c r="S2632" s="659"/>
      <c r="T2632" s="659"/>
      <c r="U2632" s="659"/>
      <c r="V2632" s="659"/>
      <c r="W2632" s="659"/>
      <c r="X2632" s="659"/>
    </row>
    <row r="2633" spans="1:54" s="260" customFormat="1" ht="14.15" customHeight="1">
      <c r="B2633" s="654" t="s">
        <v>4594</v>
      </c>
      <c r="D2633" s="653" t="s">
        <v>4337</v>
      </c>
      <c r="E2633" s="653"/>
      <c r="F2633" s="655" t="s">
        <v>247</v>
      </c>
      <c r="G2633" s="655"/>
      <c r="H2633" s="655"/>
      <c r="I2633" s="655" t="s">
        <v>248</v>
      </c>
      <c r="J2633" s="658">
        <v>3</v>
      </c>
      <c r="K2633" s="660" t="s">
        <v>451</v>
      </c>
      <c r="L2633" s="659" t="s">
        <v>4803</v>
      </c>
      <c r="M2633" s="556">
        <v>0</v>
      </c>
      <c r="N2633" s="556">
        <v>0</v>
      </c>
      <c r="O2633" s="556">
        <v>0</v>
      </c>
      <c r="P2633" s="556">
        <v>0</v>
      </c>
      <c r="Q2633" s="556">
        <v>0</v>
      </c>
      <c r="R2633" s="260">
        <f t="shared" si="60"/>
        <v>0</v>
      </c>
      <c r="S2633" s="659"/>
      <c r="T2633" s="659"/>
      <c r="U2633" s="659"/>
      <c r="V2633" s="659"/>
      <c r="W2633" s="659"/>
      <c r="X2633" s="659"/>
    </row>
    <row r="2634" spans="1:54" s="260" customFormat="1" ht="14.15" customHeight="1">
      <c r="B2634" s="654" t="s">
        <v>4338</v>
      </c>
      <c r="D2634" s="653" t="s">
        <v>4339</v>
      </c>
      <c r="E2634" s="653"/>
      <c r="F2634" s="655" t="s">
        <v>266</v>
      </c>
      <c r="G2634" s="655">
        <v>2</v>
      </c>
      <c r="H2634" s="655">
        <v>3</v>
      </c>
      <c r="I2634" s="655" t="s">
        <v>248</v>
      </c>
      <c r="J2634" s="658">
        <v>4</v>
      </c>
      <c r="K2634" s="312" t="s">
        <v>3243</v>
      </c>
      <c r="L2634" s="659" t="s">
        <v>4989</v>
      </c>
      <c r="M2634" s="413">
        <v>0</v>
      </c>
      <c r="N2634" s="556">
        <v>0</v>
      </c>
      <c r="O2634" s="413">
        <v>0</v>
      </c>
      <c r="P2634" s="413">
        <v>0</v>
      </c>
      <c r="Q2634" s="556">
        <v>0</v>
      </c>
      <c r="R2634" s="260">
        <f t="shared" si="60"/>
        <v>0</v>
      </c>
      <c r="S2634" s="659"/>
      <c r="T2634" s="659"/>
      <c r="U2634" s="659"/>
      <c r="V2634" s="659"/>
      <c r="W2634" s="659"/>
      <c r="X2634" s="659"/>
    </row>
    <row r="2635" spans="1:54" s="260" customFormat="1" ht="14.15" customHeight="1">
      <c r="B2635" s="654" t="s">
        <v>4558</v>
      </c>
      <c r="D2635" s="653" t="s">
        <v>4343</v>
      </c>
      <c r="E2635" s="653"/>
      <c r="F2635" s="655" t="s">
        <v>266</v>
      </c>
      <c r="G2635" s="655">
        <v>5</v>
      </c>
      <c r="H2635" s="655">
        <v>5</v>
      </c>
      <c r="I2635" s="655" t="s">
        <v>248</v>
      </c>
      <c r="J2635" s="655">
        <v>5</v>
      </c>
      <c r="K2635" s="312" t="s">
        <v>3233</v>
      </c>
      <c r="L2635" s="659" t="s">
        <v>4552</v>
      </c>
      <c r="M2635" s="413">
        <v>1</v>
      </c>
      <c r="N2635" s="556">
        <v>0</v>
      </c>
      <c r="O2635" s="556">
        <v>0</v>
      </c>
      <c r="P2635" s="413">
        <v>1</v>
      </c>
      <c r="Q2635" s="556">
        <v>0</v>
      </c>
      <c r="R2635" s="260">
        <f t="shared" si="60"/>
        <v>2</v>
      </c>
      <c r="S2635" s="659"/>
      <c r="T2635" s="659"/>
      <c r="U2635" s="659"/>
      <c r="V2635" s="659"/>
      <c r="W2635" s="659"/>
      <c r="X2635" s="659"/>
    </row>
    <row r="2636" spans="1:54" s="260" customFormat="1" ht="14.15" customHeight="1">
      <c r="B2636" s="654" t="s">
        <v>4781</v>
      </c>
      <c r="D2636" s="653" t="s">
        <v>4340</v>
      </c>
      <c r="E2636" s="653"/>
      <c r="F2636" s="655" t="s">
        <v>266</v>
      </c>
      <c r="G2636" s="655">
        <v>3</v>
      </c>
      <c r="H2636" s="655">
        <v>3</v>
      </c>
      <c r="I2636" s="655" t="s">
        <v>248</v>
      </c>
      <c r="J2636" s="658">
        <v>5</v>
      </c>
      <c r="K2636" s="660" t="s">
        <v>451</v>
      </c>
      <c r="L2636" s="659" t="s">
        <v>4780</v>
      </c>
      <c r="M2636" s="556">
        <v>0</v>
      </c>
      <c r="N2636" s="556">
        <v>0</v>
      </c>
      <c r="O2636" s="413">
        <v>0</v>
      </c>
      <c r="P2636" s="413">
        <v>0</v>
      </c>
      <c r="Q2636" s="413">
        <v>0</v>
      </c>
      <c r="R2636" s="260">
        <f t="shared" si="60"/>
        <v>0</v>
      </c>
      <c r="S2636" s="659"/>
      <c r="T2636" s="659"/>
      <c r="U2636" s="659"/>
      <c r="V2636" s="659"/>
      <c r="W2636" s="659"/>
      <c r="X2636" s="659"/>
    </row>
    <row r="2637" spans="1:54" s="260" customFormat="1" ht="14.15" customHeight="1">
      <c r="B2637" s="654" t="s">
        <v>4341</v>
      </c>
      <c r="D2637" s="653" t="s">
        <v>4342</v>
      </c>
      <c r="E2637" s="653"/>
      <c r="F2637" s="655" t="s">
        <v>266</v>
      </c>
      <c r="G2637" s="655">
        <v>3</v>
      </c>
      <c r="H2637" s="655">
        <v>5</v>
      </c>
      <c r="I2637" s="655" t="s">
        <v>248</v>
      </c>
      <c r="J2637" s="655">
        <v>5</v>
      </c>
      <c r="K2637" s="312" t="s">
        <v>3250</v>
      </c>
      <c r="L2637" s="659" t="s">
        <v>4552</v>
      </c>
      <c r="M2637" s="413">
        <v>2</v>
      </c>
      <c r="N2637" s="413">
        <v>2</v>
      </c>
      <c r="O2637" s="413">
        <v>2</v>
      </c>
      <c r="P2637" s="413">
        <v>1</v>
      </c>
      <c r="Q2637" s="413">
        <v>2</v>
      </c>
      <c r="R2637" s="260">
        <f t="shared" si="60"/>
        <v>9</v>
      </c>
      <c r="S2637" s="659"/>
      <c r="T2637" s="659"/>
      <c r="U2637" s="659"/>
      <c r="V2637" s="659"/>
      <c r="W2637" s="659"/>
      <c r="X2637" s="659"/>
    </row>
    <row r="2638" spans="1:54" s="260" customFormat="1" ht="14.15" customHeight="1">
      <c r="B2638" s="654" t="s">
        <v>4344</v>
      </c>
      <c r="D2638" s="653" t="s">
        <v>4345</v>
      </c>
      <c r="E2638" s="653"/>
      <c r="F2638" s="655" t="s">
        <v>247</v>
      </c>
      <c r="G2638" s="655"/>
      <c r="H2638" s="655"/>
      <c r="I2638" s="655" t="s">
        <v>248</v>
      </c>
      <c r="J2638" s="655">
        <v>6</v>
      </c>
      <c r="K2638" s="312" t="s">
        <v>3243</v>
      </c>
      <c r="L2638" s="659" t="s">
        <v>4608</v>
      </c>
      <c r="M2638" s="556">
        <v>0</v>
      </c>
      <c r="N2638" s="413">
        <v>0</v>
      </c>
      <c r="O2638" s="413">
        <v>0</v>
      </c>
      <c r="P2638" s="413">
        <v>0</v>
      </c>
      <c r="Q2638" s="413">
        <v>0</v>
      </c>
      <c r="R2638" s="260">
        <f t="shared" si="60"/>
        <v>0</v>
      </c>
      <c r="S2638" s="659"/>
      <c r="T2638" s="659"/>
      <c r="U2638" s="659"/>
      <c r="V2638" s="659"/>
      <c r="W2638" s="659"/>
      <c r="X2638" s="659"/>
    </row>
    <row r="2639" spans="1:54" s="260" customFormat="1" ht="14.15" customHeight="1">
      <c r="B2639" s="654" t="s">
        <v>5003</v>
      </c>
      <c r="D2639" s="653" t="s">
        <v>4346</v>
      </c>
      <c r="E2639" s="653"/>
      <c r="F2639" s="655" t="s">
        <v>247</v>
      </c>
      <c r="G2639" s="655"/>
      <c r="H2639" s="655"/>
      <c r="I2639" s="655" t="s">
        <v>248</v>
      </c>
      <c r="J2639" s="655">
        <v>7</v>
      </c>
      <c r="K2639" s="312" t="s">
        <v>3243</v>
      </c>
      <c r="L2639" s="659" t="s">
        <v>4552</v>
      </c>
      <c r="M2639" s="556">
        <v>0</v>
      </c>
      <c r="N2639" s="413">
        <v>0</v>
      </c>
      <c r="O2639" s="556">
        <v>0</v>
      </c>
      <c r="P2639" s="413">
        <v>0</v>
      </c>
      <c r="Q2639" s="413">
        <v>0</v>
      </c>
      <c r="R2639" s="260">
        <f t="shared" si="60"/>
        <v>0</v>
      </c>
      <c r="S2639" s="659"/>
      <c r="T2639" s="659"/>
      <c r="U2639" s="659"/>
      <c r="V2639" s="659"/>
      <c r="W2639" s="659"/>
      <c r="X2639" s="659"/>
    </row>
    <row r="2640" spans="1:54" s="260" customFormat="1" ht="14.15" customHeight="1">
      <c r="B2640" s="654" t="s">
        <v>4568</v>
      </c>
      <c r="D2640" s="653" t="s">
        <v>4364</v>
      </c>
      <c r="E2640" s="653"/>
      <c r="F2640" s="655" t="s">
        <v>247</v>
      </c>
      <c r="G2640" s="655"/>
      <c r="H2640" s="655"/>
      <c r="I2640" s="309" t="s">
        <v>3275</v>
      </c>
      <c r="J2640" s="655">
        <v>1</v>
      </c>
      <c r="K2640" s="312" t="s">
        <v>3233</v>
      </c>
      <c r="L2640" s="659" t="s">
        <v>4552</v>
      </c>
      <c r="M2640" s="556">
        <v>0</v>
      </c>
      <c r="N2640" s="413">
        <v>1</v>
      </c>
      <c r="O2640" s="413">
        <v>1</v>
      </c>
      <c r="P2640" s="413">
        <v>1</v>
      </c>
      <c r="Q2640" s="413">
        <v>1</v>
      </c>
      <c r="R2640" s="260">
        <f t="shared" si="60"/>
        <v>4</v>
      </c>
      <c r="S2640" s="659"/>
      <c r="T2640" s="659"/>
      <c r="U2640" s="659"/>
      <c r="V2640" s="659"/>
      <c r="W2640" s="659"/>
      <c r="X2640" s="659"/>
    </row>
    <row r="2641" spans="2:24" s="260" customFormat="1" ht="14.15" customHeight="1">
      <c r="B2641" s="654" t="s">
        <v>4365</v>
      </c>
      <c r="D2641" s="653" t="s">
        <v>4366</v>
      </c>
      <c r="E2641" s="653"/>
      <c r="F2641" s="655" t="s">
        <v>247</v>
      </c>
      <c r="G2641" s="655"/>
      <c r="H2641" s="655"/>
      <c r="I2641" s="309" t="s">
        <v>3275</v>
      </c>
      <c r="J2641" s="655">
        <v>2</v>
      </c>
      <c r="K2641" s="660" t="s">
        <v>451</v>
      </c>
      <c r="L2641" s="659" t="s">
        <v>4583</v>
      </c>
      <c r="M2641" s="556">
        <v>0</v>
      </c>
      <c r="N2641" s="413">
        <v>0</v>
      </c>
      <c r="O2641" s="413">
        <v>0</v>
      </c>
      <c r="P2641" s="413">
        <v>0</v>
      </c>
      <c r="Q2641" s="413">
        <v>0</v>
      </c>
      <c r="R2641" s="260">
        <f t="shared" si="60"/>
        <v>0</v>
      </c>
      <c r="S2641" s="659"/>
      <c r="T2641" s="659"/>
      <c r="U2641" s="659"/>
      <c r="V2641" s="659"/>
      <c r="W2641" s="659"/>
      <c r="X2641" s="659"/>
    </row>
    <row r="2642" spans="2:24" s="260" customFormat="1" ht="14.15" customHeight="1">
      <c r="B2642" s="654" t="s">
        <v>4369</v>
      </c>
      <c r="D2642" s="653" t="s">
        <v>4370</v>
      </c>
      <c r="E2642" s="653"/>
      <c r="F2642" s="655" t="s">
        <v>266</v>
      </c>
      <c r="G2642" s="655">
        <v>4</v>
      </c>
      <c r="H2642" s="655">
        <v>3</v>
      </c>
      <c r="I2642" s="309" t="s">
        <v>3275</v>
      </c>
      <c r="J2642" s="655">
        <v>3</v>
      </c>
      <c r="K2642" s="312" t="s">
        <v>3243</v>
      </c>
      <c r="L2642" s="659" t="s">
        <v>4552</v>
      </c>
      <c r="M2642" s="556">
        <v>0</v>
      </c>
      <c r="N2642" s="413">
        <v>0</v>
      </c>
      <c r="O2642" s="413">
        <v>1</v>
      </c>
      <c r="P2642" s="413">
        <v>0</v>
      </c>
      <c r="Q2642" s="413">
        <v>0</v>
      </c>
      <c r="R2642" s="260">
        <f t="shared" si="60"/>
        <v>1</v>
      </c>
      <c r="S2642" s="659"/>
      <c r="T2642" s="659"/>
      <c r="U2642" s="659"/>
      <c r="V2642" s="659"/>
      <c r="W2642" s="659"/>
      <c r="X2642" s="659"/>
    </row>
    <row r="2643" spans="2:24" s="260" customFormat="1" ht="14.15" customHeight="1">
      <c r="B2643" s="654" t="s">
        <v>4367</v>
      </c>
      <c r="D2643" s="653" t="s">
        <v>4368</v>
      </c>
      <c r="E2643" s="653"/>
      <c r="F2643" s="655" t="s">
        <v>533</v>
      </c>
      <c r="G2643" s="655">
        <v>1</v>
      </c>
      <c r="H2643" s="655">
        <v>3</v>
      </c>
      <c r="I2643" s="309" t="s">
        <v>3275</v>
      </c>
      <c r="J2643" s="655">
        <v>3</v>
      </c>
      <c r="K2643" s="660" t="s">
        <v>451</v>
      </c>
      <c r="L2643" s="659" t="s">
        <v>4600</v>
      </c>
      <c r="M2643" s="556">
        <v>0</v>
      </c>
      <c r="N2643" s="413">
        <v>0</v>
      </c>
      <c r="O2643" s="413">
        <v>0</v>
      </c>
      <c r="P2643" s="413">
        <v>0</v>
      </c>
      <c r="Q2643" s="413">
        <v>0</v>
      </c>
      <c r="R2643" s="260">
        <f t="shared" si="60"/>
        <v>0</v>
      </c>
      <c r="S2643" s="659"/>
      <c r="T2643" s="659"/>
      <c r="U2643" s="659"/>
      <c r="V2643" s="659"/>
      <c r="W2643" s="659"/>
      <c r="X2643" s="659"/>
    </row>
    <row r="2644" spans="2:24" s="260" customFormat="1" ht="14.15" customHeight="1">
      <c r="B2644" s="654" t="s">
        <v>4371</v>
      </c>
      <c r="D2644" s="653" t="s">
        <v>4372</v>
      </c>
      <c r="E2644" s="653"/>
      <c r="F2644" s="655" t="s">
        <v>247</v>
      </c>
      <c r="G2644" s="655"/>
      <c r="H2644" s="655"/>
      <c r="I2644" s="309" t="s">
        <v>3275</v>
      </c>
      <c r="J2644" s="655">
        <v>3</v>
      </c>
      <c r="K2644" s="660" t="s">
        <v>451</v>
      </c>
      <c r="L2644" s="659" t="s">
        <v>4625</v>
      </c>
      <c r="M2644" s="556">
        <v>0</v>
      </c>
      <c r="N2644" s="556">
        <v>0</v>
      </c>
      <c r="O2644" s="556">
        <v>0</v>
      </c>
      <c r="P2644" s="556">
        <v>0</v>
      </c>
      <c r="Q2644" s="556">
        <v>0</v>
      </c>
      <c r="R2644" s="260">
        <f t="shared" si="60"/>
        <v>0</v>
      </c>
      <c r="S2644" s="659"/>
      <c r="T2644" s="659"/>
      <c r="U2644" s="659"/>
      <c r="V2644" s="659"/>
      <c r="W2644" s="659"/>
      <c r="X2644" s="659"/>
    </row>
    <row r="2645" spans="2:24" s="260" customFormat="1" ht="14.15" customHeight="1">
      <c r="B2645" s="654" t="s">
        <v>4589</v>
      </c>
      <c r="D2645" s="653" t="s">
        <v>4373</v>
      </c>
      <c r="E2645" s="653"/>
      <c r="F2645" s="655" t="s">
        <v>266</v>
      </c>
      <c r="G2645" s="655">
        <v>3</v>
      </c>
      <c r="H2645" s="655">
        <v>3</v>
      </c>
      <c r="I2645" s="309" t="s">
        <v>3275</v>
      </c>
      <c r="J2645" s="655">
        <v>4</v>
      </c>
      <c r="K2645" s="312" t="s">
        <v>3243</v>
      </c>
      <c r="L2645" s="659" t="s">
        <v>5029</v>
      </c>
      <c r="M2645" s="413">
        <v>0</v>
      </c>
      <c r="N2645" s="413">
        <v>0</v>
      </c>
      <c r="O2645" s="413">
        <v>0</v>
      </c>
      <c r="P2645" s="413">
        <v>0</v>
      </c>
      <c r="Q2645" s="413">
        <v>0</v>
      </c>
      <c r="R2645" s="260">
        <f t="shared" si="60"/>
        <v>0</v>
      </c>
      <c r="S2645" s="659"/>
      <c r="T2645" s="659"/>
      <c r="U2645" s="659"/>
      <c r="V2645" s="659"/>
      <c r="W2645" s="659"/>
      <c r="X2645" s="659"/>
    </row>
    <row r="2646" spans="2:24" s="260" customFormat="1" ht="14.15" customHeight="1">
      <c r="B2646" s="654" t="s">
        <v>4376</v>
      </c>
      <c r="D2646" s="653" t="s">
        <v>4377</v>
      </c>
      <c r="E2646" s="653"/>
      <c r="F2646" s="655" t="s">
        <v>266</v>
      </c>
      <c r="G2646" s="655">
        <v>6</v>
      </c>
      <c r="H2646" s="655">
        <v>9</v>
      </c>
      <c r="I2646" s="309" t="s">
        <v>3275</v>
      </c>
      <c r="J2646" s="655">
        <v>6</v>
      </c>
      <c r="K2646" s="312" t="s">
        <v>3250</v>
      </c>
      <c r="L2646" s="659" t="s">
        <v>4552</v>
      </c>
      <c r="M2646" s="413">
        <v>2</v>
      </c>
      <c r="N2646" s="413">
        <v>2</v>
      </c>
      <c r="O2646" s="413">
        <v>2</v>
      </c>
      <c r="P2646" s="413">
        <v>2</v>
      </c>
      <c r="Q2646" s="413">
        <v>1</v>
      </c>
      <c r="R2646" s="260">
        <f t="shared" si="60"/>
        <v>9</v>
      </c>
      <c r="S2646" s="659"/>
      <c r="T2646" s="659"/>
      <c r="U2646" s="659"/>
      <c r="V2646" s="659"/>
      <c r="W2646" s="659"/>
      <c r="X2646" s="659"/>
    </row>
    <row r="2647" spans="2:24" s="260" customFormat="1" ht="14.15" customHeight="1">
      <c r="B2647" s="654" t="s">
        <v>4374</v>
      </c>
      <c r="D2647" s="653" t="s">
        <v>4375</v>
      </c>
      <c r="E2647" s="653"/>
      <c r="F2647" s="655" t="s">
        <v>266</v>
      </c>
      <c r="G2647" s="655">
        <v>5</v>
      </c>
      <c r="H2647" s="655">
        <v>5</v>
      </c>
      <c r="I2647" s="309" t="s">
        <v>3275</v>
      </c>
      <c r="J2647" s="655">
        <v>6</v>
      </c>
      <c r="K2647" s="312" t="s">
        <v>3250</v>
      </c>
      <c r="L2647" s="659" t="s">
        <v>4552</v>
      </c>
      <c r="M2647" s="413">
        <v>1</v>
      </c>
      <c r="N2647" s="413">
        <v>0</v>
      </c>
      <c r="O2647" s="413">
        <v>2</v>
      </c>
      <c r="P2647" s="413">
        <v>1</v>
      </c>
      <c r="Q2647" s="413">
        <v>1</v>
      </c>
      <c r="R2647" s="260">
        <f t="shared" si="60"/>
        <v>5</v>
      </c>
      <c r="S2647" s="659"/>
      <c r="T2647" s="659"/>
      <c r="U2647" s="659"/>
      <c r="V2647" s="659"/>
      <c r="W2647" s="659"/>
      <c r="X2647" s="659"/>
    </row>
    <row r="2648" spans="2:24" s="260" customFormat="1" ht="14.15" customHeight="1">
      <c r="B2648" s="654" t="s">
        <v>4378</v>
      </c>
      <c r="D2648" s="653" t="s">
        <v>4379</v>
      </c>
      <c r="E2648" s="653"/>
      <c r="F2648" s="655" t="s">
        <v>247</v>
      </c>
      <c r="G2648" s="655"/>
      <c r="H2648" s="655"/>
      <c r="I2648" s="309" t="s">
        <v>3275</v>
      </c>
      <c r="J2648" s="655">
        <v>6</v>
      </c>
      <c r="K2648" s="312" t="s">
        <v>3243</v>
      </c>
      <c r="L2648" s="659" t="s">
        <v>4753</v>
      </c>
      <c r="M2648" s="413">
        <v>0</v>
      </c>
      <c r="N2648" s="413">
        <v>0</v>
      </c>
      <c r="O2648" s="413">
        <v>0</v>
      </c>
      <c r="P2648" s="413">
        <v>0</v>
      </c>
      <c r="Q2648" s="413">
        <v>0</v>
      </c>
      <c r="R2648" s="260">
        <f t="shared" si="60"/>
        <v>0</v>
      </c>
      <c r="S2648" s="659"/>
      <c r="T2648" s="659"/>
      <c r="U2648" s="659"/>
      <c r="V2648" s="659"/>
      <c r="W2648" s="659"/>
      <c r="X2648" s="659"/>
    </row>
    <row r="2649" spans="2:24" s="260" customFormat="1" ht="14.15" customHeight="1">
      <c r="B2649" s="661" t="s">
        <v>4607</v>
      </c>
      <c r="D2649" s="653" t="s">
        <v>4380</v>
      </c>
      <c r="E2649" s="653"/>
      <c r="F2649" s="655" t="s">
        <v>266</v>
      </c>
      <c r="G2649" s="655">
        <v>2</v>
      </c>
      <c r="H2649" s="655">
        <v>4</v>
      </c>
      <c r="I2649" s="309" t="s">
        <v>3275</v>
      </c>
      <c r="J2649" s="655">
        <v>7</v>
      </c>
      <c r="K2649" s="312" t="s">
        <v>3233</v>
      </c>
      <c r="L2649" s="659" t="s">
        <v>4552</v>
      </c>
      <c r="M2649" s="413">
        <v>1</v>
      </c>
      <c r="N2649" s="556">
        <v>0</v>
      </c>
      <c r="O2649" s="556">
        <v>0</v>
      </c>
      <c r="P2649" s="556">
        <v>0</v>
      </c>
      <c r="Q2649" s="556">
        <v>0</v>
      </c>
      <c r="R2649" s="260">
        <f t="shared" si="60"/>
        <v>1</v>
      </c>
      <c r="S2649" s="659"/>
      <c r="T2649" s="659"/>
      <c r="U2649" s="659"/>
      <c r="V2649" s="659"/>
      <c r="W2649" s="659"/>
      <c r="X2649" s="659"/>
    </row>
    <row r="2650" spans="2:24" s="260" customFormat="1" ht="14.15" customHeight="1">
      <c r="B2650" s="654" t="s">
        <v>4564</v>
      </c>
      <c r="D2650" s="653" t="s">
        <v>4347</v>
      </c>
      <c r="E2650" s="653"/>
      <c r="F2650" s="655" t="s">
        <v>247</v>
      </c>
      <c r="G2650" s="655"/>
      <c r="H2650" s="655"/>
      <c r="I2650" s="309" t="s">
        <v>3261</v>
      </c>
      <c r="J2650" s="655">
        <v>1</v>
      </c>
      <c r="K2650" s="312" t="s">
        <v>3233</v>
      </c>
      <c r="L2650" s="659" t="s">
        <v>4552</v>
      </c>
      <c r="M2650" s="413">
        <v>1</v>
      </c>
      <c r="N2650" s="556">
        <v>0</v>
      </c>
      <c r="O2650" s="556">
        <v>0</v>
      </c>
      <c r="P2650" s="413">
        <v>1</v>
      </c>
      <c r="Q2650" s="556">
        <v>0</v>
      </c>
      <c r="R2650" s="260">
        <f t="shared" si="60"/>
        <v>2</v>
      </c>
      <c r="S2650" s="659"/>
      <c r="T2650" s="659"/>
      <c r="U2650" s="659"/>
      <c r="V2650" s="659"/>
      <c r="W2650" s="659"/>
      <c r="X2650" s="659"/>
    </row>
    <row r="2651" spans="2:24" s="260" customFormat="1" ht="14.15" customHeight="1">
      <c r="B2651" s="654" t="s">
        <v>4593</v>
      </c>
      <c r="D2651" s="653" t="s">
        <v>4348</v>
      </c>
      <c r="E2651" s="653"/>
      <c r="F2651" s="655" t="s">
        <v>266</v>
      </c>
      <c r="G2651" s="655">
        <v>3</v>
      </c>
      <c r="H2651" s="655">
        <v>2</v>
      </c>
      <c r="I2651" s="309" t="s">
        <v>3261</v>
      </c>
      <c r="J2651" s="655">
        <v>2</v>
      </c>
      <c r="K2651" s="312" t="s">
        <v>3243</v>
      </c>
      <c r="L2651" s="659" t="s">
        <v>5026</v>
      </c>
      <c r="M2651" s="413">
        <v>0</v>
      </c>
      <c r="N2651" s="413">
        <v>0</v>
      </c>
      <c r="O2651" s="413">
        <v>0</v>
      </c>
      <c r="P2651" s="556">
        <v>0</v>
      </c>
      <c r="Q2651" s="413">
        <v>0</v>
      </c>
      <c r="R2651" s="260">
        <f t="shared" si="60"/>
        <v>0</v>
      </c>
      <c r="S2651" s="659"/>
      <c r="T2651" s="659"/>
      <c r="U2651" s="659"/>
      <c r="V2651" s="659"/>
      <c r="W2651" s="659"/>
      <c r="X2651" s="659"/>
    </row>
    <row r="2652" spans="2:24" s="260" customFormat="1" ht="14.15" customHeight="1">
      <c r="B2652" s="654" t="s">
        <v>4349</v>
      </c>
      <c r="D2652" s="653" t="s">
        <v>4350</v>
      </c>
      <c r="E2652" s="653"/>
      <c r="F2652" s="655" t="s">
        <v>247</v>
      </c>
      <c r="G2652" s="655"/>
      <c r="H2652" s="655"/>
      <c r="I2652" s="309" t="s">
        <v>3261</v>
      </c>
      <c r="J2652" s="655">
        <v>2</v>
      </c>
      <c r="K2652" s="660" t="s">
        <v>451</v>
      </c>
      <c r="L2652" s="659" t="s">
        <v>4569</v>
      </c>
      <c r="M2652" s="556">
        <v>0</v>
      </c>
      <c r="N2652" s="556">
        <v>0</v>
      </c>
      <c r="O2652" s="556">
        <v>0</v>
      </c>
      <c r="P2652" s="556">
        <v>0</v>
      </c>
      <c r="Q2652" s="556">
        <v>0</v>
      </c>
      <c r="R2652" s="260">
        <f t="shared" si="60"/>
        <v>0</v>
      </c>
      <c r="S2652" s="659"/>
      <c r="T2652" s="659"/>
      <c r="U2652" s="659"/>
      <c r="V2652" s="659"/>
      <c r="W2652" s="659"/>
      <c r="X2652" s="659"/>
    </row>
    <row r="2653" spans="2:24" s="260" customFormat="1" ht="14.15" customHeight="1">
      <c r="B2653" s="654" t="s">
        <v>4351</v>
      </c>
      <c r="D2653" s="653" t="s">
        <v>4352</v>
      </c>
      <c r="E2653" s="653"/>
      <c r="F2653" s="655" t="s">
        <v>266</v>
      </c>
      <c r="G2653" s="655">
        <v>3</v>
      </c>
      <c r="H2653" s="655">
        <v>3</v>
      </c>
      <c r="I2653" s="309" t="s">
        <v>3261</v>
      </c>
      <c r="J2653" s="655">
        <v>3</v>
      </c>
      <c r="K2653" s="312" t="s">
        <v>3243</v>
      </c>
      <c r="L2653" s="659" t="s">
        <v>4621</v>
      </c>
      <c r="M2653" s="556">
        <v>0</v>
      </c>
      <c r="N2653" s="413">
        <v>0</v>
      </c>
      <c r="O2653" s="413">
        <v>0</v>
      </c>
      <c r="P2653" s="413">
        <v>0</v>
      </c>
      <c r="Q2653" s="413">
        <v>0</v>
      </c>
      <c r="R2653" s="260">
        <f t="shared" si="60"/>
        <v>0</v>
      </c>
      <c r="S2653" s="659"/>
      <c r="T2653" s="659"/>
      <c r="U2653" s="659"/>
      <c r="V2653" s="659"/>
      <c r="W2653" s="659"/>
      <c r="X2653" s="659"/>
    </row>
    <row r="2654" spans="2:24" s="260" customFormat="1" ht="14.15" customHeight="1">
      <c r="B2654" s="654" t="s">
        <v>4353</v>
      </c>
      <c r="D2654" s="653" t="s">
        <v>4354</v>
      </c>
      <c r="E2654" s="653"/>
      <c r="F2654" s="655" t="s">
        <v>247</v>
      </c>
      <c r="G2654" s="655"/>
      <c r="H2654" s="655"/>
      <c r="I2654" s="309" t="s">
        <v>3261</v>
      </c>
      <c r="J2654" s="655">
        <v>3</v>
      </c>
      <c r="K2654" s="660" t="s">
        <v>451</v>
      </c>
      <c r="L2654" s="659" t="s">
        <v>4569</v>
      </c>
      <c r="M2654" s="556">
        <v>0</v>
      </c>
      <c r="N2654" s="556">
        <v>0</v>
      </c>
      <c r="O2654" s="556">
        <v>0</v>
      </c>
      <c r="P2654" s="556">
        <v>0</v>
      </c>
      <c r="Q2654" s="413">
        <v>0</v>
      </c>
      <c r="R2654" s="260">
        <f t="shared" si="60"/>
        <v>0</v>
      </c>
      <c r="S2654" s="659"/>
      <c r="T2654" s="659"/>
      <c r="U2654" s="659"/>
      <c r="V2654" s="659"/>
      <c r="W2654" s="659"/>
      <c r="X2654" s="659"/>
    </row>
    <row r="2655" spans="2:24" s="260" customFormat="1" ht="14.15" customHeight="1">
      <c r="B2655" s="654" t="s">
        <v>4355</v>
      </c>
      <c r="D2655" s="653" t="s">
        <v>4356</v>
      </c>
      <c r="E2655" s="653"/>
      <c r="F2655" s="655" t="s">
        <v>266</v>
      </c>
      <c r="G2655" s="655">
        <v>4</v>
      </c>
      <c r="H2655" s="655">
        <v>4</v>
      </c>
      <c r="I2655" s="309" t="s">
        <v>3261</v>
      </c>
      <c r="J2655" s="655">
        <v>5</v>
      </c>
      <c r="K2655" s="660" t="s">
        <v>451</v>
      </c>
      <c r="L2655" s="659" t="s">
        <v>4572</v>
      </c>
      <c r="M2655" s="556">
        <v>0</v>
      </c>
      <c r="N2655" s="556">
        <v>0</v>
      </c>
      <c r="O2655" s="556">
        <v>0</v>
      </c>
      <c r="P2655" s="556">
        <v>0</v>
      </c>
      <c r="Q2655" s="556">
        <v>0</v>
      </c>
      <c r="R2655" s="260">
        <f t="shared" si="60"/>
        <v>0</v>
      </c>
      <c r="S2655" s="659"/>
      <c r="T2655" s="659"/>
      <c r="U2655" s="659"/>
      <c r="V2655" s="659"/>
      <c r="W2655" s="659"/>
      <c r="X2655" s="659"/>
    </row>
    <row r="2656" spans="2:24" s="260" customFormat="1" ht="14.15" customHeight="1">
      <c r="B2656" s="654" t="s">
        <v>4357</v>
      </c>
      <c r="D2656" s="653" t="s">
        <v>4358</v>
      </c>
      <c r="E2656" s="653"/>
      <c r="F2656" s="655" t="s">
        <v>266</v>
      </c>
      <c r="G2656" s="655">
        <v>5</v>
      </c>
      <c r="H2656" s="655">
        <v>5</v>
      </c>
      <c r="I2656" s="309" t="s">
        <v>3261</v>
      </c>
      <c r="J2656" s="655">
        <v>5</v>
      </c>
      <c r="K2656" s="312" t="s">
        <v>3243</v>
      </c>
      <c r="L2656" s="659" t="s">
        <v>4569</v>
      </c>
      <c r="M2656" s="413">
        <v>0</v>
      </c>
      <c r="N2656" s="413">
        <v>0</v>
      </c>
      <c r="O2656" s="413">
        <v>0</v>
      </c>
      <c r="P2656" s="413">
        <v>0</v>
      </c>
      <c r="Q2656" s="413">
        <v>0</v>
      </c>
      <c r="R2656" s="260">
        <f t="shared" si="60"/>
        <v>0</v>
      </c>
      <c r="S2656" s="659"/>
      <c r="T2656" s="659"/>
      <c r="U2656" s="659"/>
      <c r="V2656" s="659"/>
      <c r="W2656" s="659"/>
      <c r="X2656" s="659"/>
    </row>
    <row r="2657" spans="2:24" s="260" customFormat="1" ht="14.15" customHeight="1">
      <c r="B2657" s="654" t="s">
        <v>4559</v>
      </c>
      <c r="D2657" s="653" t="s">
        <v>4359</v>
      </c>
      <c r="E2657" s="653"/>
      <c r="F2657" s="655" t="s">
        <v>266</v>
      </c>
      <c r="G2657" s="655">
        <v>4</v>
      </c>
      <c r="H2657" s="655">
        <v>6</v>
      </c>
      <c r="I2657" s="309" t="s">
        <v>3261</v>
      </c>
      <c r="J2657" s="655">
        <v>6</v>
      </c>
      <c r="K2657" s="312" t="s">
        <v>3233</v>
      </c>
      <c r="L2657" s="659" t="s">
        <v>4552</v>
      </c>
      <c r="M2657" s="413">
        <v>1</v>
      </c>
      <c r="N2657" s="413">
        <v>1</v>
      </c>
      <c r="O2657" s="556">
        <v>0</v>
      </c>
      <c r="P2657" s="413">
        <v>1</v>
      </c>
      <c r="Q2657" s="556">
        <v>0</v>
      </c>
      <c r="R2657" s="260">
        <f t="shared" si="60"/>
        <v>3</v>
      </c>
      <c r="S2657" s="659"/>
      <c r="T2657" s="659"/>
      <c r="U2657" s="659"/>
      <c r="V2657" s="659"/>
      <c r="W2657" s="659"/>
      <c r="X2657" s="659"/>
    </row>
    <row r="2658" spans="2:24" s="260" customFormat="1" ht="14.15" customHeight="1">
      <c r="B2658" s="654" t="s">
        <v>4360</v>
      </c>
      <c r="D2658" s="653" t="s">
        <v>4361</v>
      </c>
      <c r="E2658" s="653"/>
      <c r="F2658" s="655" t="s">
        <v>266</v>
      </c>
      <c r="G2658" s="655">
        <v>5</v>
      </c>
      <c r="H2658" s="655">
        <v>5</v>
      </c>
      <c r="I2658" s="309" t="s">
        <v>3261</v>
      </c>
      <c r="J2658" s="655">
        <v>8</v>
      </c>
      <c r="K2658" s="312" t="s">
        <v>3250</v>
      </c>
      <c r="L2658" s="659" t="s">
        <v>4552</v>
      </c>
      <c r="M2658" s="413">
        <v>2</v>
      </c>
      <c r="N2658" s="413">
        <v>2</v>
      </c>
      <c r="O2658" s="413">
        <v>0</v>
      </c>
      <c r="P2658" s="413">
        <v>2</v>
      </c>
      <c r="Q2658" s="413">
        <v>0</v>
      </c>
      <c r="R2658" s="260">
        <f t="shared" si="60"/>
        <v>6</v>
      </c>
      <c r="S2658" s="659"/>
      <c r="T2658" s="659"/>
      <c r="U2658" s="659"/>
      <c r="V2658" s="659"/>
      <c r="W2658" s="659"/>
      <c r="X2658" s="659"/>
    </row>
    <row r="2659" spans="2:24" s="260" customFormat="1" ht="14.15" customHeight="1">
      <c r="B2659" s="654" t="s">
        <v>4362</v>
      </c>
      <c r="D2659" s="653" t="s">
        <v>4363</v>
      </c>
      <c r="E2659" s="653"/>
      <c r="F2659" s="655" t="s">
        <v>247</v>
      </c>
      <c r="G2659" s="655"/>
      <c r="H2659" s="655"/>
      <c r="I2659" s="309" t="s">
        <v>3261</v>
      </c>
      <c r="J2659" s="655">
        <v>10</v>
      </c>
      <c r="K2659" s="312" t="s">
        <v>3250</v>
      </c>
      <c r="L2659" s="659" t="s">
        <v>4552</v>
      </c>
      <c r="M2659" s="413">
        <v>2</v>
      </c>
      <c r="N2659" s="413">
        <v>1</v>
      </c>
      <c r="O2659" s="413">
        <v>2</v>
      </c>
      <c r="P2659" s="413">
        <v>1</v>
      </c>
      <c r="Q2659" s="413">
        <v>1</v>
      </c>
      <c r="R2659" s="260">
        <f t="shared" si="60"/>
        <v>7</v>
      </c>
      <c r="S2659" s="659"/>
      <c r="T2659" s="659"/>
      <c r="U2659" s="659"/>
      <c r="V2659" s="659"/>
      <c r="W2659" s="659"/>
      <c r="X2659" s="659"/>
    </row>
    <row r="2660" spans="2:24" s="260" customFormat="1" ht="14.15" customHeight="1">
      <c r="B2660" s="654" t="s">
        <v>4602</v>
      </c>
      <c r="D2660" s="653" t="s">
        <v>4430</v>
      </c>
      <c r="E2660" s="653"/>
      <c r="F2660" s="655" t="s">
        <v>247</v>
      </c>
      <c r="G2660" s="655"/>
      <c r="H2660" s="655"/>
      <c r="I2660" s="514" t="s">
        <v>3333</v>
      </c>
      <c r="J2660" s="655">
        <v>1</v>
      </c>
      <c r="K2660" s="312" t="s">
        <v>3233</v>
      </c>
      <c r="L2660" s="659" t="s">
        <v>4552</v>
      </c>
      <c r="M2660" s="556">
        <v>0</v>
      </c>
      <c r="N2660" s="413">
        <v>1</v>
      </c>
      <c r="O2660" s="413">
        <v>0</v>
      </c>
      <c r="P2660" s="556">
        <v>0</v>
      </c>
      <c r="Q2660" s="413">
        <v>1</v>
      </c>
      <c r="R2660" s="260">
        <f t="shared" si="60"/>
        <v>2</v>
      </c>
      <c r="S2660" s="659"/>
      <c r="T2660" s="659"/>
      <c r="U2660" s="659"/>
      <c r="V2660" s="659"/>
      <c r="W2660" s="659"/>
      <c r="X2660" s="659"/>
    </row>
    <row r="2661" spans="2:24" s="260" customFormat="1" ht="14.15" customHeight="1">
      <c r="B2661" s="654" t="s">
        <v>4428</v>
      </c>
      <c r="D2661" s="653" t="s">
        <v>4429</v>
      </c>
      <c r="E2661" s="653"/>
      <c r="F2661" s="655" t="s">
        <v>266</v>
      </c>
      <c r="G2661" s="655">
        <v>2</v>
      </c>
      <c r="H2661" s="655">
        <v>1</v>
      </c>
      <c r="I2661" s="514" t="s">
        <v>3333</v>
      </c>
      <c r="J2661" s="655">
        <v>1</v>
      </c>
      <c r="K2661" s="312" t="s">
        <v>3243</v>
      </c>
      <c r="L2661" s="659" t="s">
        <v>4803</v>
      </c>
      <c r="M2661" s="413">
        <v>0</v>
      </c>
      <c r="N2661" s="413">
        <v>0</v>
      </c>
      <c r="O2661" s="413">
        <v>0</v>
      </c>
      <c r="P2661" s="413">
        <v>0</v>
      </c>
      <c r="Q2661" s="413">
        <v>0</v>
      </c>
      <c r="R2661" s="260">
        <f t="shared" si="60"/>
        <v>0</v>
      </c>
      <c r="S2661" s="659"/>
      <c r="T2661" s="659"/>
      <c r="U2661" s="659"/>
      <c r="V2661" s="659"/>
      <c r="W2661" s="659"/>
      <c r="X2661" s="659"/>
    </row>
    <row r="2662" spans="2:24" s="260" customFormat="1" ht="14.15" customHeight="1">
      <c r="B2662" s="654" t="s">
        <v>4434</v>
      </c>
      <c r="D2662" s="653" t="s">
        <v>4435</v>
      </c>
      <c r="E2662" s="653"/>
      <c r="F2662" s="655" t="s">
        <v>247</v>
      </c>
      <c r="G2662" s="655"/>
      <c r="H2662" s="655"/>
      <c r="I2662" s="514" t="s">
        <v>3333</v>
      </c>
      <c r="J2662" s="655">
        <v>2</v>
      </c>
      <c r="K2662" s="660" t="s">
        <v>451</v>
      </c>
      <c r="L2662" s="659" t="s">
        <v>4596</v>
      </c>
      <c r="M2662" s="556">
        <v>0</v>
      </c>
      <c r="N2662" s="413">
        <v>0</v>
      </c>
      <c r="O2662" s="413">
        <v>0</v>
      </c>
      <c r="P2662" s="413">
        <v>0</v>
      </c>
      <c r="Q2662" s="413">
        <v>0</v>
      </c>
      <c r="R2662" s="260">
        <f t="shared" ref="R2662:R2693" si="61">SUBTOTAL(9,M2662:Q2662)</f>
        <v>0</v>
      </c>
      <c r="S2662" s="659"/>
      <c r="T2662" s="659"/>
      <c r="U2662" s="659"/>
      <c r="V2662" s="659"/>
      <c r="W2662" s="659"/>
      <c r="X2662" s="659"/>
    </row>
    <row r="2663" spans="2:24" s="260" customFormat="1" ht="14.15" customHeight="1">
      <c r="B2663" s="654" t="s">
        <v>4757</v>
      </c>
      <c r="D2663" s="653" t="s">
        <v>4431</v>
      </c>
      <c r="E2663" s="653"/>
      <c r="F2663" s="655" t="s">
        <v>266</v>
      </c>
      <c r="G2663" s="655">
        <v>1</v>
      </c>
      <c r="H2663" s="655">
        <v>2</v>
      </c>
      <c r="I2663" s="514" t="s">
        <v>3333</v>
      </c>
      <c r="J2663" s="655">
        <v>2</v>
      </c>
      <c r="K2663" s="312" t="s">
        <v>3250</v>
      </c>
      <c r="L2663" s="659" t="s">
        <v>4803</v>
      </c>
      <c r="M2663" s="556">
        <v>0</v>
      </c>
      <c r="N2663" s="556">
        <v>0</v>
      </c>
      <c r="O2663" s="556">
        <v>0</v>
      </c>
      <c r="P2663" s="556">
        <v>0</v>
      </c>
      <c r="Q2663" s="556">
        <v>0</v>
      </c>
      <c r="R2663" s="260">
        <f t="shared" si="61"/>
        <v>0</v>
      </c>
      <c r="S2663" s="659"/>
      <c r="T2663" s="659"/>
      <c r="U2663" s="659"/>
      <c r="V2663" s="659"/>
      <c r="W2663" s="659"/>
      <c r="X2663" s="659"/>
    </row>
    <row r="2664" spans="2:24" s="260" customFormat="1" ht="14.15" customHeight="1">
      <c r="B2664" s="654" t="s">
        <v>4563</v>
      </c>
      <c r="D2664" s="653" t="s">
        <v>4578</v>
      </c>
      <c r="E2664" s="653"/>
      <c r="F2664" s="655" t="s">
        <v>266</v>
      </c>
      <c r="G2664" s="655">
        <v>2</v>
      </c>
      <c r="H2664" s="655">
        <v>3</v>
      </c>
      <c r="I2664" s="514" t="s">
        <v>3333</v>
      </c>
      <c r="J2664" s="655">
        <v>2</v>
      </c>
      <c r="K2664" s="312" t="s">
        <v>3233</v>
      </c>
      <c r="L2664" s="659" t="s">
        <v>4804</v>
      </c>
      <c r="M2664" s="556">
        <v>0</v>
      </c>
      <c r="N2664" s="556">
        <v>0</v>
      </c>
      <c r="O2664" s="413">
        <v>1</v>
      </c>
      <c r="P2664" s="413">
        <v>1</v>
      </c>
      <c r="Q2664" s="413">
        <v>1</v>
      </c>
      <c r="R2664" s="260">
        <f t="shared" si="61"/>
        <v>3</v>
      </c>
      <c r="S2664" s="659"/>
      <c r="T2664" s="659"/>
      <c r="U2664" s="659"/>
      <c r="V2664" s="659"/>
      <c r="W2664" s="659"/>
      <c r="X2664" s="659"/>
    </row>
    <row r="2665" spans="2:24" s="260" customFormat="1" ht="14.15" customHeight="1">
      <c r="B2665" s="654" t="s">
        <v>4432</v>
      </c>
      <c r="D2665" s="653" t="s">
        <v>4433</v>
      </c>
      <c r="E2665" s="653"/>
      <c r="F2665" s="655" t="s">
        <v>266</v>
      </c>
      <c r="G2665" s="655">
        <v>3</v>
      </c>
      <c r="H2665" s="655">
        <v>1</v>
      </c>
      <c r="I2665" s="514" t="s">
        <v>3333</v>
      </c>
      <c r="J2665" s="655">
        <v>2</v>
      </c>
      <c r="K2665" s="660" t="s">
        <v>451</v>
      </c>
      <c r="L2665" s="659" t="s">
        <v>4581</v>
      </c>
      <c r="M2665" s="413">
        <v>0</v>
      </c>
      <c r="N2665" s="413">
        <v>0</v>
      </c>
      <c r="O2665" s="413">
        <v>0</v>
      </c>
      <c r="P2665" s="413">
        <v>0</v>
      </c>
      <c r="Q2665" s="413">
        <v>0</v>
      </c>
      <c r="R2665" s="260">
        <f t="shared" si="61"/>
        <v>0</v>
      </c>
      <c r="S2665" s="659"/>
      <c r="T2665" s="659"/>
      <c r="U2665" s="659"/>
      <c r="V2665" s="659"/>
      <c r="W2665" s="659"/>
      <c r="X2665" s="659"/>
    </row>
    <row r="2666" spans="2:24" s="260" customFormat="1" ht="14.15" customHeight="1">
      <c r="B2666" s="654" t="s">
        <v>4436</v>
      </c>
      <c r="D2666" s="653" t="s">
        <v>4437</v>
      </c>
      <c r="E2666" s="653"/>
      <c r="F2666" s="655" t="s">
        <v>266</v>
      </c>
      <c r="G2666" s="655">
        <v>3</v>
      </c>
      <c r="H2666" s="655">
        <v>1</v>
      </c>
      <c r="I2666" s="514" t="s">
        <v>3333</v>
      </c>
      <c r="J2666" s="655">
        <v>3</v>
      </c>
      <c r="K2666" s="312" t="s">
        <v>3243</v>
      </c>
      <c r="L2666" s="659" t="s">
        <v>4552</v>
      </c>
      <c r="M2666" s="413">
        <v>0</v>
      </c>
      <c r="N2666" s="413">
        <v>0</v>
      </c>
      <c r="O2666" s="413">
        <v>2</v>
      </c>
      <c r="P2666" s="413">
        <v>0</v>
      </c>
      <c r="Q2666" s="413">
        <v>0</v>
      </c>
      <c r="R2666" s="260">
        <f t="shared" si="61"/>
        <v>2</v>
      </c>
      <c r="S2666" s="659"/>
      <c r="T2666" s="659"/>
      <c r="U2666" s="659"/>
      <c r="V2666" s="659"/>
      <c r="W2666" s="659"/>
      <c r="X2666" s="659"/>
    </row>
    <row r="2667" spans="2:24" s="260" customFormat="1" ht="14.15" customHeight="1">
      <c r="B2667" s="654" t="s">
        <v>4438</v>
      </c>
      <c r="D2667" s="653" t="s">
        <v>4439</v>
      </c>
      <c r="E2667" s="653"/>
      <c r="F2667" s="655" t="s">
        <v>266</v>
      </c>
      <c r="G2667" s="655">
        <v>4</v>
      </c>
      <c r="H2667" s="655">
        <v>2</v>
      </c>
      <c r="I2667" s="514" t="s">
        <v>3333</v>
      </c>
      <c r="J2667" s="655">
        <v>4</v>
      </c>
      <c r="K2667" s="660" t="s">
        <v>451</v>
      </c>
      <c r="L2667" s="659" t="s">
        <v>4569</v>
      </c>
      <c r="M2667" s="556">
        <v>0</v>
      </c>
      <c r="N2667" s="556">
        <v>0</v>
      </c>
      <c r="O2667" s="556">
        <v>0</v>
      </c>
      <c r="P2667" s="556">
        <v>0</v>
      </c>
      <c r="Q2667" s="556">
        <v>0</v>
      </c>
      <c r="R2667" s="260">
        <f t="shared" si="61"/>
        <v>0</v>
      </c>
      <c r="S2667" s="659"/>
      <c r="T2667" s="659"/>
      <c r="U2667" s="659"/>
      <c r="V2667" s="659"/>
      <c r="W2667" s="659"/>
      <c r="X2667" s="659"/>
    </row>
    <row r="2668" spans="2:24" s="260" customFormat="1" ht="14.15" customHeight="1">
      <c r="B2668" s="654" t="s">
        <v>4440</v>
      </c>
      <c r="D2668" s="653" t="s">
        <v>4441</v>
      </c>
      <c r="E2668" s="653"/>
      <c r="F2668" s="655" t="s">
        <v>247</v>
      </c>
      <c r="G2668" s="655"/>
      <c r="H2668" s="655"/>
      <c r="I2668" s="514" t="s">
        <v>3333</v>
      </c>
      <c r="J2668" s="655">
        <v>6</v>
      </c>
      <c r="K2668" s="312" t="s">
        <v>3243</v>
      </c>
      <c r="L2668" s="659" t="s">
        <v>4552</v>
      </c>
      <c r="M2668" s="413">
        <v>0</v>
      </c>
      <c r="N2668" s="413">
        <v>1</v>
      </c>
      <c r="O2668" s="413">
        <v>0</v>
      </c>
      <c r="P2668" s="413">
        <v>0</v>
      </c>
      <c r="Q2668" s="413">
        <v>0</v>
      </c>
      <c r="R2668" s="260">
        <f t="shared" si="61"/>
        <v>1</v>
      </c>
      <c r="S2668" s="659"/>
      <c r="T2668" s="659"/>
      <c r="U2668" s="659"/>
      <c r="V2668" s="659"/>
      <c r="W2668" s="659"/>
      <c r="X2668" s="659"/>
    </row>
    <row r="2669" spans="2:24" s="260" customFormat="1" ht="14.15" customHeight="1">
      <c r="B2669" s="661" t="s">
        <v>4577</v>
      </c>
      <c r="D2669" s="653" t="s">
        <v>4442</v>
      </c>
      <c r="E2669" s="653"/>
      <c r="F2669" s="655" t="s">
        <v>247</v>
      </c>
      <c r="G2669" s="655"/>
      <c r="H2669" s="655"/>
      <c r="I2669" s="514" t="s">
        <v>3333</v>
      </c>
      <c r="J2669" s="655">
        <v>8</v>
      </c>
      <c r="K2669" s="312" t="s">
        <v>3250</v>
      </c>
      <c r="L2669" s="659" t="s">
        <v>4552</v>
      </c>
      <c r="M2669" s="413">
        <v>0</v>
      </c>
      <c r="N2669" s="413">
        <v>0</v>
      </c>
      <c r="O2669" s="413">
        <v>0</v>
      </c>
      <c r="P2669" s="413">
        <v>1</v>
      </c>
      <c r="Q2669" s="413">
        <v>1</v>
      </c>
      <c r="R2669" s="260">
        <f t="shared" si="61"/>
        <v>2</v>
      </c>
      <c r="S2669" s="659"/>
      <c r="T2669" s="659"/>
      <c r="U2669" s="659"/>
      <c r="V2669" s="659"/>
      <c r="W2669" s="659"/>
      <c r="X2669" s="659"/>
    </row>
    <row r="2670" spans="2:24" s="260" customFormat="1" ht="14.15" customHeight="1">
      <c r="B2670" s="654" t="s">
        <v>4566</v>
      </c>
      <c r="D2670" s="653" t="s">
        <v>4381</v>
      </c>
      <c r="E2670" s="653"/>
      <c r="F2670" s="655" t="s">
        <v>247</v>
      </c>
      <c r="G2670" s="655"/>
      <c r="H2670" s="655"/>
      <c r="I2670" s="309" t="s">
        <v>3288</v>
      </c>
      <c r="J2670" s="655">
        <v>1</v>
      </c>
      <c r="K2670" s="312" t="s">
        <v>3233</v>
      </c>
      <c r="L2670" s="659" t="s">
        <v>4552</v>
      </c>
      <c r="M2670" s="413">
        <v>1</v>
      </c>
      <c r="N2670" s="413">
        <v>1</v>
      </c>
      <c r="O2670" s="413">
        <v>1</v>
      </c>
      <c r="P2670" s="413">
        <v>1</v>
      </c>
      <c r="Q2670" s="556">
        <v>0</v>
      </c>
      <c r="R2670" s="260">
        <f t="shared" si="61"/>
        <v>4</v>
      </c>
      <c r="S2670" s="659"/>
      <c r="T2670" s="659"/>
      <c r="U2670" s="659"/>
      <c r="V2670" s="659"/>
      <c r="W2670" s="659"/>
      <c r="X2670" s="659"/>
    </row>
    <row r="2671" spans="2:24" s="260" customFormat="1" ht="14.15" customHeight="1">
      <c r="B2671" s="654" t="s">
        <v>4382</v>
      </c>
      <c r="D2671" s="653" t="s">
        <v>4383</v>
      </c>
      <c r="E2671" s="653"/>
      <c r="F2671" s="655" t="s">
        <v>247</v>
      </c>
      <c r="G2671" s="655"/>
      <c r="H2671" s="655"/>
      <c r="I2671" s="309" t="s">
        <v>3288</v>
      </c>
      <c r="J2671" s="655">
        <v>1</v>
      </c>
      <c r="K2671" s="660" t="s">
        <v>451</v>
      </c>
      <c r="L2671" s="659" t="s">
        <v>5029</v>
      </c>
      <c r="M2671" s="556">
        <v>0</v>
      </c>
      <c r="N2671" s="556">
        <v>0</v>
      </c>
      <c r="O2671" s="556">
        <v>0</v>
      </c>
      <c r="P2671" s="556">
        <v>0</v>
      </c>
      <c r="Q2671" s="556">
        <v>0</v>
      </c>
      <c r="R2671" s="260">
        <f t="shared" si="61"/>
        <v>0</v>
      </c>
      <c r="S2671" s="659"/>
      <c r="T2671" s="659"/>
      <c r="U2671" s="659"/>
      <c r="V2671" s="659"/>
      <c r="W2671" s="659"/>
      <c r="X2671" s="659"/>
    </row>
    <row r="2672" spans="2:24" s="260" customFormat="1" ht="14.15" customHeight="1">
      <c r="B2672" s="654" t="s">
        <v>4384</v>
      </c>
      <c r="D2672" s="653" t="s">
        <v>4385</v>
      </c>
      <c r="E2672" s="653"/>
      <c r="F2672" s="655" t="s">
        <v>266</v>
      </c>
      <c r="G2672" s="655">
        <v>1</v>
      </c>
      <c r="H2672" s="655">
        <v>2</v>
      </c>
      <c r="I2672" s="309" t="s">
        <v>3288</v>
      </c>
      <c r="J2672" s="655">
        <v>2</v>
      </c>
      <c r="K2672" s="312" t="s">
        <v>3243</v>
      </c>
      <c r="L2672" s="659" t="s">
        <v>4569</v>
      </c>
      <c r="M2672" s="556">
        <v>0</v>
      </c>
      <c r="N2672" s="413">
        <v>0</v>
      </c>
      <c r="O2672" s="413">
        <v>0</v>
      </c>
      <c r="P2672" s="556">
        <v>0</v>
      </c>
      <c r="Q2672" s="413">
        <v>0</v>
      </c>
      <c r="R2672" s="260">
        <f t="shared" si="61"/>
        <v>0</v>
      </c>
      <c r="S2672" s="659"/>
      <c r="T2672" s="659"/>
      <c r="U2672" s="659"/>
      <c r="V2672" s="659"/>
      <c r="W2672" s="659"/>
      <c r="X2672" s="659"/>
    </row>
    <row r="2673" spans="2:24" s="260" customFormat="1" ht="14.15" customHeight="1">
      <c r="B2673" s="654" t="s">
        <v>4388</v>
      </c>
      <c r="D2673" s="653" t="s">
        <v>4389</v>
      </c>
      <c r="E2673" s="653"/>
      <c r="F2673" s="655" t="s">
        <v>247</v>
      </c>
      <c r="G2673" s="655"/>
      <c r="H2673" s="655"/>
      <c r="I2673" s="309" t="s">
        <v>3288</v>
      </c>
      <c r="J2673" s="655">
        <v>2</v>
      </c>
      <c r="K2673" s="312" t="s">
        <v>3243</v>
      </c>
      <c r="L2673" s="659" t="s">
        <v>5029</v>
      </c>
      <c r="M2673" s="556">
        <v>0</v>
      </c>
      <c r="N2673" s="413">
        <v>0</v>
      </c>
      <c r="O2673" s="413">
        <v>0</v>
      </c>
      <c r="P2673" s="413">
        <v>0</v>
      </c>
      <c r="Q2673" s="413">
        <v>0</v>
      </c>
      <c r="R2673" s="260">
        <f t="shared" si="61"/>
        <v>0</v>
      </c>
      <c r="S2673" s="659"/>
      <c r="T2673" s="659"/>
      <c r="U2673" s="659"/>
      <c r="V2673" s="659"/>
      <c r="W2673" s="659"/>
      <c r="X2673" s="659"/>
    </row>
    <row r="2674" spans="2:24" s="260" customFormat="1" ht="14.15" customHeight="1">
      <c r="B2674" s="654" t="s">
        <v>4386</v>
      </c>
      <c r="D2674" s="653" t="s">
        <v>4387</v>
      </c>
      <c r="E2674" s="653"/>
      <c r="F2674" s="655" t="s">
        <v>247</v>
      </c>
      <c r="G2674" s="655"/>
      <c r="H2674" s="655"/>
      <c r="I2674" s="309" t="s">
        <v>3288</v>
      </c>
      <c r="J2674" s="655">
        <v>2</v>
      </c>
      <c r="K2674" s="660" t="s">
        <v>451</v>
      </c>
      <c r="L2674" s="659" t="s">
        <v>4603</v>
      </c>
      <c r="M2674" s="556">
        <v>0</v>
      </c>
      <c r="N2674" s="556">
        <v>0</v>
      </c>
      <c r="O2674" s="556">
        <v>0</v>
      </c>
      <c r="P2674" s="413">
        <v>0</v>
      </c>
      <c r="Q2674" s="556">
        <v>0</v>
      </c>
      <c r="R2674" s="260">
        <f t="shared" si="61"/>
        <v>0</v>
      </c>
      <c r="S2674" s="659"/>
      <c r="T2674" s="659"/>
      <c r="U2674" s="659"/>
      <c r="V2674" s="659"/>
      <c r="W2674" s="659"/>
      <c r="X2674" s="659"/>
    </row>
    <row r="2675" spans="2:24" s="260" customFormat="1" ht="14.15" customHeight="1">
      <c r="B2675" s="654" t="s">
        <v>4390</v>
      </c>
      <c r="D2675" s="653" t="s">
        <v>4391</v>
      </c>
      <c r="E2675" s="653"/>
      <c r="F2675" s="655" t="s">
        <v>266</v>
      </c>
      <c r="G2675" s="655">
        <v>3</v>
      </c>
      <c r="H2675" s="655">
        <v>3</v>
      </c>
      <c r="I2675" s="309" t="s">
        <v>3288</v>
      </c>
      <c r="J2675" s="655">
        <v>3</v>
      </c>
      <c r="K2675" s="312" t="s">
        <v>3243</v>
      </c>
      <c r="L2675" s="659" t="s">
        <v>5019</v>
      </c>
      <c r="M2675" s="413">
        <v>0</v>
      </c>
      <c r="N2675" s="413">
        <v>0</v>
      </c>
      <c r="O2675" s="413">
        <v>0</v>
      </c>
      <c r="P2675" s="413">
        <v>0</v>
      </c>
      <c r="Q2675" s="413">
        <v>0</v>
      </c>
      <c r="R2675" s="260">
        <f t="shared" si="61"/>
        <v>0</v>
      </c>
      <c r="S2675" s="659"/>
      <c r="T2675" s="659"/>
      <c r="U2675" s="659"/>
      <c r="V2675" s="659"/>
      <c r="W2675" s="659"/>
      <c r="X2675" s="659"/>
    </row>
    <row r="2676" spans="2:24" s="260" customFormat="1" ht="14.15" customHeight="1">
      <c r="B2676" s="661" t="s">
        <v>4605</v>
      </c>
      <c r="D2676" s="653" t="s">
        <v>4393</v>
      </c>
      <c r="E2676" s="653"/>
      <c r="F2676" s="655" t="s">
        <v>266</v>
      </c>
      <c r="G2676" s="655">
        <v>3</v>
      </c>
      <c r="H2676" s="655">
        <v>1</v>
      </c>
      <c r="I2676" s="309" t="s">
        <v>3288</v>
      </c>
      <c r="J2676" s="655">
        <v>4</v>
      </c>
      <c r="K2676" s="312" t="s">
        <v>3250</v>
      </c>
      <c r="L2676" s="659" t="s">
        <v>4552</v>
      </c>
      <c r="M2676" s="413">
        <v>2</v>
      </c>
      <c r="N2676" s="413">
        <v>0</v>
      </c>
      <c r="O2676" s="556">
        <v>0</v>
      </c>
      <c r="P2676" s="556">
        <v>0</v>
      </c>
      <c r="Q2676" s="556">
        <v>0</v>
      </c>
      <c r="R2676" s="260">
        <f t="shared" si="61"/>
        <v>2</v>
      </c>
      <c r="S2676" s="659"/>
      <c r="T2676" s="659"/>
      <c r="U2676" s="659"/>
      <c r="V2676" s="659"/>
      <c r="W2676" s="659"/>
      <c r="X2676" s="659"/>
    </row>
    <row r="2677" spans="2:24" s="260" customFormat="1" ht="14.15" customHeight="1">
      <c r="B2677" s="654" t="s">
        <v>4604</v>
      </c>
      <c r="D2677" s="653" t="s">
        <v>4392</v>
      </c>
      <c r="E2677" s="653"/>
      <c r="F2677" s="655" t="s">
        <v>266</v>
      </c>
      <c r="G2677" s="655">
        <v>2</v>
      </c>
      <c r="H2677" s="655">
        <v>7</v>
      </c>
      <c r="I2677" s="309" t="s">
        <v>3288</v>
      </c>
      <c r="J2677" s="655">
        <v>4</v>
      </c>
      <c r="K2677" s="312" t="s">
        <v>3233</v>
      </c>
      <c r="L2677" s="659" t="s">
        <v>4552</v>
      </c>
      <c r="M2677" s="413">
        <v>1</v>
      </c>
      <c r="N2677" s="413">
        <v>1</v>
      </c>
      <c r="O2677" s="413">
        <v>1</v>
      </c>
      <c r="P2677" s="556">
        <v>0</v>
      </c>
      <c r="Q2677" s="413">
        <v>1</v>
      </c>
      <c r="R2677" s="260">
        <f t="shared" si="61"/>
        <v>4</v>
      </c>
      <c r="S2677" s="659"/>
      <c r="T2677" s="659"/>
      <c r="U2677" s="659"/>
      <c r="V2677" s="659"/>
      <c r="W2677" s="659"/>
      <c r="X2677" s="659"/>
    </row>
    <row r="2678" spans="2:24" s="260" customFormat="1" ht="14.15" customHeight="1">
      <c r="B2678" s="654" t="s">
        <v>4394</v>
      </c>
      <c r="D2678" s="653" t="s">
        <v>4395</v>
      </c>
      <c r="E2678" s="653"/>
      <c r="F2678" s="655" t="s">
        <v>266</v>
      </c>
      <c r="G2678" s="655">
        <v>5</v>
      </c>
      <c r="H2678" s="655">
        <v>5</v>
      </c>
      <c r="I2678" s="309" t="s">
        <v>3288</v>
      </c>
      <c r="J2678" s="655">
        <v>5</v>
      </c>
      <c r="K2678" s="660" t="s">
        <v>451</v>
      </c>
      <c r="L2678" s="659" t="s">
        <v>4989</v>
      </c>
      <c r="M2678" s="556">
        <v>0</v>
      </c>
      <c r="N2678" s="413">
        <v>0</v>
      </c>
      <c r="O2678" s="413">
        <v>0</v>
      </c>
      <c r="P2678" s="413">
        <v>0</v>
      </c>
      <c r="Q2678" s="413">
        <v>0</v>
      </c>
      <c r="R2678" s="260">
        <f t="shared" si="61"/>
        <v>0</v>
      </c>
      <c r="S2678" s="659"/>
      <c r="T2678" s="659"/>
      <c r="U2678" s="659"/>
      <c r="V2678" s="659"/>
      <c r="W2678" s="659"/>
      <c r="X2678" s="659"/>
    </row>
    <row r="2679" spans="2:24" s="260" customFormat="1" ht="14.15" customHeight="1">
      <c r="B2679" s="654" t="s">
        <v>4396</v>
      </c>
      <c r="D2679" s="653" t="s">
        <v>4397</v>
      </c>
      <c r="E2679" s="653"/>
      <c r="F2679" s="655" t="s">
        <v>247</v>
      </c>
      <c r="G2679" s="655"/>
      <c r="H2679" s="655"/>
      <c r="I2679" s="309" t="s">
        <v>3288</v>
      </c>
      <c r="J2679" s="655">
        <v>9</v>
      </c>
      <c r="K2679" s="312" t="s">
        <v>3250</v>
      </c>
      <c r="L2679" s="659" t="s">
        <v>4552</v>
      </c>
      <c r="M2679" s="413">
        <v>1</v>
      </c>
      <c r="N2679" s="413">
        <v>2</v>
      </c>
      <c r="O2679" s="413">
        <v>2</v>
      </c>
      <c r="P2679" s="413">
        <v>1</v>
      </c>
      <c r="Q2679" s="413">
        <v>2</v>
      </c>
      <c r="R2679" s="260">
        <f t="shared" si="61"/>
        <v>8</v>
      </c>
      <c r="S2679" s="659"/>
      <c r="T2679" s="659"/>
      <c r="U2679" s="659"/>
      <c r="V2679" s="659"/>
      <c r="W2679" s="659"/>
      <c r="X2679" s="659"/>
    </row>
    <row r="2680" spans="2:24" s="260" customFormat="1" ht="14.15" customHeight="1">
      <c r="B2680" s="654" t="s">
        <v>4752</v>
      </c>
      <c r="D2680" s="653" t="s">
        <v>4400</v>
      </c>
      <c r="E2680" s="653"/>
      <c r="F2680" s="655" t="s">
        <v>247</v>
      </c>
      <c r="G2680" s="655"/>
      <c r="H2680" s="655"/>
      <c r="I2680" s="309" t="s">
        <v>3300</v>
      </c>
      <c r="J2680" s="655">
        <v>1</v>
      </c>
      <c r="K2680" s="312" t="s">
        <v>3233</v>
      </c>
      <c r="L2680" s="659" t="s">
        <v>4552</v>
      </c>
      <c r="M2680" s="413">
        <v>1</v>
      </c>
      <c r="N2680" s="413">
        <v>1</v>
      </c>
      <c r="O2680" s="556">
        <v>0</v>
      </c>
      <c r="P2680" s="413">
        <v>1</v>
      </c>
      <c r="Q2680" s="413">
        <v>1</v>
      </c>
      <c r="R2680" s="260">
        <f t="shared" si="61"/>
        <v>4</v>
      </c>
      <c r="S2680" s="659"/>
      <c r="T2680" s="659"/>
      <c r="U2680" s="659"/>
      <c r="V2680" s="659"/>
      <c r="W2680" s="659"/>
      <c r="X2680" s="659"/>
    </row>
    <row r="2681" spans="2:24" s="260" customFormat="1" ht="14.15" customHeight="1">
      <c r="B2681" s="654" t="s">
        <v>4398</v>
      </c>
      <c r="D2681" s="653" t="s">
        <v>4399</v>
      </c>
      <c r="E2681" s="653"/>
      <c r="F2681" s="655" t="s">
        <v>266</v>
      </c>
      <c r="G2681" s="655">
        <v>1</v>
      </c>
      <c r="H2681" s="655">
        <v>2</v>
      </c>
      <c r="I2681" s="309" t="s">
        <v>3300</v>
      </c>
      <c r="J2681" s="655">
        <v>1</v>
      </c>
      <c r="K2681" s="660" t="s">
        <v>451</v>
      </c>
      <c r="L2681" s="659" t="s">
        <v>4583</v>
      </c>
      <c r="M2681" s="556">
        <v>0</v>
      </c>
      <c r="N2681" s="556">
        <v>0</v>
      </c>
      <c r="O2681" s="556">
        <v>0</v>
      </c>
      <c r="P2681" s="413">
        <v>0</v>
      </c>
      <c r="Q2681" s="556">
        <v>0</v>
      </c>
      <c r="R2681" s="260">
        <f t="shared" si="61"/>
        <v>0</v>
      </c>
      <c r="S2681" s="659"/>
      <c r="T2681" s="659"/>
      <c r="U2681" s="659"/>
      <c r="V2681" s="659"/>
      <c r="W2681" s="659"/>
      <c r="X2681" s="659"/>
    </row>
    <row r="2682" spans="2:24" s="260" customFormat="1" ht="14.15" customHeight="1">
      <c r="B2682" s="654" t="s">
        <v>4401</v>
      </c>
      <c r="D2682" s="653" t="s">
        <v>4402</v>
      </c>
      <c r="E2682" s="653"/>
      <c r="F2682" s="655" t="s">
        <v>247</v>
      </c>
      <c r="G2682" s="655"/>
      <c r="H2682" s="655"/>
      <c r="I2682" s="309" t="s">
        <v>3300</v>
      </c>
      <c r="J2682" s="655">
        <v>1</v>
      </c>
      <c r="K2682" s="312" t="s">
        <v>3243</v>
      </c>
      <c r="L2682" s="659" t="s">
        <v>4610</v>
      </c>
      <c r="M2682" s="413">
        <v>0</v>
      </c>
      <c r="N2682" s="413">
        <v>0</v>
      </c>
      <c r="O2682" s="413">
        <v>0</v>
      </c>
      <c r="P2682" s="413">
        <v>0</v>
      </c>
      <c r="Q2682" s="413">
        <v>0</v>
      </c>
      <c r="R2682" s="260">
        <f t="shared" si="61"/>
        <v>0</v>
      </c>
      <c r="S2682" s="659"/>
      <c r="T2682" s="659"/>
      <c r="U2682" s="659"/>
      <c r="V2682" s="659"/>
      <c r="W2682" s="659"/>
      <c r="X2682" s="659"/>
    </row>
    <row r="2683" spans="2:24" s="260" customFormat="1" ht="14.15" customHeight="1">
      <c r="B2683" s="654" t="s">
        <v>4404</v>
      </c>
      <c r="D2683" s="653" t="s">
        <v>4405</v>
      </c>
      <c r="E2683" s="653"/>
      <c r="F2683" s="655" t="s">
        <v>247</v>
      </c>
      <c r="G2683" s="655"/>
      <c r="H2683" s="655"/>
      <c r="I2683" s="309" t="s">
        <v>3300</v>
      </c>
      <c r="J2683" s="655">
        <v>2</v>
      </c>
      <c r="K2683" s="660" t="s">
        <v>451</v>
      </c>
      <c r="L2683" s="659" t="s">
        <v>4585</v>
      </c>
      <c r="M2683" s="556">
        <v>0</v>
      </c>
      <c r="N2683" s="413">
        <v>0</v>
      </c>
      <c r="O2683" s="413">
        <v>0</v>
      </c>
      <c r="P2683" s="413">
        <v>0</v>
      </c>
      <c r="Q2683" s="413">
        <v>0</v>
      </c>
      <c r="R2683" s="260">
        <f t="shared" si="61"/>
        <v>0</v>
      </c>
      <c r="S2683" s="659"/>
      <c r="T2683" s="659"/>
      <c r="U2683" s="659"/>
      <c r="V2683" s="659"/>
      <c r="W2683" s="659"/>
      <c r="X2683" s="659"/>
    </row>
    <row r="2684" spans="2:24" s="260" customFormat="1" ht="14.15" customHeight="1">
      <c r="B2684" s="654" t="s">
        <v>5871</v>
      </c>
      <c r="D2684" s="653" t="s">
        <v>4403</v>
      </c>
      <c r="E2684" s="653"/>
      <c r="F2684" s="655" t="s">
        <v>266</v>
      </c>
      <c r="G2684" s="655">
        <v>1</v>
      </c>
      <c r="H2684" s="655">
        <v>2</v>
      </c>
      <c r="I2684" s="309" t="s">
        <v>3300</v>
      </c>
      <c r="J2684" s="655">
        <v>2</v>
      </c>
      <c r="K2684" s="312" t="s">
        <v>3250</v>
      </c>
      <c r="L2684" s="659" t="s">
        <v>4552</v>
      </c>
      <c r="M2684" s="556">
        <v>0</v>
      </c>
      <c r="N2684" s="413">
        <v>1</v>
      </c>
      <c r="O2684" s="556">
        <v>0</v>
      </c>
      <c r="P2684" s="413">
        <v>1</v>
      </c>
      <c r="Q2684" s="413">
        <v>2</v>
      </c>
      <c r="R2684" s="260">
        <f t="shared" si="61"/>
        <v>4</v>
      </c>
      <c r="S2684" s="659"/>
      <c r="T2684" s="659"/>
      <c r="U2684" s="659"/>
      <c r="V2684" s="659"/>
      <c r="W2684" s="659"/>
      <c r="X2684" s="659"/>
    </row>
    <row r="2685" spans="2:24" s="260" customFormat="1" ht="14.15" customHeight="1">
      <c r="B2685" s="654" t="s">
        <v>4406</v>
      </c>
      <c r="D2685" s="653" t="s">
        <v>4407</v>
      </c>
      <c r="E2685" s="653"/>
      <c r="F2685" s="655" t="s">
        <v>533</v>
      </c>
      <c r="G2685" s="655">
        <v>2</v>
      </c>
      <c r="H2685" s="655">
        <v>2</v>
      </c>
      <c r="I2685" s="309" t="s">
        <v>3300</v>
      </c>
      <c r="J2685" s="655">
        <v>3</v>
      </c>
      <c r="K2685" s="660" t="s">
        <v>451</v>
      </c>
      <c r="L2685" s="659" t="s">
        <v>4575</v>
      </c>
      <c r="M2685" s="556">
        <v>0</v>
      </c>
      <c r="N2685" s="556">
        <v>0</v>
      </c>
      <c r="O2685" s="556">
        <v>0</v>
      </c>
      <c r="P2685" s="556">
        <v>0</v>
      </c>
      <c r="Q2685" s="413">
        <v>0</v>
      </c>
      <c r="R2685" s="260">
        <f t="shared" si="61"/>
        <v>0</v>
      </c>
      <c r="S2685" s="659"/>
      <c r="T2685" s="659"/>
      <c r="U2685" s="659"/>
      <c r="V2685" s="659"/>
      <c r="W2685" s="659"/>
      <c r="X2685" s="659"/>
    </row>
    <row r="2686" spans="2:24" s="260" customFormat="1" ht="14.15" customHeight="1">
      <c r="B2686" s="654" t="s">
        <v>4410</v>
      </c>
      <c r="D2686" s="653" t="s">
        <v>4411</v>
      </c>
      <c r="E2686" s="653"/>
      <c r="F2686" s="655" t="s">
        <v>247</v>
      </c>
      <c r="G2686" s="655"/>
      <c r="H2686" s="655"/>
      <c r="I2686" s="309" t="s">
        <v>3300</v>
      </c>
      <c r="J2686" s="655">
        <v>4</v>
      </c>
      <c r="K2686" s="312" t="s">
        <v>3250</v>
      </c>
      <c r="L2686" s="659" t="s">
        <v>4552</v>
      </c>
      <c r="M2686" s="413">
        <v>2</v>
      </c>
      <c r="N2686" s="413">
        <v>1</v>
      </c>
      <c r="O2686" s="413">
        <v>1</v>
      </c>
      <c r="P2686" s="413">
        <v>0</v>
      </c>
      <c r="Q2686" s="413">
        <v>2</v>
      </c>
      <c r="R2686" s="260">
        <f t="shared" si="61"/>
        <v>6</v>
      </c>
      <c r="S2686" s="659"/>
      <c r="T2686" s="659"/>
      <c r="U2686" s="659"/>
      <c r="V2686" s="659"/>
      <c r="W2686" s="659"/>
      <c r="X2686" s="659"/>
    </row>
    <row r="2687" spans="2:24" s="260" customFormat="1" ht="14.15" customHeight="1">
      <c r="B2687" s="654" t="s">
        <v>4408</v>
      </c>
      <c r="D2687" s="653" t="s">
        <v>4409</v>
      </c>
      <c r="E2687" s="653"/>
      <c r="F2687" s="655" t="s">
        <v>266</v>
      </c>
      <c r="G2687" s="655">
        <v>4</v>
      </c>
      <c r="H2687" s="655">
        <v>4</v>
      </c>
      <c r="I2687" s="309" t="s">
        <v>3300</v>
      </c>
      <c r="J2687" s="655">
        <v>4</v>
      </c>
      <c r="K2687" s="312" t="s">
        <v>3243</v>
      </c>
      <c r="L2687" s="659" t="s">
        <v>5029</v>
      </c>
      <c r="M2687" s="413">
        <v>0</v>
      </c>
      <c r="N2687" s="413">
        <v>0</v>
      </c>
      <c r="O2687" s="413">
        <v>0</v>
      </c>
      <c r="P2687" s="413">
        <v>0</v>
      </c>
      <c r="Q2687" s="413">
        <v>0</v>
      </c>
      <c r="R2687" s="260">
        <f t="shared" si="61"/>
        <v>0</v>
      </c>
      <c r="S2687" s="659"/>
      <c r="T2687" s="659"/>
      <c r="U2687" s="659"/>
      <c r="V2687" s="659"/>
      <c r="W2687" s="659"/>
      <c r="X2687" s="659"/>
    </row>
    <row r="2688" spans="2:24" s="260" customFormat="1" ht="14.15" customHeight="1">
      <c r="B2688" s="654" t="s">
        <v>4565</v>
      </c>
      <c r="D2688" s="653" t="s">
        <v>4413</v>
      </c>
      <c r="E2688" s="653"/>
      <c r="F2688" s="655" t="s">
        <v>266</v>
      </c>
      <c r="G2688" s="655">
        <v>5</v>
      </c>
      <c r="H2688" s="655">
        <v>5</v>
      </c>
      <c r="I2688" s="309" t="s">
        <v>3300</v>
      </c>
      <c r="J2688" s="655">
        <v>5</v>
      </c>
      <c r="K2688" s="312" t="s">
        <v>3233</v>
      </c>
      <c r="L2688" s="659" t="s">
        <v>4552</v>
      </c>
      <c r="M2688" s="413">
        <v>1</v>
      </c>
      <c r="N2688" s="413">
        <v>1</v>
      </c>
      <c r="O2688" s="413">
        <v>1</v>
      </c>
      <c r="P2688" s="556">
        <v>0</v>
      </c>
      <c r="Q2688" s="413">
        <v>1</v>
      </c>
      <c r="R2688" s="260">
        <f t="shared" si="61"/>
        <v>4</v>
      </c>
      <c r="S2688" s="659"/>
      <c r="T2688" s="659"/>
      <c r="U2688" s="659"/>
      <c r="V2688" s="659"/>
      <c r="W2688" s="659"/>
      <c r="X2688" s="659"/>
    </row>
    <row r="2689" spans="2:24" s="260" customFormat="1" ht="14.15" customHeight="1">
      <c r="B2689" s="654" t="s">
        <v>4567</v>
      </c>
      <c r="D2689" s="653" t="s">
        <v>4412</v>
      </c>
      <c r="E2689" s="653"/>
      <c r="F2689" s="655" t="s">
        <v>266</v>
      </c>
      <c r="G2689" s="655">
        <v>3</v>
      </c>
      <c r="H2689" s="655">
        <v>5</v>
      </c>
      <c r="I2689" s="309" t="s">
        <v>3300</v>
      </c>
      <c r="J2689" s="655">
        <v>5</v>
      </c>
      <c r="K2689" s="312" t="s">
        <v>3243</v>
      </c>
      <c r="L2689" s="659" t="s">
        <v>4569</v>
      </c>
      <c r="M2689" s="413">
        <v>0</v>
      </c>
      <c r="N2689" s="413">
        <v>0</v>
      </c>
      <c r="O2689" s="413">
        <v>0</v>
      </c>
      <c r="P2689" s="413">
        <v>0</v>
      </c>
      <c r="Q2689" s="413">
        <v>0</v>
      </c>
      <c r="R2689" s="260">
        <f t="shared" si="61"/>
        <v>0</v>
      </c>
      <c r="S2689" s="659"/>
      <c r="T2689" s="659"/>
      <c r="U2689" s="659"/>
      <c r="V2689" s="659"/>
      <c r="W2689" s="659"/>
      <c r="X2689" s="659"/>
    </row>
    <row r="2690" spans="2:24" s="260" customFormat="1" ht="14.15" customHeight="1">
      <c r="B2690" s="654" t="s">
        <v>4414</v>
      </c>
      <c r="D2690" s="653" t="s">
        <v>4415</v>
      </c>
      <c r="E2690" s="653"/>
      <c r="F2690" s="655" t="s">
        <v>247</v>
      </c>
      <c r="G2690" s="655"/>
      <c r="H2690" s="655"/>
      <c r="I2690" s="309" t="s">
        <v>3318</v>
      </c>
      <c r="J2690" s="655">
        <v>0</v>
      </c>
      <c r="K2690" s="660" t="s">
        <v>451</v>
      </c>
      <c r="L2690" s="659" t="s">
        <v>4572</v>
      </c>
      <c r="M2690" s="556">
        <v>0</v>
      </c>
      <c r="N2690" s="556">
        <v>0</v>
      </c>
      <c r="O2690" s="556">
        <v>0</v>
      </c>
      <c r="P2690" s="556">
        <v>0</v>
      </c>
      <c r="Q2690" s="556">
        <v>0</v>
      </c>
      <c r="R2690" s="260">
        <f t="shared" si="61"/>
        <v>0</v>
      </c>
      <c r="S2690" s="659"/>
      <c r="T2690" s="659"/>
      <c r="U2690" s="659"/>
      <c r="V2690" s="659"/>
      <c r="W2690" s="659"/>
      <c r="X2690" s="659"/>
    </row>
    <row r="2691" spans="2:24" s="260" customFormat="1" ht="14.15" customHeight="1">
      <c r="B2691" s="661" t="s">
        <v>4557</v>
      </c>
      <c r="D2691" s="653" t="s">
        <v>4416</v>
      </c>
      <c r="E2691" s="653"/>
      <c r="F2691" s="655" t="s">
        <v>247</v>
      </c>
      <c r="G2691" s="655"/>
      <c r="H2691" s="655"/>
      <c r="I2691" s="309" t="s">
        <v>3318</v>
      </c>
      <c r="J2691" s="655">
        <v>1</v>
      </c>
      <c r="K2691" s="312" t="s">
        <v>3233</v>
      </c>
      <c r="L2691" s="659" t="s">
        <v>4553</v>
      </c>
      <c r="M2691" s="556">
        <v>0</v>
      </c>
      <c r="N2691" s="556">
        <v>0</v>
      </c>
      <c r="O2691" s="556">
        <v>0</v>
      </c>
      <c r="P2691" s="556">
        <v>0</v>
      </c>
      <c r="Q2691" s="556">
        <v>0</v>
      </c>
      <c r="R2691" s="260">
        <f t="shared" si="61"/>
        <v>0</v>
      </c>
      <c r="S2691" s="659"/>
      <c r="T2691" s="659"/>
      <c r="U2691" s="659"/>
      <c r="V2691" s="659"/>
      <c r="W2691" s="659"/>
      <c r="X2691" s="659"/>
    </row>
    <row r="2692" spans="2:24" s="260" customFormat="1" ht="14.15" customHeight="1">
      <c r="B2692" s="661" t="s">
        <v>4598</v>
      </c>
      <c r="D2692" s="653" t="s">
        <v>4417</v>
      </c>
      <c r="E2692" s="653"/>
      <c r="F2692" s="655" t="s">
        <v>266</v>
      </c>
      <c r="G2692" s="655">
        <v>0</v>
      </c>
      <c r="H2692" s="655">
        <v>2</v>
      </c>
      <c r="I2692" s="309" t="s">
        <v>3318</v>
      </c>
      <c r="J2692" s="655">
        <v>2</v>
      </c>
      <c r="K2692" s="660" t="s">
        <v>451</v>
      </c>
      <c r="L2692" s="659" t="s">
        <v>4600</v>
      </c>
      <c r="M2692" s="556">
        <v>0</v>
      </c>
      <c r="N2692" s="556">
        <v>0</v>
      </c>
      <c r="O2692" s="556">
        <v>0</v>
      </c>
      <c r="P2692" s="413">
        <v>0</v>
      </c>
      <c r="Q2692" s="413">
        <v>0</v>
      </c>
      <c r="R2692" s="260">
        <f t="shared" si="61"/>
        <v>0</v>
      </c>
      <c r="S2692" s="659"/>
      <c r="T2692" s="659"/>
      <c r="U2692" s="659"/>
      <c r="V2692" s="659"/>
      <c r="W2692" s="659"/>
      <c r="X2692" s="659"/>
    </row>
    <row r="2693" spans="2:24" s="260" customFormat="1" ht="14.15" customHeight="1">
      <c r="B2693" s="654" t="s">
        <v>4418</v>
      </c>
      <c r="D2693" s="653" t="s">
        <v>4419</v>
      </c>
      <c r="E2693" s="653"/>
      <c r="F2693" s="655" t="s">
        <v>266</v>
      </c>
      <c r="G2693" s="655">
        <v>2</v>
      </c>
      <c r="H2693" s="655">
        <v>2</v>
      </c>
      <c r="I2693" s="309" t="s">
        <v>3318</v>
      </c>
      <c r="J2693" s="655">
        <v>2</v>
      </c>
      <c r="K2693" s="660" t="s">
        <v>451</v>
      </c>
      <c r="L2693" s="659" t="s">
        <v>4586</v>
      </c>
      <c r="M2693" s="556">
        <v>0</v>
      </c>
      <c r="N2693" s="556">
        <v>0</v>
      </c>
      <c r="O2693" s="413">
        <v>0</v>
      </c>
      <c r="P2693" s="556">
        <v>0</v>
      </c>
      <c r="Q2693" s="556">
        <v>0</v>
      </c>
      <c r="R2693" s="260">
        <f t="shared" si="61"/>
        <v>0</v>
      </c>
      <c r="S2693" s="659"/>
      <c r="T2693" s="659"/>
      <c r="U2693" s="659"/>
      <c r="V2693" s="659"/>
      <c r="W2693" s="659"/>
      <c r="X2693" s="659"/>
    </row>
    <row r="2694" spans="2:24" s="260" customFormat="1" ht="14.15" customHeight="1">
      <c r="B2694" s="654" t="s">
        <v>4601</v>
      </c>
      <c r="D2694" s="653" t="s">
        <v>4420</v>
      </c>
      <c r="E2694" s="653"/>
      <c r="F2694" s="655" t="s">
        <v>266</v>
      </c>
      <c r="G2694" s="655">
        <v>3</v>
      </c>
      <c r="H2694" s="655">
        <v>3</v>
      </c>
      <c r="I2694" s="309" t="s">
        <v>3318</v>
      </c>
      <c r="J2694" s="655">
        <v>3</v>
      </c>
      <c r="K2694" s="312" t="s">
        <v>3243</v>
      </c>
      <c r="L2694" s="659" t="s">
        <v>4603</v>
      </c>
      <c r="M2694" s="413">
        <v>0</v>
      </c>
      <c r="N2694" s="556">
        <v>0</v>
      </c>
      <c r="O2694" s="413">
        <v>0</v>
      </c>
      <c r="P2694" s="413">
        <v>0</v>
      </c>
      <c r="Q2694" s="413">
        <v>0</v>
      </c>
      <c r="R2694" s="260">
        <f t="shared" ref="R2694:R2725" si="62">SUBTOTAL(9,M2694:Q2694)</f>
        <v>0</v>
      </c>
      <c r="S2694" s="659"/>
      <c r="T2694" s="659"/>
      <c r="U2694" s="659"/>
      <c r="V2694" s="659"/>
      <c r="W2694" s="659"/>
      <c r="X2694" s="659"/>
    </row>
    <row r="2695" spans="2:24" s="260" customFormat="1" ht="14.15" customHeight="1">
      <c r="B2695" s="654" t="s">
        <v>4421</v>
      </c>
      <c r="D2695" s="653" t="s">
        <v>4422</v>
      </c>
      <c r="E2695" s="653"/>
      <c r="F2695" s="655" t="s">
        <v>247</v>
      </c>
      <c r="G2695" s="655"/>
      <c r="H2695" s="655"/>
      <c r="I2695" s="309" t="s">
        <v>3318</v>
      </c>
      <c r="J2695" s="655">
        <v>3</v>
      </c>
      <c r="K2695" s="312" t="s">
        <v>3250</v>
      </c>
      <c r="L2695" s="659" t="s">
        <v>4552</v>
      </c>
      <c r="M2695" s="413">
        <v>0</v>
      </c>
      <c r="N2695" s="413">
        <v>2</v>
      </c>
      <c r="O2695" s="413">
        <v>2</v>
      </c>
      <c r="P2695" s="413">
        <v>2</v>
      </c>
      <c r="Q2695" s="413">
        <v>2</v>
      </c>
      <c r="R2695" s="260">
        <f t="shared" si="62"/>
        <v>8</v>
      </c>
      <c r="S2695" s="659"/>
      <c r="T2695" s="659"/>
      <c r="U2695" s="659"/>
      <c r="V2695" s="659"/>
      <c r="W2695" s="659"/>
      <c r="X2695" s="659"/>
    </row>
    <row r="2696" spans="2:24" s="260" customFormat="1" ht="14.15" customHeight="1">
      <c r="B2696" s="654" t="s">
        <v>5450</v>
      </c>
      <c r="D2696" s="653" t="s">
        <v>4424</v>
      </c>
      <c r="E2696" s="653"/>
      <c r="F2696" s="655" t="s">
        <v>533</v>
      </c>
      <c r="G2696" s="655">
        <v>3</v>
      </c>
      <c r="H2696" s="655">
        <v>2</v>
      </c>
      <c r="I2696" s="309" t="s">
        <v>3318</v>
      </c>
      <c r="J2696" s="655">
        <v>4</v>
      </c>
      <c r="K2696" s="312" t="s">
        <v>3250</v>
      </c>
      <c r="L2696" s="659" t="s">
        <v>4552</v>
      </c>
      <c r="M2696" s="413">
        <v>2</v>
      </c>
      <c r="N2696" s="413">
        <v>2</v>
      </c>
      <c r="O2696" s="413">
        <v>0</v>
      </c>
      <c r="P2696" s="413">
        <v>1</v>
      </c>
      <c r="Q2696" s="413">
        <v>1</v>
      </c>
      <c r="R2696" s="260">
        <f t="shared" si="62"/>
        <v>6</v>
      </c>
      <c r="S2696" s="659"/>
      <c r="T2696" s="659"/>
      <c r="U2696" s="659"/>
      <c r="V2696" s="659"/>
      <c r="W2696" s="659"/>
      <c r="X2696" s="659"/>
    </row>
    <row r="2697" spans="2:24" s="260" customFormat="1" ht="14.15" customHeight="1">
      <c r="B2697" s="654" t="s">
        <v>4584</v>
      </c>
      <c r="D2697" s="653" t="s">
        <v>4423</v>
      </c>
      <c r="E2697" s="653"/>
      <c r="F2697" s="655" t="s">
        <v>266</v>
      </c>
      <c r="G2697" s="655">
        <v>2</v>
      </c>
      <c r="H2697" s="655">
        <v>6</v>
      </c>
      <c r="I2697" s="309" t="s">
        <v>3318</v>
      </c>
      <c r="J2697" s="655">
        <v>4</v>
      </c>
      <c r="K2697" s="312" t="s">
        <v>3233</v>
      </c>
      <c r="L2697" s="659" t="s">
        <v>4552</v>
      </c>
      <c r="M2697" s="413">
        <v>1</v>
      </c>
      <c r="N2697" s="556">
        <v>0</v>
      </c>
      <c r="O2697" s="413">
        <v>1</v>
      </c>
      <c r="P2697" s="556">
        <v>0</v>
      </c>
      <c r="Q2697" s="413">
        <v>1</v>
      </c>
      <c r="R2697" s="260">
        <f t="shared" si="62"/>
        <v>3</v>
      </c>
      <c r="S2697" s="659"/>
      <c r="T2697" s="659"/>
      <c r="U2697" s="659"/>
      <c r="V2697" s="659"/>
      <c r="W2697" s="659"/>
      <c r="X2697" s="659"/>
    </row>
    <row r="2698" spans="2:24" s="260" customFormat="1" ht="14.15" customHeight="1">
      <c r="B2698" s="654" t="s">
        <v>4426</v>
      </c>
      <c r="D2698" s="653" t="s">
        <v>4427</v>
      </c>
      <c r="E2698" s="653"/>
      <c r="F2698" s="655" t="s">
        <v>247</v>
      </c>
      <c r="G2698" s="655"/>
      <c r="H2698" s="655"/>
      <c r="I2698" s="309" t="s">
        <v>3318</v>
      </c>
      <c r="J2698" s="655">
        <v>7</v>
      </c>
      <c r="K2698" s="312" t="s">
        <v>3243</v>
      </c>
      <c r="L2698" s="659" t="s">
        <v>5026</v>
      </c>
      <c r="M2698" s="413">
        <v>0</v>
      </c>
      <c r="N2698" s="413">
        <v>0</v>
      </c>
      <c r="O2698" s="413">
        <v>0</v>
      </c>
      <c r="P2698" s="413">
        <v>0</v>
      </c>
      <c r="Q2698" s="413">
        <v>0</v>
      </c>
      <c r="R2698" s="260">
        <f t="shared" si="62"/>
        <v>0</v>
      </c>
      <c r="S2698" s="659"/>
      <c r="T2698" s="659"/>
      <c r="U2698" s="659"/>
      <c r="V2698" s="659"/>
      <c r="W2698" s="659"/>
      <c r="X2698" s="659"/>
    </row>
    <row r="2699" spans="2:24" s="260" customFormat="1" ht="14.15" customHeight="1">
      <c r="B2699" s="661" t="s">
        <v>4597</v>
      </c>
      <c r="D2699" s="653" t="s">
        <v>4425</v>
      </c>
      <c r="E2699" s="653"/>
      <c r="F2699" s="655" t="s">
        <v>266</v>
      </c>
      <c r="G2699" s="655">
        <v>3</v>
      </c>
      <c r="H2699" s="655">
        <v>4</v>
      </c>
      <c r="I2699" s="309" t="s">
        <v>3318</v>
      </c>
      <c r="J2699" s="655">
        <v>7</v>
      </c>
      <c r="K2699" s="312" t="s">
        <v>3243</v>
      </c>
      <c r="L2699" s="659" t="s">
        <v>4989</v>
      </c>
      <c r="M2699" s="556">
        <v>0</v>
      </c>
      <c r="N2699" s="556">
        <v>0</v>
      </c>
      <c r="O2699" s="556">
        <v>0</v>
      </c>
      <c r="P2699" s="556">
        <v>0</v>
      </c>
      <c r="Q2699" s="413">
        <v>0</v>
      </c>
      <c r="R2699" s="260">
        <f t="shared" si="62"/>
        <v>0</v>
      </c>
      <c r="S2699" s="659"/>
      <c r="T2699" s="659"/>
      <c r="U2699" s="659"/>
      <c r="V2699" s="659"/>
      <c r="W2699" s="659"/>
      <c r="X2699" s="659"/>
    </row>
    <row r="2700" spans="2:24" s="260" customFormat="1" ht="14.15" customHeight="1">
      <c r="B2700" s="654" t="s">
        <v>4443</v>
      </c>
      <c r="D2700" s="653" t="s">
        <v>4444</v>
      </c>
      <c r="E2700" s="653"/>
      <c r="F2700" s="655" t="s">
        <v>247</v>
      </c>
      <c r="G2700" s="655"/>
      <c r="H2700" s="655"/>
      <c r="I2700" s="309" t="s">
        <v>3350</v>
      </c>
      <c r="J2700" s="655">
        <v>1</v>
      </c>
      <c r="K2700" s="312" t="s">
        <v>3233</v>
      </c>
      <c r="L2700" s="659" t="s">
        <v>4552</v>
      </c>
      <c r="M2700" s="413">
        <v>1</v>
      </c>
      <c r="N2700" s="413">
        <v>1</v>
      </c>
      <c r="O2700" s="413">
        <v>1</v>
      </c>
      <c r="P2700" s="413">
        <v>1</v>
      </c>
      <c r="Q2700" s="413">
        <v>1</v>
      </c>
      <c r="R2700" s="260">
        <f t="shared" si="62"/>
        <v>5</v>
      </c>
      <c r="S2700" s="659"/>
      <c r="T2700" s="659"/>
      <c r="U2700" s="659"/>
      <c r="V2700" s="659"/>
      <c r="W2700" s="659"/>
      <c r="X2700" s="659"/>
    </row>
    <row r="2701" spans="2:24" s="260" customFormat="1" ht="14.15" customHeight="1">
      <c r="B2701" s="654" t="s">
        <v>4446</v>
      </c>
      <c r="D2701" s="653" t="s">
        <v>4447</v>
      </c>
      <c r="E2701" s="653"/>
      <c r="F2701" s="655" t="s">
        <v>247</v>
      </c>
      <c r="G2701" s="655"/>
      <c r="H2701" s="655"/>
      <c r="I2701" s="309" t="s">
        <v>3350</v>
      </c>
      <c r="J2701" s="655">
        <v>1</v>
      </c>
      <c r="K2701" s="312" t="s">
        <v>3243</v>
      </c>
      <c r="L2701" s="659" t="s">
        <v>5029</v>
      </c>
      <c r="M2701" s="413">
        <v>0</v>
      </c>
      <c r="N2701" s="413">
        <v>0</v>
      </c>
      <c r="O2701" s="413">
        <v>0</v>
      </c>
      <c r="P2701" s="413">
        <v>0</v>
      </c>
      <c r="Q2701" s="413">
        <v>0</v>
      </c>
      <c r="R2701" s="260">
        <f t="shared" si="62"/>
        <v>0</v>
      </c>
      <c r="S2701" s="659"/>
      <c r="T2701" s="659"/>
      <c r="U2701" s="659"/>
      <c r="V2701" s="659"/>
      <c r="W2701" s="659"/>
      <c r="X2701" s="659"/>
    </row>
    <row r="2702" spans="2:24" s="260" customFormat="1" ht="14.15" customHeight="1">
      <c r="B2702" s="654" t="s">
        <v>4582</v>
      </c>
      <c r="D2702" s="653" t="s">
        <v>4445</v>
      </c>
      <c r="E2702" s="653"/>
      <c r="F2702" s="655" t="s">
        <v>247</v>
      </c>
      <c r="G2702" s="655"/>
      <c r="H2702" s="655"/>
      <c r="I2702" s="309" t="s">
        <v>3350</v>
      </c>
      <c r="J2702" s="655">
        <v>1</v>
      </c>
      <c r="K2702" s="660" t="s">
        <v>451</v>
      </c>
      <c r="L2702" s="659" t="s">
        <v>4989</v>
      </c>
      <c r="M2702" s="556">
        <v>0</v>
      </c>
      <c r="N2702" s="413">
        <v>0</v>
      </c>
      <c r="O2702" s="413">
        <v>0</v>
      </c>
      <c r="P2702" s="413">
        <v>0</v>
      </c>
      <c r="Q2702" s="413">
        <v>0</v>
      </c>
      <c r="R2702" s="260">
        <f t="shared" si="62"/>
        <v>0</v>
      </c>
      <c r="S2702" s="659"/>
      <c r="T2702" s="659"/>
      <c r="U2702" s="659"/>
      <c r="V2702" s="659"/>
      <c r="W2702" s="659"/>
      <c r="X2702" s="659"/>
    </row>
    <row r="2703" spans="2:24" s="260" customFormat="1" ht="14.15" customHeight="1">
      <c r="B2703" s="654" t="s">
        <v>4448</v>
      </c>
      <c r="D2703" s="653" t="s">
        <v>4449</v>
      </c>
      <c r="E2703" s="653"/>
      <c r="F2703" s="655" t="s">
        <v>266</v>
      </c>
      <c r="G2703" s="655">
        <v>2</v>
      </c>
      <c r="H2703" s="655">
        <v>1</v>
      </c>
      <c r="I2703" s="309" t="s">
        <v>3350</v>
      </c>
      <c r="J2703" s="655">
        <v>2</v>
      </c>
      <c r="K2703" s="312" t="s">
        <v>3243</v>
      </c>
      <c r="L2703" s="659" t="s">
        <v>4785</v>
      </c>
      <c r="M2703" s="413">
        <v>0</v>
      </c>
      <c r="N2703" s="413">
        <v>0</v>
      </c>
      <c r="O2703" s="413">
        <v>0</v>
      </c>
      <c r="P2703" s="413">
        <v>0</v>
      </c>
      <c r="Q2703" s="413">
        <v>0</v>
      </c>
      <c r="R2703" s="260">
        <f t="shared" si="62"/>
        <v>0</v>
      </c>
      <c r="S2703" s="659"/>
      <c r="T2703" s="659"/>
      <c r="U2703" s="659"/>
      <c r="V2703" s="659"/>
      <c r="W2703" s="659"/>
      <c r="X2703" s="659"/>
    </row>
    <row r="2704" spans="2:24" s="260" customFormat="1" ht="14.15" customHeight="1">
      <c r="B2704" s="661" t="s">
        <v>4452</v>
      </c>
      <c r="D2704" s="653" t="s">
        <v>4453</v>
      </c>
      <c r="E2704" s="653"/>
      <c r="F2704" s="655" t="s">
        <v>266</v>
      </c>
      <c r="G2704" s="655">
        <v>4</v>
      </c>
      <c r="H2704" s="655">
        <v>5</v>
      </c>
      <c r="I2704" s="309" t="s">
        <v>3350</v>
      </c>
      <c r="J2704" s="655">
        <v>3</v>
      </c>
      <c r="K2704" s="660" t="s">
        <v>451</v>
      </c>
      <c r="L2704" s="659" t="s">
        <v>4599</v>
      </c>
      <c r="M2704" s="413">
        <v>0</v>
      </c>
      <c r="N2704" s="413">
        <v>0</v>
      </c>
      <c r="O2704" s="413">
        <v>0</v>
      </c>
      <c r="P2704" s="413">
        <v>0</v>
      </c>
      <c r="Q2704" s="413">
        <v>0</v>
      </c>
      <c r="R2704" s="260">
        <f t="shared" si="62"/>
        <v>0</v>
      </c>
      <c r="S2704" s="659"/>
      <c r="T2704" s="659"/>
      <c r="U2704" s="659"/>
      <c r="V2704" s="659"/>
      <c r="W2704" s="659"/>
      <c r="X2704" s="659"/>
    </row>
    <row r="2705" spans="2:24" s="260" customFormat="1" ht="14.15" customHeight="1">
      <c r="B2705" s="654" t="s">
        <v>4450</v>
      </c>
      <c r="D2705" s="653" t="s">
        <v>4451</v>
      </c>
      <c r="E2705" s="653"/>
      <c r="F2705" s="655" t="s">
        <v>266</v>
      </c>
      <c r="G2705" s="655">
        <v>3</v>
      </c>
      <c r="H2705" s="655">
        <v>3</v>
      </c>
      <c r="I2705" s="309" t="s">
        <v>3350</v>
      </c>
      <c r="J2705" s="655">
        <v>3</v>
      </c>
      <c r="K2705" s="660" t="s">
        <v>451</v>
      </c>
      <c r="L2705" s="659" t="s">
        <v>4569</v>
      </c>
      <c r="M2705" s="556">
        <v>0</v>
      </c>
      <c r="N2705" s="556">
        <v>0</v>
      </c>
      <c r="O2705" s="556">
        <v>0</v>
      </c>
      <c r="P2705" s="556">
        <v>0</v>
      </c>
      <c r="Q2705" s="556">
        <v>0</v>
      </c>
      <c r="R2705" s="260">
        <f t="shared" si="62"/>
        <v>0</v>
      </c>
      <c r="S2705" s="659"/>
      <c r="T2705" s="659"/>
      <c r="U2705" s="659"/>
      <c r="V2705" s="659"/>
      <c r="W2705" s="659"/>
      <c r="X2705" s="659"/>
    </row>
    <row r="2706" spans="2:24" s="260" customFormat="1" ht="14.15" customHeight="1">
      <c r="B2706" s="654" t="s">
        <v>4455</v>
      </c>
      <c r="D2706" s="653" t="s">
        <v>4456</v>
      </c>
      <c r="E2706" s="653"/>
      <c r="F2706" s="655" t="s">
        <v>247</v>
      </c>
      <c r="G2706" s="655"/>
      <c r="H2706" s="655"/>
      <c r="I2706" s="309" t="s">
        <v>3350</v>
      </c>
      <c r="J2706" s="655">
        <v>4</v>
      </c>
      <c r="K2706" s="312" t="s">
        <v>3243</v>
      </c>
      <c r="L2706" s="659" t="s">
        <v>4569</v>
      </c>
      <c r="M2706" s="413">
        <v>0</v>
      </c>
      <c r="N2706" s="413">
        <v>0</v>
      </c>
      <c r="O2706" s="413">
        <v>0</v>
      </c>
      <c r="P2706" s="413">
        <v>0</v>
      </c>
      <c r="Q2706" s="413">
        <v>0</v>
      </c>
      <c r="R2706" s="260">
        <f t="shared" si="62"/>
        <v>0</v>
      </c>
      <c r="S2706" s="659"/>
      <c r="T2706" s="659"/>
      <c r="U2706" s="659"/>
      <c r="V2706" s="659"/>
      <c r="W2706" s="659"/>
      <c r="X2706" s="659"/>
    </row>
    <row r="2707" spans="2:24" s="260" customFormat="1" ht="14.15" customHeight="1">
      <c r="B2707" s="661" t="s">
        <v>4592</v>
      </c>
      <c r="D2707" s="653" t="s">
        <v>4454</v>
      </c>
      <c r="E2707" s="653"/>
      <c r="F2707" s="655" t="s">
        <v>266</v>
      </c>
      <c r="G2707" s="655">
        <v>3</v>
      </c>
      <c r="H2707" s="655">
        <v>5</v>
      </c>
      <c r="I2707" s="309" t="s">
        <v>3350</v>
      </c>
      <c r="J2707" s="655">
        <v>4</v>
      </c>
      <c r="K2707" s="312" t="s">
        <v>3250</v>
      </c>
      <c r="L2707" s="659" t="s">
        <v>4552</v>
      </c>
      <c r="M2707" s="413">
        <v>1</v>
      </c>
      <c r="N2707" s="413">
        <v>2</v>
      </c>
      <c r="O2707" s="413">
        <v>2</v>
      </c>
      <c r="P2707" s="413">
        <v>0</v>
      </c>
      <c r="Q2707" s="413">
        <v>0</v>
      </c>
      <c r="R2707" s="260">
        <f t="shared" si="62"/>
        <v>5</v>
      </c>
      <c r="S2707" s="659"/>
      <c r="T2707" s="659"/>
      <c r="U2707" s="659"/>
      <c r="V2707" s="659"/>
      <c r="W2707" s="659"/>
      <c r="X2707" s="659"/>
    </row>
    <row r="2708" spans="2:24" s="260" customFormat="1" ht="14.15" customHeight="1">
      <c r="B2708" s="654" t="s">
        <v>4618</v>
      </c>
      <c r="D2708" s="653" t="s">
        <v>4457</v>
      </c>
      <c r="E2708" s="653"/>
      <c r="F2708" s="655" t="s">
        <v>266</v>
      </c>
      <c r="G2708" s="655">
        <v>4</v>
      </c>
      <c r="H2708" s="655">
        <v>4</v>
      </c>
      <c r="I2708" s="309" t="s">
        <v>3350</v>
      </c>
      <c r="J2708" s="655">
        <v>5</v>
      </c>
      <c r="K2708" s="312" t="s">
        <v>3233</v>
      </c>
      <c r="L2708" s="659" t="s">
        <v>4552</v>
      </c>
      <c r="M2708" s="413">
        <v>1</v>
      </c>
      <c r="N2708" s="413">
        <v>1</v>
      </c>
      <c r="O2708" s="413">
        <v>1</v>
      </c>
      <c r="P2708" s="413">
        <v>1</v>
      </c>
      <c r="Q2708" s="556">
        <v>0</v>
      </c>
      <c r="R2708" s="260">
        <f t="shared" si="62"/>
        <v>4</v>
      </c>
      <c r="S2708" s="659"/>
      <c r="T2708" s="659"/>
      <c r="U2708" s="659"/>
      <c r="V2708" s="659"/>
      <c r="W2708" s="659"/>
      <c r="X2708" s="659"/>
    </row>
    <row r="2709" spans="2:24" s="260" customFormat="1" ht="14.15" customHeight="1">
      <c r="B2709" s="654" t="s">
        <v>4458</v>
      </c>
      <c r="D2709" s="653" t="s">
        <v>4459</v>
      </c>
      <c r="E2709" s="653"/>
      <c r="F2709" s="655" t="s">
        <v>266</v>
      </c>
      <c r="G2709" s="655">
        <v>7</v>
      </c>
      <c r="H2709" s="655">
        <v>5</v>
      </c>
      <c r="I2709" s="309" t="s">
        <v>3350</v>
      </c>
      <c r="J2709" s="655">
        <v>6</v>
      </c>
      <c r="K2709" s="312" t="s">
        <v>3250</v>
      </c>
      <c r="L2709" s="659" t="s">
        <v>4552</v>
      </c>
      <c r="M2709" s="413">
        <v>2</v>
      </c>
      <c r="N2709" s="413">
        <v>2</v>
      </c>
      <c r="O2709" s="413">
        <v>2</v>
      </c>
      <c r="P2709" s="413">
        <v>2</v>
      </c>
      <c r="Q2709" s="413">
        <v>2</v>
      </c>
      <c r="R2709" s="260">
        <f t="shared" si="62"/>
        <v>10</v>
      </c>
      <c r="S2709" s="659"/>
      <c r="T2709" s="659"/>
      <c r="U2709" s="659"/>
      <c r="V2709" s="659"/>
      <c r="W2709" s="659"/>
      <c r="X2709" s="659"/>
    </row>
    <row r="2710" spans="2:24" s="260" customFormat="1" ht="14.15" customHeight="1">
      <c r="B2710" s="654" t="s">
        <v>4460</v>
      </c>
      <c r="D2710" s="653" t="s">
        <v>4461</v>
      </c>
      <c r="E2710" s="653"/>
      <c r="F2710" s="655" t="s">
        <v>247</v>
      </c>
      <c r="G2710" s="655"/>
      <c r="H2710" s="655"/>
      <c r="I2710" s="309" t="s">
        <v>3364</v>
      </c>
      <c r="J2710" s="655">
        <v>1</v>
      </c>
      <c r="K2710" s="312" t="s">
        <v>3233</v>
      </c>
      <c r="L2710" s="659" t="s">
        <v>4552</v>
      </c>
      <c r="M2710" s="413">
        <v>1</v>
      </c>
      <c r="N2710" s="413">
        <v>1</v>
      </c>
      <c r="O2710" s="413">
        <v>1</v>
      </c>
      <c r="P2710" s="413">
        <v>1</v>
      </c>
      <c r="Q2710" s="413">
        <v>1</v>
      </c>
      <c r="R2710" s="260">
        <f t="shared" si="62"/>
        <v>5</v>
      </c>
      <c r="S2710" s="659"/>
      <c r="T2710" s="659"/>
      <c r="U2710" s="659"/>
      <c r="V2710" s="659"/>
      <c r="W2710" s="659"/>
      <c r="X2710" s="659"/>
    </row>
    <row r="2711" spans="2:24" s="260" customFormat="1" ht="14.15" customHeight="1">
      <c r="B2711" s="654" t="s">
        <v>4462</v>
      </c>
      <c r="D2711" s="653" t="s">
        <v>4463</v>
      </c>
      <c r="E2711" s="653"/>
      <c r="F2711" s="655" t="s">
        <v>247</v>
      </c>
      <c r="G2711" s="655"/>
      <c r="H2711" s="655"/>
      <c r="I2711" s="309" t="s">
        <v>3364</v>
      </c>
      <c r="J2711" s="655">
        <v>1</v>
      </c>
      <c r="K2711" s="312" t="s">
        <v>3243</v>
      </c>
      <c r="L2711" s="659" t="s">
        <v>4569</v>
      </c>
      <c r="M2711" s="556">
        <v>0</v>
      </c>
      <c r="N2711" s="556">
        <v>0</v>
      </c>
      <c r="O2711" s="556">
        <v>0</v>
      </c>
      <c r="P2711" s="556">
        <v>0</v>
      </c>
      <c r="Q2711" s="556">
        <v>0</v>
      </c>
      <c r="R2711" s="260">
        <f t="shared" si="62"/>
        <v>0</v>
      </c>
      <c r="S2711" s="659"/>
      <c r="T2711" s="659"/>
      <c r="U2711" s="659"/>
      <c r="V2711" s="659"/>
      <c r="W2711" s="659"/>
      <c r="X2711" s="659"/>
    </row>
    <row r="2712" spans="2:24" s="260" customFormat="1" ht="14.15" customHeight="1">
      <c r="B2712" s="654" t="s">
        <v>4464</v>
      </c>
      <c r="D2712" s="653" t="s">
        <v>1047</v>
      </c>
      <c r="E2712" s="653"/>
      <c r="F2712" s="655" t="s">
        <v>266</v>
      </c>
      <c r="G2712" s="655">
        <v>2</v>
      </c>
      <c r="H2712" s="655">
        <v>2</v>
      </c>
      <c r="I2712" s="309" t="s">
        <v>3364</v>
      </c>
      <c r="J2712" s="655">
        <v>2</v>
      </c>
      <c r="K2712" s="660" t="s">
        <v>451</v>
      </c>
      <c r="L2712" s="659" t="s">
        <v>4983</v>
      </c>
      <c r="M2712" s="556">
        <v>0</v>
      </c>
      <c r="N2712" s="413">
        <v>0</v>
      </c>
      <c r="O2712" s="413">
        <v>0</v>
      </c>
      <c r="P2712" s="413">
        <v>0</v>
      </c>
      <c r="Q2712" s="413">
        <v>0</v>
      </c>
      <c r="R2712" s="260">
        <f t="shared" si="62"/>
        <v>0</v>
      </c>
      <c r="S2712" s="659"/>
      <c r="T2712" s="659"/>
      <c r="U2712" s="659"/>
      <c r="V2712" s="659"/>
      <c r="W2712" s="659"/>
      <c r="X2712" s="659"/>
    </row>
    <row r="2713" spans="2:24" s="260" customFormat="1" ht="14.15" customHeight="1">
      <c r="B2713" s="661" t="s">
        <v>4759</v>
      </c>
      <c r="D2713" s="653" t="s">
        <v>4465</v>
      </c>
      <c r="E2713" s="653"/>
      <c r="F2713" s="655" t="s">
        <v>533</v>
      </c>
      <c r="G2713" s="655">
        <v>2</v>
      </c>
      <c r="H2713" s="655">
        <v>2</v>
      </c>
      <c r="I2713" s="309" t="s">
        <v>3364</v>
      </c>
      <c r="J2713" s="655">
        <v>3</v>
      </c>
      <c r="K2713" s="312" t="s">
        <v>3250</v>
      </c>
      <c r="L2713" s="659" t="s">
        <v>4552</v>
      </c>
      <c r="M2713" s="556">
        <v>0</v>
      </c>
      <c r="N2713" s="556">
        <v>0</v>
      </c>
      <c r="O2713" s="556">
        <v>0</v>
      </c>
      <c r="P2713" s="556">
        <v>0</v>
      </c>
      <c r="Q2713" s="556">
        <v>0</v>
      </c>
      <c r="R2713" s="260">
        <f t="shared" si="62"/>
        <v>0</v>
      </c>
      <c r="S2713" s="659"/>
      <c r="T2713" s="659"/>
      <c r="U2713" s="659"/>
      <c r="V2713" s="659"/>
      <c r="W2713" s="659"/>
      <c r="X2713" s="659"/>
    </row>
    <row r="2714" spans="2:24" s="260" customFormat="1" ht="14.15" customHeight="1">
      <c r="B2714" s="654" t="s">
        <v>4466</v>
      </c>
      <c r="D2714" s="653" t="s">
        <v>4467</v>
      </c>
      <c r="E2714" s="653"/>
      <c r="F2714" s="655" t="s">
        <v>266</v>
      </c>
      <c r="G2714" s="655">
        <v>3</v>
      </c>
      <c r="H2714" s="655">
        <v>3</v>
      </c>
      <c r="I2714" s="309" t="s">
        <v>3364</v>
      </c>
      <c r="J2714" s="655">
        <v>3</v>
      </c>
      <c r="K2714" s="312" t="s">
        <v>3250</v>
      </c>
      <c r="L2714" s="659" t="s">
        <v>4552</v>
      </c>
      <c r="M2714" s="413">
        <v>0</v>
      </c>
      <c r="N2714" s="413">
        <v>1</v>
      </c>
      <c r="O2714" s="413">
        <v>0</v>
      </c>
      <c r="P2714" s="413">
        <v>1</v>
      </c>
      <c r="Q2714" s="413">
        <v>1</v>
      </c>
      <c r="R2714" s="260">
        <f t="shared" si="62"/>
        <v>3</v>
      </c>
      <c r="S2714" s="659"/>
      <c r="T2714" s="659"/>
      <c r="U2714" s="659"/>
      <c r="V2714" s="659"/>
      <c r="W2714" s="659"/>
      <c r="X2714" s="659"/>
    </row>
    <row r="2715" spans="2:24" s="260" customFormat="1" ht="14.15" customHeight="1">
      <c r="B2715" s="654" t="s">
        <v>4468</v>
      </c>
      <c r="D2715" s="653" t="s">
        <v>4469</v>
      </c>
      <c r="E2715" s="653"/>
      <c r="F2715" s="655" t="s">
        <v>266</v>
      </c>
      <c r="G2715" s="655">
        <v>3</v>
      </c>
      <c r="H2715" s="655">
        <v>2</v>
      </c>
      <c r="I2715" s="309" t="s">
        <v>3364</v>
      </c>
      <c r="J2715" s="655">
        <v>4</v>
      </c>
      <c r="K2715" s="660" t="s">
        <v>451</v>
      </c>
      <c r="L2715" s="659" t="s">
        <v>4570</v>
      </c>
      <c r="M2715" s="556">
        <v>0</v>
      </c>
      <c r="N2715" s="556">
        <v>0</v>
      </c>
      <c r="O2715" s="556">
        <v>0</v>
      </c>
      <c r="P2715" s="556">
        <v>0</v>
      </c>
      <c r="Q2715" s="556">
        <v>0</v>
      </c>
      <c r="R2715" s="260">
        <f t="shared" si="62"/>
        <v>0</v>
      </c>
      <c r="S2715" s="659"/>
      <c r="T2715" s="659"/>
      <c r="U2715" s="659"/>
      <c r="V2715" s="659"/>
      <c r="W2715" s="659"/>
      <c r="X2715" s="659"/>
    </row>
    <row r="2716" spans="2:24" s="260" customFormat="1" ht="14.15" customHeight="1">
      <c r="B2716" s="654" t="s">
        <v>4470</v>
      </c>
      <c r="D2716" s="653" t="s">
        <v>4471</v>
      </c>
      <c r="E2716" s="653"/>
      <c r="F2716" s="655" t="s">
        <v>247</v>
      </c>
      <c r="G2716" s="655"/>
      <c r="H2716" s="655"/>
      <c r="I2716" s="309" t="s">
        <v>3364</v>
      </c>
      <c r="J2716" s="655">
        <v>5</v>
      </c>
      <c r="K2716" s="312" t="s">
        <v>3243</v>
      </c>
      <c r="L2716" s="659" t="s">
        <v>4552</v>
      </c>
      <c r="M2716" s="413">
        <v>1</v>
      </c>
      <c r="N2716" s="413">
        <v>0</v>
      </c>
      <c r="O2716" s="413">
        <v>1</v>
      </c>
      <c r="P2716" s="413">
        <v>0</v>
      </c>
      <c r="Q2716" s="413">
        <v>0</v>
      </c>
      <c r="R2716" s="260">
        <f t="shared" si="62"/>
        <v>2</v>
      </c>
      <c r="S2716" s="659"/>
      <c r="T2716" s="659"/>
      <c r="U2716" s="659"/>
      <c r="V2716" s="659"/>
      <c r="W2716" s="659"/>
      <c r="X2716" s="659"/>
    </row>
    <row r="2717" spans="2:24" s="260" customFormat="1" ht="14.15" customHeight="1">
      <c r="B2717" s="654" t="s">
        <v>4623</v>
      </c>
      <c r="D2717" s="653" t="s">
        <v>4472</v>
      </c>
      <c r="E2717" s="653"/>
      <c r="F2717" s="655" t="s">
        <v>266</v>
      </c>
      <c r="G2717" s="655">
        <v>4</v>
      </c>
      <c r="H2717" s="655">
        <v>7</v>
      </c>
      <c r="I2717" s="309" t="s">
        <v>3364</v>
      </c>
      <c r="J2717" s="655">
        <v>6</v>
      </c>
      <c r="K2717" s="312" t="s">
        <v>3233</v>
      </c>
      <c r="L2717" s="659" t="s">
        <v>4552</v>
      </c>
      <c r="M2717" s="413">
        <v>1</v>
      </c>
      <c r="N2717" s="413">
        <v>1</v>
      </c>
      <c r="O2717" s="413">
        <v>1</v>
      </c>
      <c r="P2717" s="556">
        <v>0</v>
      </c>
      <c r="Q2717" s="413">
        <v>1</v>
      </c>
      <c r="R2717" s="260">
        <f t="shared" si="62"/>
        <v>4</v>
      </c>
      <c r="S2717" s="659"/>
      <c r="T2717" s="659"/>
      <c r="U2717" s="659"/>
      <c r="V2717" s="659"/>
      <c r="W2717" s="659"/>
      <c r="X2717" s="659"/>
    </row>
    <row r="2718" spans="2:24" s="260" customFormat="1" ht="14.15" customHeight="1">
      <c r="B2718" s="654" t="s">
        <v>4473</v>
      </c>
      <c r="D2718" s="653" t="s">
        <v>4474</v>
      </c>
      <c r="E2718" s="653"/>
      <c r="F2718" s="655" t="s">
        <v>266</v>
      </c>
      <c r="G2718" s="655">
        <v>6</v>
      </c>
      <c r="H2718" s="655">
        <v>7</v>
      </c>
      <c r="I2718" s="309" t="s">
        <v>3364</v>
      </c>
      <c r="J2718" s="655">
        <v>6</v>
      </c>
      <c r="K2718" s="660" t="s">
        <v>451</v>
      </c>
      <c r="L2718" s="659" t="s">
        <v>4590</v>
      </c>
      <c r="M2718" s="413">
        <v>0</v>
      </c>
      <c r="N2718" s="413">
        <v>0</v>
      </c>
      <c r="O2718" s="413">
        <v>0</v>
      </c>
      <c r="P2718" s="413">
        <v>0</v>
      </c>
      <c r="Q2718" s="413">
        <v>0</v>
      </c>
      <c r="R2718" s="260">
        <f t="shared" si="62"/>
        <v>0</v>
      </c>
      <c r="S2718" s="659"/>
      <c r="T2718" s="659"/>
      <c r="U2718" s="659"/>
      <c r="V2718" s="659"/>
      <c r="W2718" s="659"/>
      <c r="X2718" s="659"/>
    </row>
    <row r="2719" spans="2:24" s="260" customFormat="1" ht="14.15" customHeight="1">
      <c r="B2719" s="654" t="s">
        <v>4475</v>
      </c>
      <c r="D2719" s="653" t="s">
        <v>1299</v>
      </c>
      <c r="E2719" s="653"/>
      <c r="F2719" s="655" t="s">
        <v>266</v>
      </c>
      <c r="G2719" s="655">
        <v>3</v>
      </c>
      <c r="H2719" s="655">
        <v>6</v>
      </c>
      <c r="I2719" s="309" t="s">
        <v>3364</v>
      </c>
      <c r="J2719" s="655">
        <v>8</v>
      </c>
      <c r="K2719" s="312" t="s">
        <v>3243</v>
      </c>
      <c r="L2719" s="659" t="s">
        <v>4552</v>
      </c>
      <c r="M2719" s="413">
        <v>0</v>
      </c>
      <c r="N2719" s="413">
        <v>0</v>
      </c>
      <c r="O2719" s="413">
        <v>1</v>
      </c>
      <c r="P2719" s="413">
        <v>0</v>
      </c>
      <c r="Q2719" s="413">
        <v>0</v>
      </c>
      <c r="R2719" s="260">
        <f t="shared" si="62"/>
        <v>1</v>
      </c>
      <c r="S2719" s="659"/>
      <c r="T2719" s="659"/>
      <c r="U2719" s="659"/>
      <c r="V2719" s="659"/>
      <c r="W2719" s="659"/>
      <c r="X2719" s="659"/>
    </row>
    <row r="2720" spans="2:24" s="260" customFormat="1" ht="14.15" customHeight="1">
      <c r="B2720" s="654" t="s">
        <v>4480</v>
      </c>
      <c r="D2720" s="653" t="s">
        <v>4481</v>
      </c>
      <c r="E2720" s="653"/>
      <c r="F2720" s="655" t="s">
        <v>266</v>
      </c>
      <c r="G2720" s="655">
        <v>1</v>
      </c>
      <c r="H2720" s="655">
        <v>2</v>
      </c>
      <c r="I2720" s="655" t="s">
        <v>404</v>
      </c>
      <c r="J2720" s="655">
        <v>1</v>
      </c>
      <c r="K2720" s="660" t="s">
        <v>451</v>
      </c>
      <c r="L2720" s="659" t="s">
        <v>4585</v>
      </c>
      <c r="M2720" s="413">
        <v>0</v>
      </c>
      <c r="N2720" s="413">
        <v>0</v>
      </c>
      <c r="O2720" s="413">
        <v>0</v>
      </c>
      <c r="P2720" s="413">
        <v>0</v>
      </c>
      <c r="Q2720" s="413">
        <v>0</v>
      </c>
      <c r="R2720" s="260">
        <f t="shared" si="62"/>
        <v>0</v>
      </c>
      <c r="S2720" s="659"/>
      <c r="T2720" s="659"/>
      <c r="U2720" s="659"/>
      <c r="V2720" s="659"/>
      <c r="W2720" s="659"/>
      <c r="X2720" s="659"/>
    </row>
    <row r="2721" spans="2:24" s="260" customFormat="1" ht="14.15" customHeight="1">
      <c r="B2721" s="654" t="s">
        <v>4476</v>
      </c>
      <c r="D2721" s="653" t="s">
        <v>4477</v>
      </c>
      <c r="E2721" s="653"/>
      <c r="F2721" s="655" t="s">
        <v>266</v>
      </c>
      <c r="G2721" s="655">
        <v>1</v>
      </c>
      <c r="H2721" s="655">
        <v>1</v>
      </c>
      <c r="I2721" s="655" t="s">
        <v>404</v>
      </c>
      <c r="J2721" s="655">
        <v>1</v>
      </c>
      <c r="K2721" s="660" t="s">
        <v>451</v>
      </c>
      <c r="L2721" s="659" t="s">
        <v>4603</v>
      </c>
      <c r="M2721" s="556">
        <v>0</v>
      </c>
      <c r="N2721" s="413">
        <v>0</v>
      </c>
      <c r="O2721" s="413">
        <v>0</v>
      </c>
      <c r="P2721" s="413">
        <v>0</v>
      </c>
      <c r="Q2721" s="413">
        <v>0</v>
      </c>
      <c r="R2721" s="260">
        <f t="shared" si="62"/>
        <v>0</v>
      </c>
      <c r="S2721" s="659"/>
      <c r="T2721" s="659"/>
      <c r="U2721" s="659"/>
      <c r="V2721" s="659"/>
      <c r="W2721" s="659"/>
      <c r="X2721" s="659"/>
    </row>
    <row r="2722" spans="2:24" s="260" customFormat="1" ht="14.15" customHeight="1">
      <c r="B2722" s="654" t="s">
        <v>4479</v>
      </c>
      <c r="D2722" s="653" t="s">
        <v>4571</v>
      </c>
      <c r="E2722" s="653"/>
      <c r="F2722" s="655" t="s">
        <v>266</v>
      </c>
      <c r="G2722" s="655">
        <v>1</v>
      </c>
      <c r="H2722" s="655">
        <v>1</v>
      </c>
      <c r="I2722" s="655" t="s">
        <v>404</v>
      </c>
      <c r="J2722" s="655">
        <v>1</v>
      </c>
      <c r="K2722" s="312" t="s">
        <v>3250</v>
      </c>
      <c r="L2722" s="659" t="s">
        <v>4552</v>
      </c>
      <c r="M2722" s="413">
        <v>2</v>
      </c>
      <c r="N2722" s="556">
        <v>0</v>
      </c>
      <c r="O2722" s="413">
        <v>1</v>
      </c>
      <c r="P2722" s="413">
        <v>2</v>
      </c>
      <c r="Q2722" s="413">
        <v>2</v>
      </c>
      <c r="R2722" s="260">
        <f t="shared" si="62"/>
        <v>7</v>
      </c>
      <c r="S2722" s="659"/>
      <c r="T2722" s="659"/>
      <c r="U2722" s="659"/>
      <c r="V2722" s="659"/>
      <c r="W2722" s="659"/>
      <c r="X2722" s="659"/>
    </row>
    <row r="2723" spans="2:24" s="260" customFormat="1" ht="14.15" customHeight="1">
      <c r="B2723" s="654" t="s">
        <v>4576</v>
      </c>
      <c r="D2723" s="653" t="s">
        <v>4478</v>
      </c>
      <c r="E2723" s="653"/>
      <c r="F2723" s="655" t="s">
        <v>266</v>
      </c>
      <c r="G2723" s="655">
        <v>1</v>
      </c>
      <c r="H2723" s="655">
        <v>1</v>
      </c>
      <c r="I2723" s="655" t="s">
        <v>404</v>
      </c>
      <c r="J2723" s="655">
        <v>1</v>
      </c>
      <c r="K2723" s="660" t="s">
        <v>451</v>
      </c>
      <c r="L2723" s="659" t="s">
        <v>4579</v>
      </c>
      <c r="M2723" s="413">
        <v>0</v>
      </c>
      <c r="N2723" s="413">
        <v>0</v>
      </c>
      <c r="O2723" s="413">
        <v>0</v>
      </c>
      <c r="P2723" s="413">
        <v>0</v>
      </c>
      <c r="Q2723" s="413">
        <v>0</v>
      </c>
      <c r="R2723" s="260">
        <f t="shared" si="62"/>
        <v>0</v>
      </c>
      <c r="S2723" s="659"/>
      <c r="T2723" s="659"/>
      <c r="U2723" s="659"/>
      <c r="V2723" s="659"/>
      <c r="W2723" s="659"/>
      <c r="X2723" s="659"/>
    </row>
    <row r="2724" spans="2:24" s="260" customFormat="1" ht="14.15" customHeight="1">
      <c r="B2724" s="654" t="s">
        <v>4495</v>
      </c>
      <c r="D2724" s="653" t="s">
        <v>4496</v>
      </c>
      <c r="E2724" s="653"/>
      <c r="F2724" s="655" t="s">
        <v>266</v>
      </c>
      <c r="G2724" s="655">
        <v>2</v>
      </c>
      <c r="H2724" s="655">
        <v>4</v>
      </c>
      <c r="I2724" s="655" t="s">
        <v>404</v>
      </c>
      <c r="J2724" s="655">
        <v>2</v>
      </c>
      <c r="K2724" s="660" t="s">
        <v>451</v>
      </c>
      <c r="L2724" s="659" t="s">
        <v>4569</v>
      </c>
      <c r="M2724" s="556">
        <v>0</v>
      </c>
      <c r="N2724" s="556">
        <v>0</v>
      </c>
      <c r="O2724" s="556">
        <v>0</v>
      </c>
      <c r="P2724" s="556">
        <v>0</v>
      </c>
      <c r="Q2724" s="556">
        <v>0</v>
      </c>
      <c r="R2724" s="260">
        <f t="shared" si="62"/>
        <v>0</v>
      </c>
      <c r="S2724" s="659"/>
      <c r="T2724" s="659"/>
      <c r="U2724" s="659"/>
      <c r="V2724" s="659"/>
      <c r="W2724" s="659"/>
      <c r="X2724" s="659"/>
    </row>
    <row r="2725" spans="2:24" s="260" customFormat="1" ht="14.15" customHeight="1">
      <c r="B2725" s="661" t="s">
        <v>4587</v>
      </c>
      <c r="D2725" s="653" t="s">
        <v>4498</v>
      </c>
      <c r="E2725" s="653"/>
      <c r="F2725" s="655" t="s">
        <v>266</v>
      </c>
      <c r="G2725" s="655">
        <v>3</v>
      </c>
      <c r="H2725" s="655">
        <v>2</v>
      </c>
      <c r="I2725" s="655" t="s">
        <v>404</v>
      </c>
      <c r="J2725" s="655">
        <v>2</v>
      </c>
      <c r="K2725" s="312" t="s">
        <v>3233</v>
      </c>
      <c r="L2725" s="659" t="s">
        <v>4552</v>
      </c>
      <c r="M2725" s="556">
        <v>0</v>
      </c>
      <c r="N2725" s="556">
        <v>0</v>
      </c>
      <c r="O2725" s="556">
        <v>0</v>
      </c>
      <c r="P2725" s="556">
        <v>0</v>
      </c>
      <c r="Q2725" s="556">
        <v>0</v>
      </c>
      <c r="R2725" s="260">
        <f t="shared" si="62"/>
        <v>0</v>
      </c>
      <c r="S2725" s="659"/>
      <c r="T2725" s="659"/>
      <c r="U2725" s="659"/>
      <c r="V2725" s="659"/>
      <c r="W2725" s="659"/>
      <c r="X2725" s="659"/>
    </row>
    <row r="2726" spans="2:24" s="260" customFormat="1" ht="14.15" customHeight="1">
      <c r="B2726" s="661" t="s">
        <v>4613</v>
      </c>
      <c r="D2726" s="653" t="s">
        <v>4497</v>
      </c>
      <c r="E2726" s="653"/>
      <c r="F2726" s="655" t="s">
        <v>266</v>
      </c>
      <c r="G2726" s="655">
        <v>2</v>
      </c>
      <c r="H2726" s="655">
        <v>6</v>
      </c>
      <c r="I2726" s="655" t="s">
        <v>404</v>
      </c>
      <c r="J2726" s="655">
        <v>2</v>
      </c>
      <c r="K2726" s="660" t="s">
        <v>451</v>
      </c>
      <c r="L2726" s="659" t="s">
        <v>4612</v>
      </c>
      <c r="M2726" s="413">
        <v>0</v>
      </c>
      <c r="N2726" s="413">
        <v>0</v>
      </c>
      <c r="O2726" s="556">
        <v>0</v>
      </c>
      <c r="P2726" s="413">
        <v>0</v>
      </c>
      <c r="Q2726" s="413">
        <v>0</v>
      </c>
      <c r="R2726" s="260">
        <f t="shared" ref="R2726:R2757" si="63">SUBTOTAL(9,M2726:Q2726)</f>
        <v>0</v>
      </c>
      <c r="S2726" s="659"/>
      <c r="T2726" s="659"/>
      <c r="U2726" s="659"/>
      <c r="V2726" s="659"/>
      <c r="W2726" s="659"/>
      <c r="X2726" s="659"/>
    </row>
    <row r="2727" spans="2:24" s="260" customFormat="1" ht="14.15" customHeight="1">
      <c r="B2727" s="661" t="s">
        <v>4595</v>
      </c>
      <c r="D2727" s="653" t="s">
        <v>4493</v>
      </c>
      <c r="E2727" s="653"/>
      <c r="F2727" s="655" t="s">
        <v>266</v>
      </c>
      <c r="G2727" s="655">
        <v>2</v>
      </c>
      <c r="H2727" s="655">
        <v>3</v>
      </c>
      <c r="I2727" s="655" t="s">
        <v>404</v>
      </c>
      <c r="J2727" s="655">
        <v>2</v>
      </c>
      <c r="K2727" s="312" t="s">
        <v>3243</v>
      </c>
      <c r="L2727" s="659" t="s">
        <v>4552</v>
      </c>
      <c r="M2727" s="556">
        <v>0</v>
      </c>
      <c r="N2727" s="556">
        <v>0</v>
      </c>
      <c r="O2727" s="556">
        <v>0</v>
      </c>
      <c r="P2727" s="413">
        <v>1</v>
      </c>
      <c r="Q2727" s="413">
        <v>0</v>
      </c>
      <c r="R2727" s="260">
        <f t="shared" si="63"/>
        <v>1</v>
      </c>
      <c r="S2727" s="659"/>
      <c r="T2727" s="659"/>
      <c r="U2727" s="659"/>
      <c r="V2727" s="659"/>
      <c r="W2727" s="659"/>
      <c r="X2727" s="659"/>
    </row>
    <row r="2728" spans="2:24" s="260" customFormat="1" ht="14.15" customHeight="1">
      <c r="B2728" s="654" t="s">
        <v>4614</v>
      </c>
      <c r="D2728" s="653" t="s">
        <v>4494</v>
      </c>
      <c r="E2728" s="653"/>
      <c r="F2728" s="655" t="s">
        <v>266</v>
      </c>
      <c r="G2728" s="655">
        <v>2</v>
      </c>
      <c r="H2728" s="655">
        <v>3</v>
      </c>
      <c r="I2728" s="655" t="s">
        <v>404</v>
      </c>
      <c r="J2728" s="655">
        <v>2</v>
      </c>
      <c r="K2728" s="312" t="s">
        <v>3243</v>
      </c>
      <c r="L2728" s="659" t="s">
        <v>4619</v>
      </c>
      <c r="M2728" s="556">
        <v>0</v>
      </c>
      <c r="N2728" s="413">
        <v>0</v>
      </c>
      <c r="O2728" s="556">
        <v>0</v>
      </c>
      <c r="P2728" s="413">
        <v>0</v>
      </c>
      <c r="Q2728" s="413">
        <v>0</v>
      </c>
      <c r="R2728" s="260">
        <f t="shared" si="63"/>
        <v>0</v>
      </c>
      <c r="S2728" s="659"/>
      <c r="T2728" s="659"/>
      <c r="U2728" s="659"/>
      <c r="V2728" s="659"/>
      <c r="W2728" s="659"/>
      <c r="X2728" s="659"/>
    </row>
    <row r="2729" spans="2:24" s="260" customFormat="1" ht="14.15" customHeight="1">
      <c r="B2729" s="654" t="s">
        <v>4486</v>
      </c>
      <c r="D2729" s="653" t="s">
        <v>4487</v>
      </c>
      <c r="E2729" s="653"/>
      <c r="F2729" s="655" t="s">
        <v>266</v>
      </c>
      <c r="G2729" s="655">
        <v>2</v>
      </c>
      <c r="H2729" s="655">
        <v>1</v>
      </c>
      <c r="I2729" s="655" t="s">
        <v>404</v>
      </c>
      <c r="J2729" s="655">
        <v>2</v>
      </c>
      <c r="K2729" s="660" t="s">
        <v>451</v>
      </c>
      <c r="L2729" s="659" t="s">
        <v>4989</v>
      </c>
      <c r="M2729" s="556">
        <v>0</v>
      </c>
      <c r="N2729" s="413">
        <v>0</v>
      </c>
      <c r="O2729" s="413">
        <v>0</v>
      </c>
      <c r="P2729" s="413">
        <v>0</v>
      </c>
      <c r="Q2729" s="413">
        <v>0</v>
      </c>
      <c r="R2729" s="260">
        <f t="shared" si="63"/>
        <v>0</v>
      </c>
      <c r="S2729" s="659"/>
      <c r="T2729" s="659"/>
      <c r="U2729" s="659"/>
      <c r="V2729" s="659"/>
      <c r="W2729" s="659"/>
      <c r="X2729" s="659"/>
    </row>
    <row r="2730" spans="2:24" s="260" customFormat="1" ht="14.15" customHeight="1">
      <c r="B2730" s="654" t="s">
        <v>4500</v>
      </c>
      <c r="D2730" s="653" t="s">
        <v>4501</v>
      </c>
      <c r="E2730" s="653"/>
      <c r="F2730" s="655" t="s">
        <v>266</v>
      </c>
      <c r="G2730" s="655">
        <v>3</v>
      </c>
      <c r="H2730" s="655">
        <v>2</v>
      </c>
      <c r="I2730" s="655" t="s">
        <v>404</v>
      </c>
      <c r="J2730" s="655">
        <v>2</v>
      </c>
      <c r="K2730" s="312" t="s">
        <v>3243</v>
      </c>
      <c r="L2730" s="659" t="s">
        <v>5015</v>
      </c>
      <c r="M2730" s="556">
        <v>0</v>
      </c>
      <c r="N2730" s="413">
        <v>0</v>
      </c>
      <c r="O2730" s="413">
        <v>0</v>
      </c>
      <c r="P2730" s="413">
        <v>0</v>
      </c>
      <c r="Q2730" s="413">
        <v>0</v>
      </c>
      <c r="R2730" s="260">
        <f t="shared" si="63"/>
        <v>0</v>
      </c>
      <c r="S2730" s="659"/>
      <c r="T2730" s="659"/>
      <c r="U2730" s="659"/>
      <c r="V2730" s="659"/>
      <c r="W2730" s="659"/>
      <c r="X2730" s="659"/>
    </row>
    <row r="2731" spans="2:24" s="260" customFormat="1" ht="14.15" customHeight="1">
      <c r="B2731" s="654" t="s">
        <v>4482</v>
      </c>
      <c r="D2731" s="653" t="s">
        <v>4483</v>
      </c>
      <c r="E2731" s="653"/>
      <c r="F2731" s="655" t="s">
        <v>266</v>
      </c>
      <c r="G2731" s="655">
        <v>0</v>
      </c>
      <c r="H2731" s="655">
        <v>3</v>
      </c>
      <c r="I2731" s="655" t="s">
        <v>404</v>
      </c>
      <c r="J2731" s="655">
        <v>2</v>
      </c>
      <c r="K2731" s="660" t="s">
        <v>451</v>
      </c>
      <c r="L2731" s="659" t="s">
        <v>4569</v>
      </c>
      <c r="M2731" s="556">
        <v>0</v>
      </c>
      <c r="N2731" s="556">
        <v>0</v>
      </c>
      <c r="O2731" s="556">
        <v>0</v>
      </c>
      <c r="P2731" s="556">
        <v>0</v>
      </c>
      <c r="Q2731" s="556">
        <v>0</v>
      </c>
      <c r="R2731" s="260">
        <f t="shared" si="63"/>
        <v>0</v>
      </c>
      <c r="S2731" s="659"/>
      <c r="T2731" s="659"/>
      <c r="U2731" s="659"/>
      <c r="V2731" s="659"/>
      <c r="W2731" s="659"/>
      <c r="X2731" s="659"/>
    </row>
    <row r="2732" spans="2:24" s="260" customFormat="1" ht="14.15" customHeight="1">
      <c r="B2732" s="654" t="s">
        <v>4488</v>
      </c>
      <c r="D2732" s="653" t="s">
        <v>4489</v>
      </c>
      <c r="E2732" s="653"/>
      <c r="F2732" s="655" t="s">
        <v>266</v>
      </c>
      <c r="G2732" s="655">
        <v>2</v>
      </c>
      <c r="H2732" s="655">
        <v>1</v>
      </c>
      <c r="I2732" s="655" t="s">
        <v>404</v>
      </c>
      <c r="J2732" s="655">
        <v>2</v>
      </c>
      <c r="K2732" s="660" t="s">
        <v>451</v>
      </c>
      <c r="L2732" s="659" t="s">
        <v>4583</v>
      </c>
      <c r="M2732" s="556">
        <v>0</v>
      </c>
      <c r="N2732" s="413">
        <v>0</v>
      </c>
      <c r="O2732" s="413">
        <v>0</v>
      </c>
      <c r="P2732" s="413">
        <v>0</v>
      </c>
      <c r="Q2732" s="413">
        <v>0</v>
      </c>
      <c r="R2732" s="260">
        <f t="shared" si="63"/>
        <v>0</v>
      </c>
      <c r="S2732" s="659"/>
      <c r="T2732" s="659"/>
      <c r="U2732" s="659"/>
      <c r="V2732" s="659"/>
      <c r="W2732" s="659"/>
      <c r="X2732" s="659"/>
    </row>
    <row r="2733" spans="2:24" s="260" customFormat="1" ht="14.15" customHeight="1">
      <c r="B2733" s="654" t="s">
        <v>4491</v>
      </c>
      <c r="D2733" s="656" t="s">
        <v>4492</v>
      </c>
      <c r="E2733" s="656"/>
      <c r="F2733" s="655" t="s">
        <v>266</v>
      </c>
      <c r="G2733" s="655">
        <v>2</v>
      </c>
      <c r="H2733" s="655">
        <v>3</v>
      </c>
      <c r="I2733" s="655" t="s">
        <v>404</v>
      </c>
      <c r="J2733" s="655">
        <v>2</v>
      </c>
      <c r="K2733" s="312" t="s">
        <v>3250</v>
      </c>
      <c r="L2733" s="659" t="s">
        <v>4552</v>
      </c>
      <c r="M2733" s="413">
        <v>1</v>
      </c>
      <c r="N2733" s="413">
        <v>1</v>
      </c>
      <c r="O2733" s="413">
        <v>1</v>
      </c>
      <c r="P2733" s="413">
        <v>2</v>
      </c>
      <c r="Q2733" s="413">
        <v>2</v>
      </c>
      <c r="R2733" s="260">
        <f t="shared" si="63"/>
        <v>7</v>
      </c>
      <c r="S2733" s="659"/>
      <c r="T2733" s="659"/>
      <c r="U2733" s="659"/>
      <c r="V2733" s="659"/>
      <c r="W2733" s="659"/>
      <c r="X2733" s="659"/>
    </row>
    <row r="2734" spans="2:24" s="260" customFormat="1" ht="14.15" customHeight="1">
      <c r="B2734" s="654" t="s">
        <v>4484</v>
      </c>
      <c r="D2734" s="653" t="s">
        <v>4485</v>
      </c>
      <c r="E2734" s="653"/>
      <c r="F2734" s="655" t="s">
        <v>266</v>
      </c>
      <c r="G2734" s="655">
        <v>1</v>
      </c>
      <c r="H2734" s="655">
        <v>2</v>
      </c>
      <c r="I2734" s="655" t="s">
        <v>404</v>
      </c>
      <c r="J2734" s="655">
        <v>2</v>
      </c>
      <c r="K2734" s="660" t="s">
        <v>451</v>
      </c>
      <c r="L2734" s="659" t="s">
        <v>4600</v>
      </c>
      <c r="M2734" s="556">
        <v>0</v>
      </c>
      <c r="N2734" s="413">
        <v>0</v>
      </c>
      <c r="O2734" s="556">
        <v>0</v>
      </c>
      <c r="P2734" s="556">
        <v>0</v>
      </c>
      <c r="Q2734" s="556">
        <v>0</v>
      </c>
      <c r="R2734" s="260">
        <f t="shared" si="63"/>
        <v>0</v>
      </c>
      <c r="S2734" s="659"/>
      <c r="T2734" s="659"/>
      <c r="U2734" s="659"/>
      <c r="V2734" s="659"/>
      <c r="W2734" s="659"/>
      <c r="X2734" s="659"/>
    </row>
    <row r="2735" spans="2:24" s="260" customFormat="1" ht="14.15" customHeight="1">
      <c r="B2735" s="654" t="s">
        <v>4490</v>
      </c>
      <c r="D2735" s="653" t="s">
        <v>1169</v>
      </c>
      <c r="E2735" s="653"/>
      <c r="F2735" s="655" t="s">
        <v>266</v>
      </c>
      <c r="G2735" s="655">
        <v>2</v>
      </c>
      <c r="H2735" s="655">
        <v>2</v>
      </c>
      <c r="I2735" s="655" t="s">
        <v>404</v>
      </c>
      <c r="J2735" s="655">
        <v>2</v>
      </c>
      <c r="K2735" s="660" t="s">
        <v>451</v>
      </c>
      <c r="L2735" s="659" t="s">
        <v>4572</v>
      </c>
      <c r="M2735" s="556">
        <v>0</v>
      </c>
      <c r="N2735" s="556">
        <v>0</v>
      </c>
      <c r="O2735" s="556">
        <v>0</v>
      </c>
      <c r="P2735" s="556">
        <v>0</v>
      </c>
      <c r="Q2735" s="556">
        <v>0</v>
      </c>
      <c r="R2735" s="260">
        <f t="shared" si="63"/>
        <v>0</v>
      </c>
      <c r="S2735" s="659"/>
      <c r="T2735" s="659"/>
      <c r="U2735" s="659"/>
      <c r="V2735" s="659"/>
      <c r="W2735" s="659"/>
      <c r="X2735" s="659"/>
    </row>
    <row r="2736" spans="2:24" s="260" customFormat="1" ht="14.15" customHeight="1">
      <c r="B2736" s="661" t="s">
        <v>4588</v>
      </c>
      <c r="D2736" s="653" t="s">
        <v>4499</v>
      </c>
      <c r="E2736" s="653"/>
      <c r="F2736" s="655" t="s">
        <v>266</v>
      </c>
      <c r="G2736" s="655">
        <v>3</v>
      </c>
      <c r="H2736" s="655">
        <v>2</v>
      </c>
      <c r="I2736" s="655" t="s">
        <v>404</v>
      </c>
      <c r="J2736" s="655">
        <v>2</v>
      </c>
      <c r="K2736" s="660" t="s">
        <v>451</v>
      </c>
      <c r="L2736" s="659" t="s">
        <v>4586</v>
      </c>
      <c r="M2736" s="556">
        <v>0</v>
      </c>
      <c r="N2736" s="413">
        <v>0</v>
      </c>
      <c r="O2736" s="556">
        <v>0</v>
      </c>
      <c r="P2736" s="413">
        <v>0</v>
      </c>
      <c r="Q2736" s="413">
        <v>0</v>
      </c>
      <c r="R2736" s="260">
        <f t="shared" si="63"/>
        <v>0</v>
      </c>
      <c r="S2736" s="659"/>
      <c r="T2736" s="659"/>
      <c r="U2736" s="659"/>
      <c r="V2736" s="659"/>
      <c r="W2736" s="659"/>
      <c r="X2736" s="659"/>
    </row>
    <row r="2737" spans="2:24" s="260" customFormat="1" ht="14.15" customHeight="1">
      <c r="B2737" s="654" t="s">
        <v>4513</v>
      </c>
      <c r="D2737" s="656" t="s">
        <v>4514</v>
      </c>
      <c r="E2737" s="656"/>
      <c r="F2737" s="655" t="s">
        <v>266</v>
      </c>
      <c r="G2737" s="655">
        <v>3</v>
      </c>
      <c r="H2737" s="655">
        <v>4</v>
      </c>
      <c r="I2737" s="655" t="s">
        <v>404</v>
      </c>
      <c r="J2737" s="655">
        <v>3</v>
      </c>
      <c r="K2737" s="312" t="s">
        <v>3250</v>
      </c>
      <c r="L2737" s="659" t="s">
        <v>4552</v>
      </c>
      <c r="M2737" s="413">
        <v>1</v>
      </c>
      <c r="N2737" s="413">
        <v>2</v>
      </c>
      <c r="O2737" s="413">
        <v>1</v>
      </c>
      <c r="P2737" s="413">
        <v>2</v>
      </c>
      <c r="Q2737" s="413">
        <v>1</v>
      </c>
      <c r="R2737" s="260">
        <f t="shared" si="63"/>
        <v>7</v>
      </c>
      <c r="S2737" s="659"/>
      <c r="T2737" s="659"/>
      <c r="U2737" s="659"/>
      <c r="V2737" s="659"/>
      <c r="W2737" s="659"/>
      <c r="X2737" s="659"/>
    </row>
    <row r="2738" spans="2:24" s="260" customFormat="1" ht="14.15" customHeight="1">
      <c r="B2738" s="654" t="s">
        <v>4510</v>
      </c>
      <c r="D2738" s="653" t="s">
        <v>4478</v>
      </c>
      <c r="E2738" s="653"/>
      <c r="F2738" s="655" t="s">
        <v>266</v>
      </c>
      <c r="G2738" s="655">
        <v>3</v>
      </c>
      <c r="H2738" s="655">
        <v>2</v>
      </c>
      <c r="I2738" s="655" t="s">
        <v>404</v>
      </c>
      <c r="J2738" s="655">
        <v>3</v>
      </c>
      <c r="K2738" s="660" t="s">
        <v>451</v>
      </c>
      <c r="L2738" s="659" t="s">
        <v>4575</v>
      </c>
      <c r="M2738" s="556">
        <v>0</v>
      </c>
      <c r="N2738" s="556">
        <v>0</v>
      </c>
      <c r="O2738" s="413">
        <v>0</v>
      </c>
      <c r="P2738" s="413">
        <v>0</v>
      </c>
      <c r="Q2738" s="413">
        <v>0</v>
      </c>
      <c r="R2738" s="260">
        <f t="shared" si="63"/>
        <v>0</v>
      </c>
      <c r="S2738" s="659"/>
      <c r="T2738" s="659"/>
      <c r="U2738" s="659"/>
      <c r="V2738" s="659"/>
      <c r="W2738" s="659"/>
      <c r="X2738" s="659"/>
    </row>
    <row r="2739" spans="2:24" s="260" customFormat="1" ht="14.15" customHeight="1">
      <c r="B2739" s="654" t="s">
        <v>4515</v>
      </c>
      <c r="D2739" s="653" t="s">
        <v>4516</v>
      </c>
      <c r="E2739" s="653"/>
      <c r="F2739" s="655" t="s">
        <v>266</v>
      </c>
      <c r="G2739" s="655">
        <v>5</v>
      </c>
      <c r="H2739" s="655">
        <v>4</v>
      </c>
      <c r="I2739" s="655" t="s">
        <v>404</v>
      </c>
      <c r="J2739" s="655">
        <v>3</v>
      </c>
      <c r="K2739" s="312" t="s">
        <v>3243</v>
      </c>
      <c r="L2739" s="659" t="s">
        <v>4803</v>
      </c>
      <c r="M2739" s="556">
        <v>0</v>
      </c>
      <c r="N2739" s="556">
        <v>0</v>
      </c>
      <c r="O2739" s="413">
        <v>0</v>
      </c>
      <c r="P2739" s="413">
        <v>0</v>
      </c>
      <c r="Q2739" s="413">
        <v>0</v>
      </c>
      <c r="R2739" s="260">
        <f t="shared" si="63"/>
        <v>0</v>
      </c>
      <c r="S2739" s="659"/>
      <c r="T2739" s="659"/>
      <c r="U2739" s="659"/>
      <c r="V2739" s="659"/>
      <c r="W2739" s="659"/>
      <c r="X2739" s="659"/>
    </row>
    <row r="2740" spans="2:24" s="260" customFormat="1" ht="14.15" customHeight="1">
      <c r="B2740" s="654" t="s">
        <v>4508</v>
      </c>
      <c r="D2740" s="653" t="s">
        <v>4509</v>
      </c>
      <c r="E2740" s="653"/>
      <c r="F2740" s="655" t="s">
        <v>266</v>
      </c>
      <c r="G2740" s="655">
        <v>2</v>
      </c>
      <c r="H2740" s="655">
        <v>3</v>
      </c>
      <c r="I2740" s="655" t="s">
        <v>404</v>
      </c>
      <c r="J2740" s="655">
        <v>3</v>
      </c>
      <c r="K2740" s="312" t="s">
        <v>3243</v>
      </c>
      <c r="L2740" s="659" t="s">
        <v>5023</v>
      </c>
      <c r="M2740" s="413">
        <v>0</v>
      </c>
      <c r="N2740" s="413">
        <v>0</v>
      </c>
      <c r="O2740" s="413">
        <v>0</v>
      </c>
      <c r="P2740" s="413">
        <v>0</v>
      </c>
      <c r="Q2740" s="413">
        <v>0</v>
      </c>
      <c r="R2740" s="260">
        <f t="shared" si="63"/>
        <v>0</v>
      </c>
      <c r="S2740" s="659"/>
      <c r="T2740" s="659"/>
      <c r="U2740" s="659"/>
      <c r="V2740" s="659"/>
      <c r="W2740" s="659"/>
      <c r="X2740" s="659"/>
    </row>
    <row r="2741" spans="2:24" s="260" customFormat="1" ht="14.15" customHeight="1">
      <c r="B2741" s="654" t="s">
        <v>4511</v>
      </c>
      <c r="D2741" s="656" t="s">
        <v>4512</v>
      </c>
      <c r="E2741" s="656"/>
      <c r="F2741" s="655" t="s">
        <v>266</v>
      </c>
      <c r="G2741" s="655">
        <v>3</v>
      </c>
      <c r="H2741" s="655">
        <v>3</v>
      </c>
      <c r="I2741" s="655" t="s">
        <v>404</v>
      </c>
      <c r="J2741" s="655">
        <v>3</v>
      </c>
      <c r="K2741" s="312" t="s">
        <v>3250</v>
      </c>
      <c r="L2741" s="659" t="s">
        <v>4552</v>
      </c>
      <c r="M2741" s="413">
        <v>1</v>
      </c>
      <c r="N2741" s="413">
        <v>2</v>
      </c>
      <c r="O2741" s="413">
        <v>2</v>
      </c>
      <c r="P2741" s="413">
        <v>2</v>
      </c>
      <c r="Q2741" s="413">
        <v>0</v>
      </c>
      <c r="R2741" s="260">
        <f t="shared" si="63"/>
        <v>7</v>
      </c>
      <c r="S2741" s="659"/>
      <c r="T2741" s="659"/>
      <c r="U2741" s="659"/>
      <c r="V2741" s="659"/>
      <c r="W2741" s="659"/>
      <c r="X2741" s="659"/>
    </row>
    <row r="2742" spans="2:24" s="260" customFormat="1" ht="14.15" customHeight="1">
      <c r="B2742" s="654" t="s">
        <v>4502</v>
      </c>
      <c r="D2742" s="653" t="s">
        <v>4503</v>
      </c>
      <c r="E2742" s="653"/>
      <c r="F2742" s="655" t="s">
        <v>266</v>
      </c>
      <c r="G2742" s="655">
        <v>1</v>
      </c>
      <c r="H2742" s="655">
        <v>1</v>
      </c>
      <c r="I2742" s="655" t="s">
        <v>404</v>
      </c>
      <c r="J2742" s="655">
        <v>3</v>
      </c>
      <c r="K2742" s="660" t="s">
        <v>451</v>
      </c>
      <c r="L2742" s="659" t="s">
        <v>4620</v>
      </c>
      <c r="M2742" s="556">
        <v>0</v>
      </c>
      <c r="N2742" s="556">
        <v>0</v>
      </c>
      <c r="O2742" s="556">
        <v>0</v>
      </c>
      <c r="P2742" s="556">
        <v>0</v>
      </c>
      <c r="Q2742" s="413">
        <v>0</v>
      </c>
      <c r="R2742" s="260">
        <f t="shared" si="63"/>
        <v>0</v>
      </c>
      <c r="S2742" s="659"/>
      <c r="T2742" s="659"/>
      <c r="U2742" s="659"/>
      <c r="V2742" s="659"/>
      <c r="W2742" s="659"/>
      <c r="X2742" s="659"/>
    </row>
    <row r="2743" spans="2:24" s="260" customFormat="1" ht="14.15" customHeight="1">
      <c r="B2743" s="654" t="s">
        <v>4506</v>
      </c>
      <c r="D2743" s="656" t="s">
        <v>4507</v>
      </c>
      <c r="E2743" s="656"/>
      <c r="F2743" s="655" t="s">
        <v>266</v>
      </c>
      <c r="G2743" s="655">
        <v>2</v>
      </c>
      <c r="H2743" s="655">
        <v>3</v>
      </c>
      <c r="I2743" s="655" t="s">
        <v>404</v>
      </c>
      <c r="J2743" s="655">
        <v>3</v>
      </c>
      <c r="K2743" s="312" t="s">
        <v>3250</v>
      </c>
      <c r="L2743" s="659" t="s">
        <v>4552</v>
      </c>
      <c r="M2743" s="413">
        <v>2</v>
      </c>
      <c r="N2743" s="556">
        <v>0</v>
      </c>
      <c r="O2743" s="413">
        <v>2</v>
      </c>
      <c r="P2743" s="413">
        <v>2</v>
      </c>
      <c r="Q2743" s="413">
        <v>1</v>
      </c>
      <c r="R2743" s="260">
        <f t="shared" si="63"/>
        <v>7</v>
      </c>
      <c r="S2743" s="659"/>
      <c r="T2743" s="659"/>
      <c r="U2743" s="659"/>
      <c r="V2743" s="659"/>
      <c r="W2743" s="659"/>
      <c r="X2743" s="659"/>
    </row>
    <row r="2744" spans="2:24" s="260" customFormat="1" ht="14.15" customHeight="1">
      <c r="B2744" s="654" t="s">
        <v>4504</v>
      </c>
      <c r="D2744" s="653" t="s">
        <v>4505</v>
      </c>
      <c r="E2744" s="653"/>
      <c r="F2744" s="655" t="s">
        <v>266</v>
      </c>
      <c r="G2744" s="655">
        <v>2</v>
      </c>
      <c r="H2744" s="655">
        <v>2</v>
      </c>
      <c r="I2744" s="655" t="s">
        <v>404</v>
      </c>
      <c r="J2744" s="655">
        <v>3</v>
      </c>
      <c r="K2744" s="660" t="s">
        <v>451</v>
      </c>
      <c r="L2744" s="659" t="s">
        <v>4569</v>
      </c>
      <c r="M2744" s="556">
        <v>0</v>
      </c>
      <c r="N2744" s="556">
        <v>0</v>
      </c>
      <c r="O2744" s="556">
        <v>0</v>
      </c>
      <c r="P2744" s="556">
        <v>0</v>
      </c>
      <c r="Q2744" s="556">
        <v>0</v>
      </c>
      <c r="R2744" s="260">
        <f t="shared" si="63"/>
        <v>0</v>
      </c>
      <c r="S2744" s="659"/>
      <c r="T2744" s="659"/>
      <c r="U2744" s="659"/>
      <c r="V2744" s="659"/>
      <c r="W2744" s="659"/>
      <c r="X2744" s="659"/>
    </row>
    <row r="2745" spans="2:24" s="260" customFormat="1" ht="14.15" customHeight="1">
      <c r="B2745" s="654" t="s">
        <v>4523</v>
      </c>
      <c r="D2745" s="653" t="s">
        <v>4524</v>
      </c>
      <c r="E2745" s="653"/>
      <c r="F2745" s="655" t="s">
        <v>266</v>
      </c>
      <c r="G2745" s="655">
        <v>6</v>
      </c>
      <c r="H2745" s="655">
        <v>5</v>
      </c>
      <c r="I2745" s="655" t="s">
        <v>404</v>
      </c>
      <c r="J2745" s="655">
        <v>4</v>
      </c>
      <c r="K2745" s="312" t="s">
        <v>3243</v>
      </c>
      <c r="L2745" s="659" t="s">
        <v>4998</v>
      </c>
      <c r="M2745" s="556">
        <v>0</v>
      </c>
      <c r="N2745" s="413">
        <v>0</v>
      </c>
      <c r="O2745" s="413">
        <v>0</v>
      </c>
      <c r="P2745" s="413">
        <v>0</v>
      </c>
      <c r="Q2745" s="413">
        <v>0</v>
      </c>
      <c r="R2745" s="260">
        <f t="shared" si="63"/>
        <v>0</v>
      </c>
      <c r="S2745" s="659"/>
      <c r="T2745" s="659"/>
      <c r="U2745" s="659"/>
      <c r="V2745" s="659"/>
      <c r="W2745" s="659"/>
      <c r="X2745" s="659"/>
    </row>
    <row r="2746" spans="2:24" s="260" customFormat="1" ht="14.15" customHeight="1">
      <c r="B2746" s="654" t="s">
        <v>4517</v>
      </c>
      <c r="D2746" s="653" t="s">
        <v>4518</v>
      </c>
      <c r="E2746" s="653"/>
      <c r="F2746" s="655" t="s">
        <v>266</v>
      </c>
      <c r="G2746" s="655">
        <v>2</v>
      </c>
      <c r="H2746" s="655">
        <v>5</v>
      </c>
      <c r="I2746" s="655" t="s">
        <v>404</v>
      </c>
      <c r="J2746" s="655">
        <v>4</v>
      </c>
      <c r="K2746" s="660" t="s">
        <v>451</v>
      </c>
      <c r="L2746" s="659" t="s">
        <v>4585</v>
      </c>
      <c r="M2746" s="413">
        <v>0</v>
      </c>
      <c r="N2746" s="413">
        <v>0</v>
      </c>
      <c r="O2746" s="413">
        <v>0</v>
      </c>
      <c r="P2746" s="413">
        <v>0</v>
      </c>
      <c r="Q2746" s="413">
        <v>0</v>
      </c>
      <c r="R2746" s="260">
        <f t="shared" si="63"/>
        <v>0</v>
      </c>
      <c r="S2746" s="659"/>
      <c r="T2746" s="659"/>
      <c r="U2746" s="659"/>
      <c r="V2746" s="659"/>
      <c r="W2746" s="659"/>
      <c r="X2746" s="659"/>
    </row>
    <row r="2747" spans="2:24" s="260" customFormat="1" ht="14.15" customHeight="1">
      <c r="B2747" s="654" t="s">
        <v>4521</v>
      </c>
      <c r="D2747" s="656" t="s">
        <v>4522</v>
      </c>
      <c r="E2747" s="656"/>
      <c r="F2747" s="655" t="s">
        <v>266</v>
      </c>
      <c r="G2747" s="655">
        <v>4</v>
      </c>
      <c r="H2747" s="655">
        <v>4</v>
      </c>
      <c r="I2747" s="655" t="s">
        <v>404</v>
      </c>
      <c r="J2747" s="655">
        <v>4</v>
      </c>
      <c r="K2747" s="312" t="s">
        <v>3250</v>
      </c>
      <c r="L2747" s="659" t="s">
        <v>4552</v>
      </c>
      <c r="M2747" s="413">
        <v>1</v>
      </c>
      <c r="N2747" s="413">
        <v>0</v>
      </c>
      <c r="O2747" s="413">
        <v>2</v>
      </c>
      <c r="P2747" s="413">
        <v>0</v>
      </c>
      <c r="Q2747" s="413">
        <v>2</v>
      </c>
      <c r="R2747" s="260">
        <f t="shared" si="63"/>
        <v>5</v>
      </c>
      <c r="S2747" s="659"/>
      <c r="T2747" s="659"/>
      <c r="U2747" s="659"/>
      <c r="V2747" s="659"/>
      <c r="W2747" s="659"/>
      <c r="X2747" s="659"/>
    </row>
    <row r="2748" spans="2:24" s="260" customFormat="1" ht="14.15" customHeight="1">
      <c r="B2748" s="654" t="s">
        <v>4519</v>
      </c>
      <c r="D2748" s="653" t="s">
        <v>4520</v>
      </c>
      <c r="E2748" s="653"/>
      <c r="F2748" s="655" t="s">
        <v>266</v>
      </c>
      <c r="G2748" s="655">
        <v>3</v>
      </c>
      <c r="H2748" s="655">
        <v>10</v>
      </c>
      <c r="I2748" s="655" t="s">
        <v>404</v>
      </c>
      <c r="J2748" s="655">
        <v>4</v>
      </c>
      <c r="K2748" s="312" t="s">
        <v>3243</v>
      </c>
      <c r="L2748" s="659" t="s">
        <v>5023</v>
      </c>
      <c r="M2748" s="556">
        <v>0</v>
      </c>
      <c r="N2748" s="413">
        <v>0</v>
      </c>
      <c r="O2748" s="413">
        <v>0</v>
      </c>
      <c r="P2748" s="413">
        <v>0</v>
      </c>
      <c r="Q2748" s="413">
        <v>0</v>
      </c>
      <c r="R2748" s="260">
        <f t="shared" si="63"/>
        <v>0</v>
      </c>
      <c r="S2748" s="659"/>
      <c r="T2748" s="659"/>
      <c r="U2748" s="659"/>
      <c r="V2748" s="659"/>
      <c r="W2748" s="659"/>
      <c r="X2748" s="659"/>
    </row>
    <row r="2749" spans="2:24" s="260" customFormat="1" ht="14.15" customHeight="1">
      <c r="B2749" s="654" t="s">
        <v>4528</v>
      </c>
      <c r="D2749" s="653" t="s">
        <v>4529</v>
      </c>
      <c r="E2749" s="653"/>
      <c r="F2749" s="655" t="s">
        <v>266</v>
      </c>
      <c r="G2749" s="655">
        <v>4</v>
      </c>
      <c r="H2749" s="655">
        <v>2</v>
      </c>
      <c r="I2749" s="655" t="s">
        <v>404</v>
      </c>
      <c r="J2749" s="655">
        <v>5</v>
      </c>
      <c r="K2749" s="660" t="s">
        <v>451</v>
      </c>
      <c r="L2749" s="659" t="s">
        <v>4552</v>
      </c>
      <c r="M2749" s="556">
        <v>0</v>
      </c>
      <c r="N2749" s="556">
        <v>0</v>
      </c>
      <c r="O2749" s="413">
        <v>1</v>
      </c>
      <c r="P2749" s="413">
        <v>0</v>
      </c>
      <c r="Q2749" s="413">
        <v>0</v>
      </c>
      <c r="R2749" s="260">
        <f t="shared" si="63"/>
        <v>1</v>
      </c>
      <c r="S2749" s="659"/>
      <c r="T2749" s="659"/>
      <c r="U2749" s="659"/>
      <c r="V2749" s="659"/>
      <c r="W2749" s="659"/>
      <c r="X2749" s="659"/>
    </row>
    <row r="2750" spans="2:24" s="260" customFormat="1" ht="14.15" customHeight="1">
      <c r="B2750" s="654" t="s">
        <v>4530</v>
      </c>
      <c r="D2750" s="653" t="s">
        <v>4531</v>
      </c>
      <c r="E2750" s="653"/>
      <c r="F2750" s="655" t="s">
        <v>266</v>
      </c>
      <c r="G2750" s="655">
        <v>4</v>
      </c>
      <c r="H2750" s="655">
        <v>5</v>
      </c>
      <c r="I2750" s="655" t="s">
        <v>404</v>
      </c>
      <c r="J2750" s="655">
        <v>5</v>
      </c>
      <c r="K2750" s="660" t="s">
        <v>451</v>
      </c>
      <c r="L2750" s="659" t="s">
        <v>4569</v>
      </c>
      <c r="M2750" s="556">
        <v>0</v>
      </c>
      <c r="N2750" s="556">
        <v>0</v>
      </c>
      <c r="O2750" s="556">
        <v>0</v>
      </c>
      <c r="P2750" s="556">
        <v>0</v>
      </c>
      <c r="Q2750" s="556">
        <v>0</v>
      </c>
      <c r="R2750" s="260">
        <f t="shared" si="63"/>
        <v>0</v>
      </c>
      <c r="S2750" s="659"/>
      <c r="T2750" s="659"/>
      <c r="U2750" s="659"/>
      <c r="V2750" s="659"/>
      <c r="W2750" s="659"/>
      <c r="X2750" s="659"/>
    </row>
    <row r="2751" spans="2:24" s="260" customFormat="1" ht="14.15" customHeight="1">
      <c r="B2751" s="654" t="s">
        <v>4526</v>
      </c>
      <c r="D2751" s="653" t="s">
        <v>4527</v>
      </c>
      <c r="E2751" s="653"/>
      <c r="F2751" s="655" t="s">
        <v>266</v>
      </c>
      <c r="G2751" s="655">
        <v>3</v>
      </c>
      <c r="H2751" s="655">
        <v>3</v>
      </c>
      <c r="I2751" s="655" t="s">
        <v>404</v>
      </c>
      <c r="J2751" s="655">
        <v>5</v>
      </c>
      <c r="K2751" s="660" t="s">
        <v>451</v>
      </c>
      <c r="L2751" s="659" t="s">
        <v>4785</v>
      </c>
      <c r="M2751" s="556">
        <v>0</v>
      </c>
      <c r="N2751" s="556">
        <v>0</v>
      </c>
      <c r="O2751" s="413">
        <v>0</v>
      </c>
      <c r="P2751" s="413">
        <v>0</v>
      </c>
      <c r="Q2751" s="413">
        <v>0</v>
      </c>
      <c r="R2751" s="260">
        <f t="shared" si="63"/>
        <v>0</v>
      </c>
      <c r="S2751" s="659"/>
      <c r="T2751" s="659"/>
      <c r="U2751" s="659"/>
      <c r="V2751" s="659"/>
      <c r="W2751" s="659"/>
      <c r="X2751" s="659"/>
    </row>
    <row r="2752" spans="2:24" s="260" customFormat="1" ht="14.15" customHeight="1">
      <c r="B2752" s="654" t="s">
        <v>4532</v>
      </c>
      <c r="D2752" s="656" t="s">
        <v>4533</v>
      </c>
      <c r="E2752" s="656"/>
      <c r="F2752" s="655" t="s">
        <v>266</v>
      </c>
      <c r="G2752" s="655">
        <v>8</v>
      </c>
      <c r="H2752" s="655">
        <v>8</v>
      </c>
      <c r="I2752" s="655" t="s">
        <v>404</v>
      </c>
      <c r="J2752" s="655">
        <v>5</v>
      </c>
      <c r="K2752" s="312" t="s">
        <v>3250</v>
      </c>
      <c r="L2752" s="659" t="s">
        <v>4552</v>
      </c>
      <c r="M2752" s="413">
        <v>1</v>
      </c>
      <c r="N2752" s="413">
        <v>2</v>
      </c>
      <c r="O2752" s="413">
        <v>2</v>
      </c>
      <c r="P2752" s="413">
        <v>1</v>
      </c>
      <c r="Q2752" s="413">
        <v>1</v>
      </c>
      <c r="R2752" s="260">
        <f t="shared" si="63"/>
        <v>7</v>
      </c>
      <c r="S2752" s="659"/>
      <c r="T2752" s="659"/>
      <c r="U2752" s="659"/>
      <c r="V2752" s="659"/>
      <c r="W2752" s="659"/>
      <c r="X2752" s="659"/>
    </row>
    <row r="2753" spans="2:24" s="260" customFormat="1" ht="14.15" customHeight="1">
      <c r="B2753" s="654" t="s">
        <v>4525</v>
      </c>
      <c r="D2753" s="653" t="s">
        <v>4574</v>
      </c>
      <c r="E2753" s="653"/>
      <c r="F2753" s="655" t="s">
        <v>266</v>
      </c>
      <c r="G2753" s="655">
        <v>0</v>
      </c>
      <c r="H2753" s="655">
        <v>5</v>
      </c>
      <c r="I2753" s="655" t="s">
        <v>404</v>
      </c>
      <c r="J2753" s="655">
        <v>5</v>
      </c>
      <c r="K2753" s="312" t="s">
        <v>3250</v>
      </c>
      <c r="L2753" s="659" t="s">
        <v>4552</v>
      </c>
      <c r="M2753" s="413">
        <v>2</v>
      </c>
      <c r="N2753" s="413">
        <v>2</v>
      </c>
      <c r="O2753" s="413">
        <v>2</v>
      </c>
      <c r="P2753" s="413">
        <v>1</v>
      </c>
      <c r="Q2753" s="413">
        <v>2</v>
      </c>
      <c r="R2753" s="260">
        <f t="shared" si="63"/>
        <v>9</v>
      </c>
      <c r="S2753" s="659"/>
      <c r="T2753" s="659"/>
      <c r="U2753" s="659"/>
      <c r="V2753" s="659"/>
      <c r="W2753" s="659"/>
      <c r="X2753" s="659"/>
    </row>
    <row r="2754" spans="2:24" s="260" customFormat="1" ht="14.15" customHeight="1">
      <c r="B2754" s="654" t="s">
        <v>4534</v>
      </c>
      <c r="D2754" s="653" t="s">
        <v>4535</v>
      </c>
      <c r="E2754" s="653"/>
      <c r="F2754" s="655" t="s">
        <v>266</v>
      </c>
      <c r="G2754" s="655">
        <v>3</v>
      </c>
      <c r="H2754" s="655">
        <v>4</v>
      </c>
      <c r="I2754" s="655" t="s">
        <v>404</v>
      </c>
      <c r="J2754" s="655">
        <v>6</v>
      </c>
      <c r="K2754" s="312" t="s">
        <v>3243</v>
      </c>
      <c r="L2754" s="659" t="s">
        <v>4569</v>
      </c>
      <c r="M2754" s="413">
        <v>0</v>
      </c>
      <c r="N2754" s="413">
        <v>0</v>
      </c>
      <c r="O2754" s="413">
        <v>0</v>
      </c>
      <c r="P2754" s="413">
        <v>0</v>
      </c>
      <c r="Q2754" s="413">
        <v>0</v>
      </c>
      <c r="R2754" s="260">
        <f t="shared" si="63"/>
        <v>0</v>
      </c>
      <c r="S2754" s="659"/>
      <c r="T2754" s="659"/>
      <c r="U2754" s="659"/>
      <c r="V2754" s="659"/>
      <c r="W2754" s="659"/>
      <c r="X2754" s="659"/>
    </row>
    <row r="2755" spans="2:24" s="260" customFormat="1" ht="14.15" customHeight="1">
      <c r="B2755" s="654" t="s">
        <v>4536</v>
      </c>
      <c r="D2755" s="656" t="s">
        <v>4537</v>
      </c>
      <c r="E2755" s="656"/>
      <c r="F2755" s="655" t="s">
        <v>266</v>
      </c>
      <c r="G2755" s="655">
        <v>5</v>
      </c>
      <c r="H2755" s="655">
        <v>5</v>
      </c>
      <c r="I2755" s="655" t="s">
        <v>404</v>
      </c>
      <c r="J2755" s="655">
        <v>6</v>
      </c>
      <c r="K2755" s="312" t="s">
        <v>3250</v>
      </c>
      <c r="L2755" s="659" t="s">
        <v>4552</v>
      </c>
      <c r="M2755" s="556">
        <v>0</v>
      </c>
      <c r="N2755" s="413">
        <v>2</v>
      </c>
      <c r="O2755" s="413">
        <v>2</v>
      </c>
      <c r="P2755" s="413">
        <v>2</v>
      </c>
      <c r="Q2755" s="413">
        <v>2</v>
      </c>
      <c r="R2755" s="260">
        <f t="shared" si="63"/>
        <v>8</v>
      </c>
      <c r="S2755" s="659"/>
      <c r="T2755" s="659"/>
      <c r="U2755" s="659"/>
      <c r="V2755" s="659"/>
      <c r="W2755" s="659"/>
      <c r="X2755" s="659"/>
    </row>
    <row r="2756" spans="2:24" s="260" customFormat="1" ht="14.15" customHeight="1">
      <c r="B2756" s="661" t="s">
        <v>4606</v>
      </c>
      <c r="D2756" s="653" t="s">
        <v>4539</v>
      </c>
      <c r="E2756" s="653"/>
      <c r="F2756" s="655" t="s">
        <v>266</v>
      </c>
      <c r="G2756" s="655">
        <v>6</v>
      </c>
      <c r="H2756" s="655">
        <v>6</v>
      </c>
      <c r="I2756" s="655" t="s">
        <v>404</v>
      </c>
      <c r="J2756" s="655">
        <v>7</v>
      </c>
      <c r="K2756" s="312" t="s">
        <v>3233</v>
      </c>
      <c r="L2756" s="659" t="s">
        <v>4552</v>
      </c>
      <c r="M2756" s="556">
        <v>0</v>
      </c>
      <c r="N2756" s="556">
        <v>0</v>
      </c>
      <c r="O2756" s="556">
        <v>0</v>
      </c>
      <c r="P2756" s="556">
        <v>0</v>
      </c>
      <c r="Q2756" s="556">
        <v>0</v>
      </c>
      <c r="R2756" s="260">
        <f t="shared" si="63"/>
        <v>0</v>
      </c>
      <c r="S2756" s="659"/>
      <c r="T2756" s="659"/>
      <c r="U2756" s="659"/>
      <c r="V2756" s="659"/>
      <c r="W2756" s="659"/>
      <c r="X2756" s="659"/>
    </row>
    <row r="2757" spans="2:24" s="260" customFormat="1" ht="14.15" customHeight="1">
      <c r="B2757" s="654" t="s">
        <v>4538</v>
      </c>
      <c r="D2757" s="653" t="s">
        <v>1309</v>
      </c>
      <c r="E2757" s="653"/>
      <c r="F2757" s="655" t="s">
        <v>266</v>
      </c>
      <c r="G2757" s="655">
        <v>3</v>
      </c>
      <c r="H2757" s="655">
        <v>9</v>
      </c>
      <c r="I2757" s="655" t="s">
        <v>404</v>
      </c>
      <c r="J2757" s="655">
        <v>7</v>
      </c>
      <c r="K2757" s="660" t="s">
        <v>451</v>
      </c>
      <c r="L2757" s="659" t="s">
        <v>4552</v>
      </c>
      <c r="M2757" s="413">
        <v>0</v>
      </c>
      <c r="N2757" s="413">
        <v>0</v>
      </c>
      <c r="O2757" s="413">
        <v>0</v>
      </c>
      <c r="P2757" s="413">
        <v>1</v>
      </c>
      <c r="Q2757" s="413">
        <v>0</v>
      </c>
      <c r="R2757" s="260">
        <f t="shared" si="63"/>
        <v>1</v>
      </c>
      <c r="S2757" s="659"/>
      <c r="T2757" s="659"/>
      <c r="U2757" s="659"/>
      <c r="V2757" s="659"/>
      <c r="W2757" s="659"/>
      <c r="X2757" s="659"/>
    </row>
    <row r="2758" spans="2:24" s="260" customFormat="1" ht="14.15" customHeight="1">
      <c r="B2758" s="654" t="s">
        <v>4540</v>
      </c>
      <c r="D2758" s="653" t="s">
        <v>4541</v>
      </c>
      <c r="E2758" s="653"/>
      <c r="F2758" s="655" t="s">
        <v>266</v>
      </c>
      <c r="G2758" s="655">
        <v>7</v>
      </c>
      <c r="H2758" s="655">
        <v>5</v>
      </c>
      <c r="I2758" s="655" t="s">
        <v>404</v>
      </c>
      <c r="J2758" s="655">
        <v>7</v>
      </c>
      <c r="K2758" s="312" t="s">
        <v>3243</v>
      </c>
      <c r="L2758" s="659" t="s">
        <v>4569</v>
      </c>
      <c r="M2758" s="556">
        <v>0</v>
      </c>
      <c r="N2758" s="413">
        <v>0</v>
      </c>
      <c r="O2758" s="413">
        <v>0</v>
      </c>
      <c r="P2758" s="413">
        <v>0</v>
      </c>
      <c r="Q2758" s="413">
        <v>0</v>
      </c>
      <c r="R2758" s="260">
        <f t="shared" ref="R2758:R2764" si="64">SUBTOTAL(9,M2758:Q2758)</f>
        <v>0</v>
      </c>
      <c r="S2758" s="659"/>
      <c r="T2758" s="659"/>
      <c r="U2758" s="659"/>
      <c r="V2758" s="659"/>
      <c r="W2758" s="659"/>
      <c r="X2758" s="659"/>
    </row>
    <row r="2759" spans="2:24" s="260" customFormat="1" ht="14.15" customHeight="1">
      <c r="B2759" s="654" t="s">
        <v>4556</v>
      </c>
      <c r="D2759" s="653" t="s">
        <v>4544</v>
      </c>
      <c r="E2759" s="653"/>
      <c r="F2759" s="655" t="s">
        <v>266</v>
      </c>
      <c r="G2759" s="655">
        <v>8</v>
      </c>
      <c r="H2759" s="655">
        <v>8</v>
      </c>
      <c r="I2759" s="655" t="s">
        <v>404</v>
      </c>
      <c r="J2759" s="655">
        <v>8</v>
      </c>
      <c r="K2759" s="312" t="s">
        <v>3233</v>
      </c>
      <c r="L2759" s="659" t="s">
        <v>4552</v>
      </c>
      <c r="M2759" s="556">
        <v>0</v>
      </c>
      <c r="N2759" s="413">
        <v>1</v>
      </c>
      <c r="O2759" s="413">
        <v>1</v>
      </c>
      <c r="P2759" s="413">
        <v>1</v>
      </c>
      <c r="Q2759" s="413">
        <v>1</v>
      </c>
      <c r="R2759" s="260">
        <f t="shared" si="64"/>
        <v>4</v>
      </c>
      <c r="S2759" s="659"/>
      <c r="T2759" s="659"/>
      <c r="U2759" s="659"/>
      <c r="V2759" s="659"/>
      <c r="W2759" s="659"/>
      <c r="X2759" s="659"/>
    </row>
    <row r="2760" spans="2:24" s="260" customFormat="1" ht="14.15" customHeight="1">
      <c r="B2760" s="654" t="s">
        <v>4542</v>
      </c>
      <c r="D2760" s="653" t="s">
        <v>4543</v>
      </c>
      <c r="E2760" s="653"/>
      <c r="F2760" s="655" t="s">
        <v>266</v>
      </c>
      <c r="G2760" s="655">
        <v>5</v>
      </c>
      <c r="H2760" s="655">
        <v>6</v>
      </c>
      <c r="I2760" s="655" t="s">
        <v>404</v>
      </c>
      <c r="J2760" s="655">
        <v>8</v>
      </c>
      <c r="K2760" s="660" t="s">
        <v>451</v>
      </c>
      <c r="L2760" s="659" t="s">
        <v>4993</v>
      </c>
      <c r="M2760" s="556">
        <v>0</v>
      </c>
      <c r="N2760" s="413">
        <v>0</v>
      </c>
      <c r="O2760" s="413">
        <v>0</v>
      </c>
      <c r="P2760" s="413">
        <v>0</v>
      </c>
      <c r="Q2760" s="413">
        <v>0</v>
      </c>
      <c r="R2760" s="260">
        <f t="shared" si="64"/>
        <v>0</v>
      </c>
      <c r="S2760" s="659"/>
      <c r="T2760" s="659"/>
      <c r="U2760" s="659"/>
      <c r="V2760" s="659"/>
      <c r="W2760" s="659"/>
      <c r="X2760" s="659"/>
    </row>
    <row r="2761" spans="2:24" s="260" customFormat="1" ht="14.15" customHeight="1">
      <c r="B2761" s="654" t="s">
        <v>4545</v>
      </c>
      <c r="D2761" s="653" t="s">
        <v>4546</v>
      </c>
      <c r="E2761" s="653"/>
      <c r="F2761" s="655" t="s">
        <v>266</v>
      </c>
      <c r="G2761" s="655">
        <v>9</v>
      </c>
      <c r="H2761" s="655">
        <v>6</v>
      </c>
      <c r="I2761" s="655" t="s">
        <v>404</v>
      </c>
      <c r="J2761" s="655">
        <v>9</v>
      </c>
      <c r="K2761" s="660" t="s">
        <v>451</v>
      </c>
      <c r="L2761" s="659" t="s">
        <v>4622</v>
      </c>
      <c r="M2761" s="556">
        <v>0</v>
      </c>
      <c r="N2761" s="556">
        <v>0</v>
      </c>
      <c r="O2761" s="556">
        <v>0</v>
      </c>
      <c r="P2761" s="556">
        <v>0</v>
      </c>
      <c r="Q2761" s="556">
        <v>0</v>
      </c>
      <c r="R2761" s="260">
        <f t="shared" si="64"/>
        <v>0</v>
      </c>
      <c r="S2761" s="659"/>
      <c r="T2761" s="659"/>
      <c r="U2761" s="659"/>
      <c r="V2761" s="659"/>
      <c r="W2761" s="659"/>
      <c r="X2761" s="659"/>
    </row>
    <row r="2762" spans="2:24" s="260" customFormat="1" ht="14.15" customHeight="1">
      <c r="B2762" s="654" t="s">
        <v>4548</v>
      </c>
      <c r="D2762" s="653" t="s">
        <v>4549</v>
      </c>
      <c r="E2762" s="653"/>
      <c r="F2762" s="655" t="s">
        <v>266</v>
      </c>
      <c r="G2762" s="655">
        <v>10</v>
      </c>
      <c r="H2762" s="655">
        <v>10</v>
      </c>
      <c r="I2762" s="655" t="s">
        <v>404</v>
      </c>
      <c r="J2762" s="655">
        <v>10</v>
      </c>
      <c r="K2762" s="312" t="s">
        <v>3233</v>
      </c>
      <c r="L2762" s="659" t="s">
        <v>4552</v>
      </c>
      <c r="M2762" s="413">
        <v>1</v>
      </c>
      <c r="N2762" s="413">
        <v>1</v>
      </c>
      <c r="O2762" s="413">
        <v>1</v>
      </c>
      <c r="P2762" s="413">
        <v>1</v>
      </c>
      <c r="Q2762" s="413">
        <v>1</v>
      </c>
      <c r="R2762" s="260">
        <f t="shared" si="64"/>
        <v>5</v>
      </c>
      <c r="S2762" s="659"/>
      <c r="T2762" s="659"/>
      <c r="U2762" s="659"/>
      <c r="V2762" s="659"/>
      <c r="W2762" s="659"/>
      <c r="X2762" s="659"/>
    </row>
    <row r="2763" spans="2:24" s="260" customFormat="1" ht="14.15" customHeight="1">
      <c r="B2763" s="654" t="s">
        <v>5467</v>
      </c>
      <c r="D2763" s="653" t="s">
        <v>4547</v>
      </c>
      <c r="E2763" s="653"/>
      <c r="F2763" s="655" t="s">
        <v>266</v>
      </c>
      <c r="G2763" s="655">
        <v>5</v>
      </c>
      <c r="H2763" s="655">
        <v>5</v>
      </c>
      <c r="I2763" s="655" t="s">
        <v>404</v>
      </c>
      <c r="J2763" s="655">
        <v>10</v>
      </c>
      <c r="K2763" s="312" t="s">
        <v>3233</v>
      </c>
      <c r="L2763" s="659" t="s">
        <v>4552</v>
      </c>
      <c r="M2763" s="413">
        <v>1</v>
      </c>
      <c r="N2763" s="413">
        <v>1</v>
      </c>
      <c r="O2763" s="556">
        <v>0</v>
      </c>
      <c r="P2763" s="413">
        <v>1</v>
      </c>
      <c r="Q2763" s="413">
        <v>1</v>
      </c>
      <c r="R2763" s="260">
        <f t="shared" si="64"/>
        <v>4</v>
      </c>
      <c r="S2763" s="659"/>
      <c r="T2763" s="659"/>
      <c r="U2763" s="659"/>
      <c r="V2763" s="659"/>
      <c r="W2763" s="659"/>
      <c r="X2763" s="659"/>
    </row>
    <row r="2764" spans="2:24" s="260" customFormat="1" ht="14.15" customHeight="1">
      <c r="B2764" s="654" t="s">
        <v>4550</v>
      </c>
      <c r="D2764" s="653" t="s">
        <v>265</v>
      </c>
      <c r="E2764" s="653"/>
      <c r="F2764" s="655" t="s">
        <v>266</v>
      </c>
      <c r="G2764" s="655">
        <v>10</v>
      </c>
      <c r="H2764" s="655">
        <v>10</v>
      </c>
      <c r="I2764" s="655" t="s">
        <v>404</v>
      </c>
      <c r="J2764" s="655">
        <v>10</v>
      </c>
      <c r="K2764" s="660" t="s">
        <v>451</v>
      </c>
      <c r="L2764" s="659" t="s">
        <v>4575</v>
      </c>
      <c r="M2764" s="556">
        <v>0</v>
      </c>
      <c r="N2764" s="413">
        <v>0</v>
      </c>
      <c r="O2764" s="413">
        <v>0</v>
      </c>
      <c r="P2764" s="413">
        <v>0</v>
      </c>
      <c r="Q2764" s="413">
        <v>0</v>
      </c>
      <c r="R2764" s="260">
        <f t="shared" si="64"/>
        <v>0</v>
      </c>
      <c r="S2764" s="659"/>
      <c r="T2764" s="659"/>
      <c r="U2764" s="659"/>
      <c r="V2764" s="659"/>
      <c r="W2764" s="659"/>
      <c r="X2764" s="659"/>
    </row>
  </sheetData>
  <phoneticPr fontId="134" type="noConversion"/>
  <conditionalFormatting sqref="L1112:L1239">
    <cfRule type="cellIs" dxfId="139" priority="140" operator="equal">
      <formula>"Z.修改"</formula>
    </cfRule>
  </conditionalFormatting>
  <conditionalFormatting sqref="E1112:E1239">
    <cfRule type="cellIs" dxfId="138" priority="132" operator="equal">
      <formula>"龙"</formula>
    </cfRule>
    <cfRule type="cellIs" dxfId="137" priority="133" operator="equal">
      <formula>"元素"</formula>
    </cfRule>
    <cfRule type="cellIs" dxfId="136" priority="134" operator="equal">
      <formula>"机械"</formula>
    </cfRule>
    <cfRule type="cellIs" dxfId="135" priority="135" operator="equal">
      <formula>"鱼人"</formula>
    </cfRule>
    <cfRule type="cellIs" dxfId="134" priority="136" operator="equal">
      <formula>"海盗"</formula>
    </cfRule>
    <cfRule type="cellIs" dxfId="133" priority="137" operator="equal">
      <formula>"野兽"</formula>
    </cfRule>
    <cfRule type="cellIs" dxfId="132" priority="138" operator="equal">
      <formula>"恶魔"</formula>
    </cfRule>
    <cfRule type="cellIs" dxfId="131" priority="139" operator="equal">
      <formula>"图腾"</formula>
    </cfRule>
  </conditionalFormatting>
  <conditionalFormatting sqref="I1112:I1239">
    <cfRule type="cellIs" dxfId="130" priority="123" operator="equal">
      <formula>"德鲁伊"</formula>
    </cfRule>
    <cfRule type="cellIs" dxfId="129" priority="124" operator="equal">
      <formula>"法师"</formula>
    </cfRule>
    <cfRule type="cellIs" dxfId="128" priority="125" operator="equal">
      <formula>"猎人"</formula>
    </cfRule>
    <cfRule type="cellIs" dxfId="127" priority="126" operator="equal">
      <formula>"牧师"</formula>
    </cfRule>
    <cfRule type="cellIs" dxfId="126" priority="127" operator="equal">
      <formula>"潜行者"</formula>
    </cfRule>
    <cfRule type="cellIs" dxfId="125" priority="128" operator="equal">
      <formula>"萨满"</formula>
    </cfRule>
    <cfRule type="cellIs" dxfId="124" priority="129" operator="equal">
      <formula>"圣骑士"</formula>
    </cfRule>
    <cfRule type="cellIs" dxfId="123" priority="130" operator="equal">
      <formula>"战士"</formula>
    </cfRule>
    <cfRule type="cellIs" dxfId="122" priority="131" operator="equal">
      <formula>"术士"</formula>
    </cfRule>
  </conditionalFormatting>
  <conditionalFormatting sqref="K1112:K1239">
    <cfRule type="cellIs" dxfId="121" priority="119" operator="equal">
      <formula>"稀有"</formula>
    </cfRule>
    <cfRule type="cellIs" dxfId="120" priority="120" operator="equal">
      <formula>"衍生物"</formula>
    </cfRule>
    <cfRule type="cellIs" dxfId="119" priority="121" operator="equal">
      <formula>"史诗"</formula>
    </cfRule>
    <cfRule type="cellIs" dxfId="118" priority="122" operator="equal">
      <formula>"传说"</formula>
    </cfRule>
  </conditionalFormatting>
  <conditionalFormatting sqref="E1112:E1239">
    <cfRule type="cellIs" dxfId="117" priority="118" operator="equal">
      <formula>"全部"</formula>
    </cfRule>
  </conditionalFormatting>
  <conditionalFormatting sqref="L1240:L1374">
    <cfRule type="cellIs" dxfId="116" priority="117" operator="equal">
      <formula>"Z.修改"</formula>
    </cfRule>
  </conditionalFormatting>
  <conditionalFormatting sqref="E1240:E1374">
    <cfRule type="cellIs" dxfId="115" priority="109" operator="equal">
      <formula>"龙"</formula>
    </cfRule>
    <cfRule type="cellIs" dxfId="114" priority="110" operator="equal">
      <formula>"元素"</formula>
    </cfRule>
    <cfRule type="cellIs" dxfId="113" priority="111" operator="equal">
      <formula>"机械"</formula>
    </cfRule>
    <cfRule type="cellIs" dxfId="112" priority="112" operator="equal">
      <formula>"鱼人"</formula>
    </cfRule>
    <cfRule type="cellIs" dxfId="111" priority="113" operator="equal">
      <formula>"海盗"</formula>
    </cfRule>
    <cfRule type="cellIs" dxfId="110" priority="114" operator="equal">
      <formula>"野兽"</formula>
    </cfRule>
    <cfRule type="cellIs" dxfId="109" priority="115" operator="equal">
      <formula>"恶魔"</formula>
    </cfRule>
    <cfRule type="cellIs" dxfId="108" priority="116" operator="equal">
      <formula>"图腾"</formula>
    </cfRule>
  </conditionalFormatting>
  <conditionalFormatting sqref="I1240:I1374">
    <cfRule type="cellIs" dxfId="107" priority="100" operator="equal">
      <formula>"德鲁伊"</formula>
    </cfRule>
    <cfRule type="cellIs" dxfId="106" priority="101" operator="equal">
      <formula>"法师"</formula>
    </cfRule>
    <cfRule type="cellIs" dxfId="105" priority="102" operator="equal">
      <formula>"猎人"</formula>
    </cfRule>
    <cfRule type="cellIs" dxfId="104" priority="103" operator="equal">
      <formula>"牧师"</formula>
    </cfRule>
    <cfRule type="cellIs" dxfId="103" priority="104" operator="equal">
      <formula>"潜行者"</formula>
    </cfRule>
    <cfRule type="cellIs" dxfId="102" priority="105" operator="equal">
      <formula>"萨满"</formula>
    </cfRule>
    <cfRule type="cellIs" dxfId="101" priority="106" operator="equal">
      <formula>"圣骑士"</formula>
    </cfRule>
    <cfRule type="cellIs" dxfId="100" priority="107" operator="equal">
      <formula>"战士"</formula>
    </cfRule>
    <cfRule type="cellIs" dxfId="99" priority="108" operator="equal">
      <formula>"术士"</formula>
    </cfRule>
  </conditionalFormatting>
  <conditionalFormatting sqref="K1240:K1374">
    <cfRule type="cellIs" dxfId="98" priority="96" operator="equal">
      <formula>"稀有"</formula>
    </cfRule>
    <cfRule type="cellIs" dxfId="97" priority="97" operator="equal">
      <formula>"衍生物"</formula>
    </cfRule>
    <cfRule type="cellIs" dxfId="96" priority="98" operator="equal">
      <formula>"史诗"</formula>
    </cfRule>
    <cfRule type="cellIs" dxfId="95" priority="99" operator="equal">
      <formula>"传说"</formula>
    </cfRule>
  </conditionalFormatting>
  <conditionalFormatting sqref="E1240:E1374">
    <cfRule type="cellIs" dxfId="94" priority="95" operator="equal">
      <formula>"全部"</formula>
    </cfRule>
  </conditionalFormatting>
  <conditionalFormatting sqref="K1381:K1382 L1383:L1509 L1375:L1381">
    <cfRule type="cellIs" dxfId="93" priority="94" operator="equal">
      <formula>"Z.修改"</formula>
    </cfRule>
  </conditionalFormatting>
  <conditionalFormatting sqref="D1381:D1382 E1383:E1509 E1375:E1381">
    <cfRule type="cellIs" dxfId="92" priority="86" operator="equal">
      <formula>"龙"</formula>
    </cfRule>
    <cfRule type="cellIs" dxfId="91" priority="87" operator="equal">
      <formula>"元素"</formula>
    </cfRule>
    <cfRule type="cellIs" dxfId="90" priority="88" operator="equal">
      <formula>"机械"</formula>
    </cfRule>
    <cfRule type="cellIs" dxfId="89" priority="89" operator="equal">
      <formula>"鱼人"</formula>
    </cfRule>
    <cfRule type="cellIs" dxfId="88" priority="90" operator="equal">
      <formula>"海盗"</formula>
    </cfRule>
    <cfRule type="cellIs" dxfId="87" priority="91" operator="equal">
      <formula>"野兽"</formula>
    </cfRule>
    <cfRule type="cellIs" dxfId="86" priority="92" operator="equal">
      <formula>"恶魔"</formula>
    </cfRule>
    <cfRule type="cellIs" dxfId="85" priority="93" operator="equal">
      <formula>"图腾"</formula>
    </cfRule>
  </conditionalFormatting>
  <conditionalFormatting sqref="G1381:G1382 I1375:I1509">
    <cfRule type="cellIs" dxfId="84" priority="77" operator="equal">
      <formula>"德鲁伊"</formula>
    </cfRule>
    <cfRule type="cellIs" dxfId="83" priority="78" operator="equal">
      <formula>"法师"</formula>
    </cfRule>
    <cfRule type="cellIs" dxfId="82" priority="79" operator="equal">
      <formula>"猎人"</formula>
    </cfRule>
    <cfRule type="cellIs" dxfId="81" priority="80" operator="equal">
      <formula>"牧师"</formula>
    </cfRule>
    <cfRule type="cellIs" dxfId="80" priority="81" operator="equal">
      <formula>"潜行者"</formula>
    </cfRule>
    <cfRule type="cellIs" dxfId="79" priority="82" operator="equal">
      <formula>"萨满"</formula>
    </cfRule>
    <cfRule type="cellIs" dxfId="78" priority="83" operator="equal">
      <formula>"圣骑士"</formula>
    </cfRule>
    <cfRule type="cellIs" dxfId="77" priority="84" operator="equal">
      <formula>"战士"</formula>
    </cfRule>
    <cfRule type="cellIs" dxfId="76" priority="85" operator="equal">
      <formula>"术士"</formula>
    </cfRule>
  </conditionalFormatting>
  <conditionalFormatting sqref="K1383:K1509 H1381:H1382 K1375:K1381">
    <cfRule type="cellIs" dxfId="75" priority="73" operator="equal">
      <formula>"稀有"</formula>
    </cfRule>
    <cfRule type="cellIs" dxfId="74" priority="74" operator="equal">
      <formula>"衍生物"</formula>
    </cfRule>
    <cfRule type="cellIs" dxfId="73" priority="75" operator="equal">
      <formula>"史诗"</formula>
    </cfRule>
    <cfRule type="cellIs" dxfId="72" priority="76" operator="equal">
      <formula>"传说"</formula>
    </cfRule>
  </conditionalFormatting>
  <conditionalFormatting sqref="D1381:D1382 E1383:E1509 E1375:E1381">
    <cfRule type="cellIs" dxfId="71" priority="72" operator="equal">
      <formula>"全部"</formula>
    </cfRule>
  </conditionalFormatting>
  <conditionalFormatting sqref="E1547">
    <cfRule type="cellIs" dxfId="70" priority="64" operator="equal">
      <formula>"龙"</formula>
    </cfRule>
    <cfRule type="cellIs" dxfId="69" priority="65" operator="equal">
      <formula>"元素"</formula>
    </cfRule>
    <cfRule type="cellIs" dxfId="68" priority="66" operator="equal">
      <formula>"机械"</formula>
    </cfRule>
    <cfRule type="cellIs" dxfId="67" priority="67" operator="equal">
      <formula>"鱼人"</formula>
    </cfRule>
    <cfRule type="cellIs" dxfId="66" priority="68" operator="equal">
      <formula>"海盗"</formula>
    </cfRule>
    <cfRule type="cellIs" dxfId="65" priority="69" operator="equal">
      <formula>"野兽"</formula>
    </cfRule>
    <cfRule type="cellIs" dxfId="64" priority="70" operator="equal">
      <formula>"恶魔"</formula>
    </cfRule>
    <cfRule type="cellIs" dxfId="63" priority="71" operator="equal">
      <formula>"图腾"</formula>
    </cfRule>
  </conditionalFormatting>
  <conditionalFormatting sqref="I1547:I1636">
    <cfRule type="cellIs" dxfId="62" priority="55" operator="equal">
      <formula>"德鲁伊"</formula>
    </cfRule>
    <cfRule type="cellIs" dxfId="61" priority="56" operator="equal">
      <formula>"法师"</formula>
    </cfRule>
    <cfRule type="cellIs" dxfId="60" priority="57" operator="equal">
      <formula>"猎人"</formula>
    </cfRule>
    <cfRule type="cellIs" dxfId="59" priority="58" operator="equal">
      <formula>"牧师"</formula>
    </cfRule>
    <cfRule type="cellIs" dxfId="58" priority="59" operator="equal">
      <formula>"潜行者"</formula>
    </cfRule>
    <cfRule type="cellIs" dxfId="57" priority="60" operator="equal">
      <formula>"萨满"</formula>
    </cfRule>
    <cfRule type="cellIs" dxfId="56" priority="61" operator="equal">
      <formula>"圣骑士"</formula>
    </cfRule>
    <cfRule type="cellIs" dxfId="55" priority="62" operator="equal">
      <formula>"战士"</formula>
    </cfRule>
    <cfRule type="cellIs" dxfId="54" priority="63" operator="equal">
      <formula>"术士"</formula>
    </cfRule>
  </conditionalFormatting>
  <conditionalFormatting sqref="K1512 K1515 K1530 K1538 K1524 K1540:K1542 K1521:K1522 K1532:K1535 K1552 K1554:K1556 K1560:K1568 K1570 K1572 K1574:K1577 K1579:K1580 K1582:K1583 K1585:K1586 K1588 K1590:K1591 K1593:K1597 K1599:K1602 K1604:K1605 K1610:K1616 K1618:K1621 K1623:K1624 K1626 K1629:K1630 K1647 K1654:K1655 K1661 K1649 K1632:K1637 K1643 K1652 K1658:K1659 K1544:K1549 K1526:K1528 K1666">
    <cfRule type="cellIs" dxfId="53" priority="51" operator="equal">
      <formula>"稀有"</formula>
    </cfRule>
    <cfRule type="cellIs" dxfId="52" priority="52" operator="equal">
      <formula>"衍生物"</formula>
    </cfRule>
    <cfRule type="cellIs" dxfId="51" priority="53" operator="equal">
      <formula>"史诗"</formula>
    </cfRule>
    <cfRule type="cellIs" dxfId="50" priority="54" operator="equal">
      <formula>"传说"</formula>
    </cfRule>
  </conditionalFormatting>
  <conditionalFormatting sqref="E1547">
    <cfRule type="cellIs" dxfId="49" priority="50" operator="equal">
      <formula>"全部"</formula>
    </cfRule>
  </conditionalFormatting>
  <conditionalFormatting sqref="I1734:I1771 I1686:I1699">
    <cfRule type="cellIs" dxfId="48" priority="41" operator="equal">
      <formula>"德鲁伊"</formula>
    </cfRule>
    <cfRule type="cellIs" dxfId="47" priority="42" operator="equal">
      <formula>"法师"</formula>
    </cfRule>
    <cfRule type="cellIs" dxfId="46" priority="43" operator="equal">
      <formula>"猎人"</formula>
    </cfRule>
    <cfRule type="cellIs" dxfId="45" priority="44" operator="equal">
      <formula>"牧师"</formula>
    </cfRule>
    <cfRule type="cellIs" dxfId="44" priority="45" operator="equal">
      <formula>"潜行者"</formula>
    </cfRule>
    <cfRule type="cellIs" dxfId="43" priority="46" operator="equal">
      <formula>"萨满"</formula>
    </cfRule>
    <cfRule type="cellIs" dxfId="42" priority="47" operator="equal">
      <formula>"圣骑士"</formula>
    </cfRule>
    <cfRule type="cellIs" dxfId="41" priority="48" operator="equal">
      <formula>"战士"</formula>
    </cfRule>
    <cfRule type="cellIs" dxfId="40" priority="49" operator="equal">
      <formula>"术士"</formula>
    </cfRule>
  </conditionalFormatting>
  <conditionalFormatting sqref="K1667:K1800">
    <cfRule type="cellIs" dxfId="39" priority="37" operator="equal">
      <formula>"稀有"</formula>
    </cfRule>
    <cfRule type="cellIs" dxfId="38" priority="38" operator="equal">
      <formula>"衍生物"</formula>
    </cfRule>
    <cfRule type="cellIs" dxfId="37" priority="39" operator="equal">
      <formula>"史诗"</formula>
    </cfRule>
    <cfRule type="cellIs" dxfId="36" priority="40" operator="equal">
      <formula>"传说"</formula>
    </cfRule>
  </conditionalFormatting>
  <conditionalFormatting sqref="I1857:I1906 I1802:I1811">
    <cfRule type="cellIs" dxfId="35" priority="28" operator="equal">
      <formula>"德鲁伊"</formula>
    </cfRule>
    <cfRule type="cellIs" dxfId="34" priority="29" operator="equal">
      <formula>"法师"</formula>
    </cfRule>
    <cfRule type="cellIs" dxfId="33" priority="30" operator="equal">
      <formula>"猎人"</formula>
    </cfRule>
    <cfRule type="cellIs" dxfId="32" priority="31" operator="equal">
      <formula>"牧师"</formula>
    </cfRule>
    <cfRule type="cellIs" dxfId="31" priority="32" operator="equal">
      <formula>"潜行者"</formula>
    </cfRule>
    <cfRule type="cellIs" dxfId="30" priority="33" operator="equal">
      <formula>"萨满"</formula>
    </cfRule>
    <cfRule type="cellIs" dxfId="29" priority="34" operator="equal">
      <formula>"圣骑士"</formula>
    </cfRule>
    <cfRule type="cellIs" dxfId="28" priority="35" operator="equal">
      <formula>"战士"</formula>
    </cfRule>
    <cfRule type="cellIs" dxfId="27" priority="36" operator="equal">
      <formula>"术士"</formula>
    </cfRule>
  </conditionalFormatting>
  <conditionalFormatting sqref="K1860 K1929 K1925 K1815:K1816 K1889 K1912 K1806:K1812 K1823:K1826 K1829:K1832 K1834:K1836 K1840:K1846 K1849:K1852 K1854:K1857 K1862:K1866 K1869:K1873 K1875:K1877 K1879:K1880 K1882:K1883 K1885:K1887 K1891:K1893 K1895:K1897 K1899:K1900 K1902:K1903 K1905:K1907 K1918 K1802 K1931:K1936">
    <cfRule type="cellIs" dxfId="26" priority="24" operator="equal">
      <formula>"稀有"</formula>
    </cfRule>
    <cfRule type="cellIs" dxfId="25" priority="25" operator="equal">
      <formula>"衍生物"</formula>
    </cfRule>
    <cfRule type="cellIs" dxfId="24" priority="26" operator="equal">
      <formula>"史诗"</formula>
    </cfRule>
    <cfRule type="cellIs" dxfId="23" priority="27" operator="equal">
      <formula>"传说"</formula>
    </cfRule>
  </conditionalFormatting>
  <conditionalFormatting sqref="S2630:X2632 S2092:X2092 L2630:L2632 L2092">
    <cfRule type="cellIs" dxfId="22" priority="23" operator="equal">
      <formula>"Z.修改"</formula>
    </cfRule>
  </conditionalFormatting>
  <conditionalFormatting sqref="E2630:E2632 E1937:E2092">
    <cfRule type="cellIs" dxfId="21" priority="15" operator="equal">
      <formula>"龙"</formula>
    </cfRule>
    <cfRule type="cellIs" dxfId="20" priority="16" operator="equal">
      <formula>"元素"</formula>
    </cfRule>
    <cfRule type="cellIs" dxfId="19" priority="17" operator="equal">
      <formula>"机械"</formula>
    </cfRule>
    <cfRule type="cellIs" dxfId="18" priority="18" operator="equal">
      <formula>"鱼人"</formula>
    </cfRule>
    <cfRule type="cellIs" dxfId="17" priority="19" operator="equal">
      <formula>"海盗"</formula>
    </cfRule>
    <cfRule type="cellIs" dxfId="16" priority="20" operator="equal">
      <formula>"野兽"</formula>
    </cfRule>
    <cfRule type="cellIs" dxfId="15" priority="21" operator="equal">
      <formula>"恶魔"</formula>
    </cfRule>
    <cfRule type="cellIs" dxfId="14" priority="22" operator="equal">
      <formula>"图腾"</formula>
    </cfRule>
  </conditionalFormatting>
  <conditionalFormatting sqref="D2633 I2630:I2719 I1937:I2182 I2234:I2520">
    <cfRule type="cellIs" dxfId="13" priority="6" operator="equal">
      <formula>"德鲁伊"</formula>
    </cfRule>
    <cfRule type="cellIs" dxfId="12" priority="7" operator="equal">
      <formula>"法师"</formula>
    </cfRule>
    <cfRule type="cellIs" dxfId="11" priority="8" operator="equal">
      <formula>"猎人"</formula>
    </cfRule>
    <cfRule type="cellIs" dxfId="10" priority="9" operator="equal">
      <formula>"牧师"</formula>
    </cfRule>
    <cfRule type="cellIs" dxfId="9" priority="10" operator="equal">
      <formula>"潜行者"</formula>
    </cfRule>
    <cfRule type="cellIs" dxfId="8" priority="11" operator="equal">
      <formula>"萨满"</formula>
    </cfRule>
    <cfRule type="cellIs" dxfId="7" priority="12" operator="equal">
      <formula>"圣骑士"</formula>
    </cfRule>
    <cfRule type="cellIs" dxfId="6" priority="13" operator="equal">
      <formula>"战士"</formula>
    </cfRule>
    <cfRule type="cellIs" dxfId="5" priority="14" operator="equal">
      <formula>"术士"</formula>
    </cfRule>
  </conditionalFormatting>
  <conditionalFormatting sqref="K2762:K2763 K2758:K2759 K2747:K2748 K2739:K2741 K2745 K2743 K2737 K2727:K2728 K2733 K2730 K2725 K2719 K2722 K2713:K2714 K2716:K2717 K2694:K2701 K2706:K2711 K2703 K2691 K2679:K2680 K2684 K2682 K2686:K2689 K2675:K2677 K2663:K2664 K2668:K2670 K2666 K2672:K2673 K2645:K2651 K2653 K2642 F2633 K2634:K2635 K2637:K2640 K2630:K2632 K2752:K2756 K2656:K2661 K2195 K2189 K2211 K2198:K2199 K2215:K2216 K2224:K2226 K2228 K2202:K2204 K2207:K2209 K2213 K2218:K2222 K2106:K2107 K2136:K2137 K2150:K2152 K2169:K2172 K2095:K2098 K2100:K2103 K2109:K2112 K2114:K2116 K2119:K2123 K2126:K2127 K2129:K2134 K2140:K2142 K2144:K2145 K2147:K2148 K2154:K2155 K2157:K2161 K2164 K2166:K2167 K2175:K2178 K2180:K2182 K2193 K1937:K2092">
    <cfRule type="cellIs" dxfId="4" priority="2" operator="equal">
      <formula>"稀有"</formula>
    </cfRule>
    <cfRule type="cellIs" dxfId="3" priority="3" operator="equal">
      <formula>"衍生物"</formula>
    </cfRule>
    <cfRule type="cellIs" dxfId="2" priority="4" operator="equal">
      <formula>"史诗"</formula>
    </cfRule>
    <cfRule type="cellIs" dxfId="1" priority="5" operator="equal">
      <formula>"传说"</formula>
    </cfRule>
  </conditionalFormatting>
  <conditionalFormatting sqref="E2630:E2632 E1937:E2092">
    <cfRule type="cellIs" dxfId="0" priority="1" operator="equal">
      <formula>"全部"</formula>
    </cfRule>
  </conditionalFormatting>
  <hyperlinks>
    <hyperlink ref="B62" r:id="rId1"/>
    <hyperlink ref="B61" r:id="rId2"/>
    <hyperlink ref="B63" r:id="rId3"/>
    <hyperlink ref="B68" r:id="rId4"/>
    <hyperlink ref="B64" r:id="rId5"/>
    <hyperlink ref="B67" r:id="rId6"/>
    <hyperlink ref="B65" r:id="rId7"/>
    <hyperlink ref="B66" r:id="rId8"/>
    <hyperlink ref="B17" r:id="rId9"/>
    <hyperlink ref="B13" r:id="rId10"/>
    <hyperlink ref="B14" r:id="rId11"/>
    <hyperlink ref="B19" r:id="rId12"/>
    <hyperlink ref="B15" r:id="rId13"/>
    <hyperlink ref="B18" r:id="rId14"/>
    <hyperlink ref="B16" r:id="rId15"/>
    <hyperlink ref="B20" r:id="rId16"/>
    <hyperlink ref="B54" r:id="rId17"/>
    <hyperlink ref="B55" r:id="rId18"/>
    <hyperlink ref="B53" r:id="rId19"/>
    <hyperlink ref="B56" r:id="rId20"/>
    <hyperlink ref="B59" r:id="rId21"/>
    <hyperlink ref="B58" r:id="rId22"/>
    <hyperlink ref="B57" r:id="rId23"/>
    <hyperlink ref="B60" r:id="rId24"/>
    <hyperlink ref="B75" r:id="rId25"/>
    <hyperlink ref="B69" r:id="rId26"/>
    <hyperlink ref="B72" r:id="rId27"/>
    <hyperlink ref="B70" r:id="rId28"/>
    <hyperlink ref="B71" r:id="rId29"/>
    <hyperlink ref="B73" r:id="rId30"/>
    <hyperlink ref="B74" r:id="rId31"/>
    <hyperlink ref="B76" r:id="rId32"/>
    <hyperlink ref="B77" r:id="rId33"/>
    <hyperlink ref="B78" r:id="rId34"/>
    <hyperlink ref="B79" r:id="rId35"/>
    <hyperlink ref="B82" r:id="rId36"/>
    <hyperlink ref="B83" r:id="rId37"/>
    <hyperlink ref="B81" r:id="rId38"/>
    <hyperlink ref="B85" r:id="rId39"/>
    <hyperlink ref="B80" r:id="rId40"/>
    <hyperlink ref="B84" r:id="rId41"/>
    <hyperlink ref="B102" r:id="rId42"/>
    <hyperlink ref="B95" r:id="rId43"/>
    <hyperlink ref="B104" r:id="rId44"/>
    <hyperlink ref="B97" r:id="rId45"/>
    <hyperlink ref="B120" r:id="rId46"/>
    <hyperlink ref="B94" r:id="rId47"/>
    <hyperlink ref="B115" r:id="rId48"/>
    <hyperlink ref="B107" r:id="rId49"/>
    <hyperlink ref="B91" r:id="rId50"/>
    <hyperlink ref="B92" r:id="rId51"/>
    <hyperlink ref="B112" r:id="rId52"/>
    <hyperlink ref="B116" r:id="rId53"/>
    <hyperlink ref="B105" r:id="rId54"/>
    <hyperlink ref="B93" r:id="rId55"/>
    <hyperlink ref="B132" r:id="rId56"/>
    <hyperlink ref="B106" r:id="rId57"/>
    <hyperlink ref="B96" r:id="rId58"/>
    <hyperlink ref="B88" r:id="rId59"/>
    <hyperlink ref="B87" r:id="rId60"/>
    <hyperlink ref="B113" r:id="rId61"/>
    <hyperlink ref="B123" r:id="rId62"/>
    <hyperlink ref="B90" r:id="rId63"/>
    <hyperlink ref="B86" r:id="rId64"/>
    <hyperlink ref="B121" r:id="rId65"/>
    <hyperlink ref="B101" r:id="rId66"/>
    <hyperlink ref="B114" r:id="rId67"/>
    <hyperlink ref="B108" r:id="rId68"/>
    <hyperlink ref="B103" r:id="rId69"/>
    <hyperlink ref="B99" r:id="rId70"/>
    <hyperlink ref="B98" r:id="rId71"/>
    <hyperlink ref="B119" r:id="rId72"/>
    <hyperlink ref="B111" r:id="rId73"/>
    <hyperlink ref="B89" r:id="rId74"/>
    <hyperlink ref="B128" r:id="rId75"/>
    <hyperlink ref="B109" r:id="rId76"/>
    <hyperlink ref="B117" r:id="rId77"/>
    <hyperlink ref="B100" r:id="rId78"/>
    <hyperlink ref="B125" r:id="rId79"/>
    <hyperlink ref="B110" r:id="rId80"/>
    <hyperlink ref="B136" r:id="rId81"/>
    <hyperlink ref="B131" r:id="rId82"/>
    <hyperlink ref="B127" r:id="rId83"/>
    <hyperlink ref="B133" r:id="rId84"/>
    <hyperlink ref="B129" r:id="rId85"/>
    <hyperlink ref="B122" r:id="rId86"/>
    <hyperlink ref="B135" r:id="rId87"/>
    <hyperlink ref="B124" r:id="rId88"/>
    <hyperlink ref="B126" r:id="rId89"/>
    <hyperlink ref="B134" r:id="rId90"/>
    <hyperlink ref="B130" r:id="rId91"/>
    <hyperlink ref="B118" r:id="rId92"/>
    <hyperlink ref="B146" r:id="rId93"/>
    <hyperlink ref="B147" r:id="rId94"/>
    <hyperlink ref="B152" r:id="rId95"/>
    <hyperlink ref="B148" r:id="rId96"/>
    <hyperlink ref="B151" r:id="rId97"/>
    <hyperlink ref="B153" r:id="rId98"/>
    <hyperlink ref="B149" r:id="rId99"/>
    <hyperlink ref="B166" r:id="rId100"/>
    <hyperlink ref="B167" r:id="rId101"/>
    <hyperlink ref="B164" r:id="rId102"/>
    <hyperlink ref="B168" r:id="rId103"/>
    <hyperlink ref="B171" r:id="rId104"/>
    <hyperlink ref="B169" r:id="rId105"/>
    <hyperlink ref="B170" r:id="rId106"/>
    <hyperlink ref="B173" r:id="rId107"/>
    <hyperlink ref="B172" r:id="rId108"/>
    <hyperlink ref="B155" r:id="rId109"/>
    <hyperlink ref="B158" r:id="rId110"/>
    <hyperlink ref="B157" r:id="rId111"/>
    <hyperlink ref="B161" r:id="rId112"/>
    <hyperlink ref="B163" r:id="rId113"/>
    <hyperlink ref="B162" r:id="rId114"/>
    <hyperlink ref="B159" r:id="rId115"/>
    <hyperlink ref="B194" r:id="rId116"/>
    <hyperlink ref="B195" r:id="rId117"/>
    <hyperlink ref="B196" r:id="rId118"/>
    <hyperlink ref="B192" r:id="rId119"/>
    <hyperlink ref="B193" r:id="rId120"/>
    <hyperlink ref="B199" r:id="rId121"/>
    <hyperlink ref="B198" r:id="rId122"/>
    <hyperlink ref="B200" r:id="rId123"/>
    <hyperlink ref="B174" r:id="rId124"/>
    <hyperlink ref="B178" r:id="rId125"/>
    <hyperlink ref="B179" r:id="rId126"/>
    <hyperlink ref="B182" r:id="rId127"/>
    <hyperlink ref="B180" r:id="rId128"/>
    <hyperlink ref="B176" r:id="rId129"/>
    <hyperlink ref="B177" r:id="rId130"/>
    <hyperlink ref="B181" r:id="rId131"/>
    <hyperlink ref="B137" r:id="rId132"/>
    <hyperlink ref="B138" r:id="rId133"/>
    <hyperlink ref="B144" r:id="rId134"/>
    <hyperlink ref="B140" r:id="rId135"/>
    <hyperlink ref="B142" r:id="rId136"/>
    <hyperlink ref="B141" r:id="rId137"/>
    <hyperlink ref="B143" r:id="rId138"/>
    <hyperlink ref="B145" r:id="rId139"/>
    <hyperlink ref="B183" r:id="rId140"/>
    <hyperlink ref="B187" r:id="rId141"/>
    <hyperlink ref="B184" r:id="rId142"/>
    <hyperlink ref="B190" r:id="rId143"/>
    <hyperlink ref="B188" r:id="rId144"/>
    <hyperlink ref="B189" r:id="rId145"/>
    <hyperlink ref="B185" r:id="rId146"/>
    <hyperlink ref="B191" r:id="rId147"/>
    <hyperlink ref="B202" r:id="rId148"/>
    <hyperlink ref="B209" r:id="rId149"/>
    <hyperlink ref="B204" r:id="rId150"/>
    <hyperlink ref="B201" r:id="rId151"/>
    <hyperlink ref="B205" r:id="rId152"/>
    <hyperlink ref="B208" r:id="rId153"/>
    <hyperlink ref="B206" r:id="rId154"/>
    <hyperlink ref="B214" r:id="rId155"/>
    <hyperlink ref="B211" r:id="rId156"/>
    <hyperlink ref="B215" r:id="rId157"/>
    <hyperlink ref="B212" r:id="rId158"/>
    <hyperlink ref="B213" r:id="rId159"/>
    <hyperlink ref="B216" r:id="rId160"/>
    <hyperlink ref="B217" r:id="rId161"/>
    <hyperlink ref="B218" r:id="rId162"/>
    <hyperlink ref="B222" r:id="rId163"/>
    <hyperlink ref="B225" r:id="rId164"/>
    <hyperlink ref="B229" r:id="rId165"/>
    <hyperlink ref="B239" r:id="rId166"/>
    <hyperlink ref="B245" r:id="rId167"/>
    <hyperlink ref="B248" r:id="rId168"/>
    <hyperlink ref="B247" r:id="rId169"/>
    <hyperlink ref="B252" r:id="rId170"/>
    <hyperlink ref="B249" r:id="rId171"/>
    <hyperlink ref="B263" r:id="rId172"/>
    <hyperlink ref="B220" r:id="rId173"/>
    <hyperlink ref="B223" r:id="rId174"/>
    <hyperlink ref="B224" r:id="rId175"/>
    <hyperlink ref="B237" r:id="rId176"/>
    <hyperlink ref="B233" r:id="rId177"/>
    <hyperlink ref="B244" r:id="rId178"/>
    <hyperlink ref="B250" r:id="rId179"/>
    <hyperlink ref="B253" r:id="rId180"/>
    <hyperlink ref="B219" r:id="rId181"/>
    <hyperlink ref="B234" r:id="rId182"/>
    <hyperlink ref="B242" r:id="rId183"/>
    <hyperlink ref="B267" r:id="rId184"/>
    <hyperlink ref="B230" r:id="rId185"/>
    <hyperlink ref="B227" r:id="rId186"/>
    <hyperlink ref="B246" r:id="rId187"/>
    <hyperlink ref="B257" r:id="rId188"/>
    <hyperlink ref="B236" r:id="rId189"/>
    <hyperlink ref="B241" r:id="rId190"/>
    <hyperlink ref="B251" r:id="rId191"/>
    <hyperlink ref="B258" r:id="rId192"/>
    <hyperlink ref="B232" r:id="rId193"/>
    <hyperlink ref="B240" r:id="rId194"/>
    <hyperlink ref="B255" r:id="rId195"/>
    <hyperlink ref="B226" r:id="rId196"/>
    <hyperlink ref="B259" r:id="rId197"/>
    <hyperlink ref="B268" r:id="rId198"/>
    <hyperlink ref="B256" r:id="rId199"/>
    <hyperlink ref="B228" r:id="rId200"/>
    <hyperlink ref="B238" r:id="rId201"/>
    <hyperlink ref="B243" r:id="rId202"/>
    <hyperlink ref="B262" r:id="rId203"/>
    <hyperlink ref="B254" r:id="rId204"/>
    <hyperlink ref="B261" r:id="rId205"/>
    <hyperlink ref="B266" r:id="rId206"/>
    <hyperlink ref="B265" r:id="rId207"/>
    <hyperlink ref="B281" r:id="rId208"/>
    <hyperlink ref="B282" r:id="rId209"/>
    <hyperlink ref="B278" r:id="rId210"/>
    <hyperlink ref="B277" r:id="rId211"/>
    <hyperlink ref="B269" r:id="rId212"/>
    <hyperlink ref="B270" r:id="rId213"/>
    <hyperlink ref="B280" r:id="rId214"/>
    <hyperlink ref="B279" r:id="rId215"/>
    <hyperlink ref="B283" r:id="rId216"/>
    <hyperlink ref="B284" r:id="rId217"/>
    <hyperlink ref="B286" r:id="rId218"/>
    <hyperlink ref="B285" r:id="rId219"/>
    <hyperlink ref="B293" r:id="rId220"/>
    <hyperlink ref="B295" r:id="rId221"/>
    <hyperlink ref="B292" r:id="rId222"/>
    <hyperlink ref="B289" r:id="rId223"/>
    <hyperlink ref="B290" r:id="rId224"/>
    <hyperlink ref="B288" r:id="rId225"/>
    <hyperlink ref="B291" r:id="rId226"/>
    <hyperlink ref="B287" r:id="rId227"/>
    <hyperlink ref="B294" r:id="rId228"/>
    <hyperlink ref="B296" r:id="rId229"/>
    <hyperlink ref="B297" r:id="rId230"/>
    <hyperlink ref="B298" r:id="rId231"/>
    <hyperlink ref="B299" r:id="rId232"/>
    <hyperlink ref="B332" r:id="rId233"/>
    <hyperlink ref="B306" r:id="rId234"/>
    <hyperlink ref="B300" r:id="rId235"/>
    <hyperlink ref="B329" r:id="rId236"/>
    <hyperlink ref="B330" r:id="rId237"/>
    <hyperlink ref="B331" r:id="rId238"/>
    <hyperlink ref="B305" r:id="rId239"/>
    <hyperlink ref="B307" r:id="rId240"/>
    <hyperlink ref="B314" r:id="rId241"/>
    <hyperlink ref="B311" r:id="rId242"/>
    <hyperlink ref="B315" r:id="rId243"/>
    <hyperlink ref="B326" r:id="rId244"/>
    <hyperlink ref="B308" r:id="rId245"/>
    <hyperlink ref="B316" r:id="rId246"/>
    <hyperlink ref="B312" r:id="rId247"/>
    <hyperlink ref="B309" r:id="rId248"/>
    <hyperlink ref="B319" r:id="rId249"/>
    <hyperlink ref="B313" r:id="rId250"/>
    <hyperlink ref="B320" r:id="rId251"/>
    <hyperlink ref="B317" r:id="rId252"/>
    <hyperlink ref="B324" r:id="rId253"/>
    <hyperlink ref="B318" r:id="rId254"/>
    <hyperlink ref="B310" r:id="rId255"/>
    <hyperlink ref="B328" r:id="rId256"/>
    <hyperlink ref="B325" r:id="rId257"/>
    <hyperlink ref="B322" r:id="rId258"/>
    <hyperlink ref="B321" r:id="rId259"/>
    <hyperlink ref="B323" r:id="rId260"/>
    <hyperlink ref="B327" r:id="rId261"/>
    <hyperlink ref="B333" r:id="rId262"/>
    <hyperlink ref="B339" r:id="rId263"/>
    <hyperlink ref="B340" r:id="rId264"/>
    <hyperlink ref="B338" r:id="rId265"/>
    <hyperlink ref="B335" r:id="rId266"/>
    <hyperlink ref="B337" r:id="rId267"/>
    <hyperlink ref="B336" r:id="rId268"/>
    <hyperlink ref="B347" r:id="rId269"/>
    <hyperlink ref="B349" r:id="rId270"/>
    <hyperlink ref="B348" r:id="rId271"/>
    <hyperlink ref="B341" r:id="rId272"/>
    <hyperlink ref="B343" r:id="rId273"/>
    <hyperlink ref="B342" r:id="rId274"/>
    <hyperlink ref="B344" r:id="rId275"/>
    <hyperlink ref="B345" r:id="rId276"/>
    <hyperlink ref="B346" r:id="rId277"/>
    <hyperlink ref="B352" r:id="rId278"/>
    <hyperlink ref="B351" r:id="rId279"/>
    <hyperlink ref="B350" r:id="rId280"/>
    <hyperlink ref="B354" r:id="rId281"/>
    <hyperlink ref="B355" r:id="rId282"/>
    <hyperlink ref="B353" r:id="rId283"/>
    <hyperlink ref="B356" r:id="rId284"/>
    <hyperlink ref="B359" r:id="rId285"/>
    <hyperlink ref="B358" r:id="rId286"/>
    <hyperlink ref="B363" r:id="rId287"/>
    <hyperlink ref="B361" r:id="rId288"/>
    <hyperlink ref="B368" r:id="rId289"/>
    <hyperlink ref="B370" r:id="rId290"/>
    <hyperlink ref="B372" r:id="rId291"/>
    <hyperlink ref="B365" r:id="rId292"/>
    <hyperlink ref="B364" r:id="rId293"/>
    <hyperlink ref="B369" r:id="rId294"/>
    <hyperlink ref="B366" r:id="rId295"/>
    <hyperlink ref="B367" r:id="rId296"/>
    <hyperlink ref="B357" r:id="rId297"/>
    <hyperlink ref="B360" r:id="rId298"/>
    <hyperlink ref="B362" r:id="rId299"/>
    <hyperlink ref="B371" r:id="rId300"/>
    <hyperlink ref="B373" r:id="rId301"/>
    <hyperlink ref="B375" r:id="rId302"/>
    <hyperlink ref="B376" r:id="rId303"/>
    <hyperlink ref="B516" r:id="rId304"/>
    <hyperlink ref="B515" r:id="rId305"/>
    <hyperlink ref="B517" r:id="rId306"/>
    <hyperlink ref="B521" r:id="rId307"/>
    <hyperlink ref="B523" r:id="rId308"/>
    <hyperlink ref="B522" r:id="rId309"/>
    <hyperlink ref="B519" r:id="rId310"/>
    <hyperlink ref="B518" r:id="rId311"/>
    <hyperlink ref="B520" r:id="rId312"/>
    <hyperlink ref="B532" r:id="rId313"/>
    <hyperlink ref="B530" r:id="rId314"/>
    <hyperlink ref="B531" r:id="rId315"/>
    <hyperlink ref="B526" r:id="rId316"/>
    <hyperlink ref="B525" r:id="rId317"/>
    <hyperlink ref="B524" r:id="rId318"/>
    <hyperlink ref="B513" r:id="rId319"/>
    <hyperlink ref="B512" r:id="rId320"/>
    <hyperlink ref="B528" r:id="rId321"/>
    <hyperlink ref="B527" r:id="rId322"/>
    <hyperlink ref="B533" r:id="rId323"/>
    <hyperlink ref="B535" r:id="rId324"/>
    <hyperlink ref="B534" r:id="rId325"/>
    <hyperlink ref="B536" r:id="rId326"/>
    <hyperlink ref="B537" r:id="rId327"/>
    <hyperlink ref="B538" r:id="rId328"/>
    <hyperlink ref="B543" r:id="rId329"/>
    <hyperlink ref="B544" r:id="rId330"/>
    <hyperlink ref="B549" r:id="rId331"/>
    <hyperlink ref="B547" r:id="rId332"/>
    <hyperlink ref="B554" r:id="rId333"/>
    <hyperlink ref="B556" r:id="rId334"/>
    <hyperlink ref="B545" r:id="rId335"/>
    <hyperlink ref="B539" r:id="rId336"/>
    <hyperlink ref="B548" r:id="rId337"/>
    <hyperlink ref="B552" r:id="rId338"/>
    <hyperlink ref="B550" r:id="rId339"/>
    <hyperlink ref="B551" r:id="rId340"/>
    <hyperlink ref="B540" r:id="rId341"/>
    <hyperlink ref="B553" r:id="rId342"/>
    <hyperlink ref="B541" r:id="rId343"/>
    <hyperlink ref="B542" r:id="rId344"/>
    <hyperlink ref="B555" r:id="rId345"/>
    <hyperlink ref="B546" r:id="rId346"/>
    <hyperlink ref="B1111" r:id="rId347" display="熔核巨人"/>
    <hyperlink ref="B2416" r:id="rId348" display="忏悔"/>
    <hyperlink ref="B2482" r:id="rId349" display="救赎"/>
    <hyperlink ref="B2415" r:id="rId350" display="崇高牺牲"/>
    <hyperlink ref="B2412" r:id="rId351" display="以眼还眼"/>
    <hyperlink ref="B2483" r:id="rId352" display="智慧祝福"/>
    <hyperlink ref="B2485" r:id="rId353" display="银色保卫者"/>
    <hyperlink ref="B2490" r:id="rId354" display="神圣愤怒"/>
    <hyperlink ref="B2484" r:id="rId355" display="生而平等"/>
    <hyperlink ref="B2488" r:id="rId356" display="神恩术"/>
    <hyperlink ref="B2489" r:id="rId357" display="受祝福的勇士"/>
    <hyperlink ref="B2486" r:id="rId358" display="公正之剑"/>
    <hyperlink ref="B2492" r:id="rId359" display="圣疗术"/>
    <hyperlink ref="B2383" r:id="rId360" display="刺骨"/>
    <hyperlink ref="B2386" r:id="rId361" display="毒刃"/>
    <hyperlink ref="B2389" r:id="rId362" display="迪菲亚头目"/>
    <hyperlink ref="B2381" r:id="rId363" display="隐藏"/>
    <hyperlink ref="B2388" r:id="rId364" display="背叛"/>
    <hyperlink ref="B2470" r:id="rId365" display="毁灭之刃"/>
    <hyperlink ref="B2473" r:id="rId366" display="伪装大师"/>
    <hyperlink ref="B2472" r:id="rId367" display="裂颅之击"/>
    <hyperlink ref="B2384" r:id="rId368" display="剑刃乱舞"/>
    <hyperlink ref="B2387" r:id="rId369" display="耐心的刺客"/>
    <hyperlink ref="B2474" r:id="rId370" display="劫持者"/>
    <hyperlink ref="B2481" r:id="rId371" display="无羁元素"/>
    <hyperlink ref="B2480" r:id="rId372" display="雷铸战斧"/>
    <hyperlink ref="B2478" r:id="rId373" display="闪电箭"/>
    <hyperlink ref="B2475" r:id="rId374" display="叉状闪电"/>
    <hyperlink ref="B2476" r:id="rId375" display="大地震击"/>
    <hyperlink ref="B2477" r:id="rId376" display="尘魔"/>
    <hyperlink ref="B2401" r:id="rId377" display="法力之潮图腾"/>
    <hyperlink ref="B2407" r:id="rId378" display="闪电风暴"/>
    <hyperlink ref="B2402" r:id="rId379" display="熔岩爆裂"/>
    <hyperlink ref="B2405" r:id="rId380" display="野性狼魂"/>
    <hyperlink ref="B2479" r:id="rId381" display="先祖之魂"/>
    <hyperlink ref="B2403" r:id="rId382" display="视界术"/>
    <hyperlink ref="B2409" r:id="rId383" display="土元素"/>
    <hyperlink ref="B2410" r:id="rId384" display="毁灭之锤"/>
    <hyperlink ref="B2502" r:id="rId385" display="召唤传送门"/>
    <hyperlink ref="B2500" r:id="rId386" display="感知恶魔"/>
    <hyperlink ref="B2494" r:id="rId387" display="力量的代价"/>
    <hyperlink ref="B2495" r:id="rId388" display="烈焰小鬼"/>
    <hyperlink ref="B2498" r:id="rId389" display="恶魔之火"/>
    <hyperlink ref="B2497" r:id="rId390" display="鲜血小鬼"/>
    <hyperlink ref="B2501" r:id="rId391" display="虚空恐魔"/>
    <hyperlink ref="B2507" r:id="rId392" display="灵魂虹吸"/>
    <hyperlink ref="B2503" r:id="rId393" display="暗影烈焰"/>
    <hyperlink ref="B2499" r:id="rId394" display="恶魔卫士"/>
    <hyperlink ref="B2505" r:id="rId395" display="末日守卫"/>
    <hyperlink ref="B2508" r:id="rId396" display="扭曲虚空"/>
    <hyperlink ref="B2504" r:id="rId397" display="深渊领主"/>
    <hyperlink ref="B2506" r:id="rId398" display="末日灾祸"/>
    <hyperlink ref="B2513" r:id="rId399" display="猛击"/>
    <hyperlink ref="B2514" r:id="rId400" display="狂暴"/>
    <hyperlink ref="B2510" r:id="rId401" display="怒火中烧"/>
    <hyperlink ref="B2516" r:id="rId402" display="战斗怒火"/>
    <hyperlink ref="B2520" r:id="rId403" display="阿拉希武器匠"/>
    <hyperlink ref="B2521" r:id="rId404" display="致死打击"/>
    <hyperlink ref="B2519" r:id="rId405" display="暴乱狂战士"/>
    <hyperlink ref="B2517" r:id="rId406" display="命令怒吼"/>
    <hyperlink ref="B2518" r:id="rId407" display="铸甲师"/>
    <hyperlink ref="B2512" r:id="rId408" display="盾牌猛击"/>
    <hyperlink ref="B2523" r:id="rId409" display="血吼"/>
    <hyperlink ref="B2522" r:id="rId410" display="绝命乱斗"/>
    <hyperlink ref="B2593" r:id="rId411" display="破法者"/>
    <hyperlink ref="B2543" r:id="rId412" display="年轻的酒仙"/>
    <hyperlink ref="B2531" r:id="rId413" display="幼龙鹰"/>
    <hyperlink ref="B2534" r:id="rId414" display="狼人渗透者"/>
    <hyperlink ref="B2525" r:id="rId415" display="小精灵"/>
    <hyperlink ref="B2621" r:id="rId416" display="风怒鹰身人"/>
    <hyperlink ref="B2610" r:id="rId417" display="风险投资公司雇佣兵"/>
    <hyperlink ref="B2582" r:id="rId418" display="萨尔玛先知"/>
    <hyperlink ref="B2576" r:id="rId419" display="牛头人战士"/>
    <hyperlink ref="B2609" r:id="rId420" display="荆棘谷猛虎"/>
    <hyperlink ref="B2601" r:id="rId421" display="恶毒铁匠"/>
    <hyperlink ref="B2526" r:id="rId422" display="南海船工"/>
    <hyperlink ref="B2596" r:id="rId423" display="银月城卫兵"/>
    <hyperlink ref="B2533" r:id="rId424" display="持盾卫士"/>
    <hyperlink ref="B2590" r:id="rId425" display="年迈的酒仙"/>
    <hyperlink ref="B2560" r:id="rId426" display="阿曼尼狂战士"/>
    <hyperlink ref="B2581" r:id="rId427" display="苦痛侍僧"/>
    <hyperlink ref="B2583" r:id="rId428" display="血色十字军战士"/>
    <hyperlink ref="B2575" r:id="rId429" display="暴怒的狼人"/>
    <hyperlink ref="B2618" r:id="rId430" display="艾露恩的女祭司"/>
    <hyperlink ref="B2598" r:id="rId431" display="魔古山守望者"/>
    <hyperlink ref="B2551" r:id="rId432" display="疯狂投弹者"/>
    <hyperlink ref="B2545" r:id="rId433" display="战利品贮藏者"/>
    <hyperlink ref="B2539" r:id="rId434" display="麻疯侏儒"/>
    <hyperlink ref="B2564" r:id="rId435" display="丛林猎豹"/>
    <hyperlink ref="B2587" r:id="rId436" display="麦田傀儡"/>
    <hyperlink ref="B2612" r:id="rId437" display="冰霜元素"/>
    <hyperlink ref="B2604" r:id="rId438" display="沼泽爬行者"/>
    <hyperlink ref="B2554" r:id="rId439" display="精灵龙"/>
    <hyperlink ref="B2567" r:id="rId440" display="大地之环先知"/>
    <hyperlink ref="B2591" r:id="rId441" display="恐怖海盗"/>
    <hyperlink ref="B2544" r:id="rId442" display="恐狼前锋"/>
    <hyperlink ref="B2599" r:id="rId443" display="黑铁矮人"/>
    <hyperlink ref="B2556" r:id="rId444" display="血帆袭击者"/>
    <hyperlink ref="B2536" r:id="rId445" display="银色侍从"/>
    <hyperlink ref="B2527" r:id="rId446" display="叫嚣的中士"/>
    <hyperlink ref="B2580" r:id="rId447" display="腐肉食尸鬼"/>
    <hyperlink ref="B2568" r:id="rId448" display="奥术傀儡"/>
    <hyperlink ref="B2565" r:id="rId449" display="任务达人"/>
    <hyperlink ref="B2530" r:id="rId450" display="年轻的女祭司"/>
    <hyperlink ref="B2594" r:id="rId451" display="紫罗兰教师"/>
    <hyperlink ref="B2592" r:id="rId452" display="暮光幼龙"/>
    <hyperlink ref="B2617" r:id="rId453" display="烈日行者"/>
    <hyperlink ref="B2546" r:id="rId454" display="日怒保卫者"/>
    <hyperlink ref="B2606" r:id="rId455" display="狂奔科多兽"/>
    <hyperlink ref="B2623" r:id="rId456" display="拉文霍德刺客"/>
    <hyperlink ref="B2542" r:id="rId457" display="小个子召唤师"/>
    <hyperlink ref="B2537" r:id="rId458" display="鱼人招潮者"/>
    <hyperlink ref="B2579" r:id="rId459" display="精神控制技师"/>
    <hyperlink ref="B2559" r:id="rId460" display="铸剑师"/>
    <hyperlink ref="B2548" r:id="rId461" display="法力怨魂"/>
    <hyperlink ref="B2562" r:id="rId462" display="魔瘾者"/>
    <hyperlink ref="B2561" r:id="rId463" display="飞刀杂耍者"/>
    <hyperlink ref="B2570" r:id="rId464" display="小鬼召唤师"/>
    <hyperlink ref="B2572" r:id="rId465" display="帝王眼镜蛇"/>
    <hyperlink ref="B2573" r:id="rId466" display="攻城车"/>
    <hyperlink ref="B2597" r:id="rId467" display="阿古斯防御者"/>
    <hyperlink ref="B2569" r:id="rId468" display="寒光先知"/>
    <hyperlink ref="B2607" r:id="rId469" display="碧蓝幼龙"/>
    <hyperlink ref="B2619" r:id="rId470" display="银色指挥官"/>
    <hyperlink ref="B2532" r:id="rId471" display="愤怒的小鸡"/>
    <hyperlink ref="B2541" r:id="rId472" display="上古看守者"/>
    <hyperlink ref="B2589" r:id="rId473" display="年迈的法师"/>
    <hyperlink ref="B2574" r:id="rId474" display="报警机器人"/>
    <hyperlink ref="B2602" r:id="rId475" display="憎恶"/>
    <hyperlink ref="B2538" r:id="rId476" display="鱼人杀手蟹"/>
    <hyperlink ref="B2603" r:id="rId477" display="无面操纵者"/>
    <hyperlink ref="B2540" r:id="rId478" display="船长的鹦鹉"/>
    <hyperlink ref="B2577" r:id="rId479" display="王牌猎人"/>
    <hyperlink ref="B2615" r:id="rId480" display="希尔瓦娜斯·风行者"/>
    <hyperlink ref="B2588" r:id="rId481" display="老瞎眼"/>
    <hyperlink ref="B2555" r:id="rId482" display="纳特·帕格"/>
    <hyperlink ref="B2553" r:id="rId483" display="米尔豪斯·法力风暴"/>
    <hyperlink ref="B2611" r:id="rId484" display="伊利丹·怒风"/>
    <hyperlink ref="B2515" r:id="rId485" display="严酷的监工"/>
    <hyperlink ref="B2302" r:id="rId486" display="圣光术"/>
    <hyperlink ref="B2300" r:id="rId487" display="圣光的正义"/>
    <hyperlink ref="B2304" r:id="rId488" display="愤怒之锤"/>
    <hyperlink ref="B2299" r:id="rId489" display="力量祝福"/>
    <hyperlink ref="B2306" r:id="rId490" display="真银圣剑"/>
    <hyperlink ref="B2301" r:id="rId491" display="谦逊"/>
    <hyperlink ref="B2307" r:id="rId492" display="列王守卫"/>
    <hyperlink ref="B2303" r:id="rId493" display="奉献"/>
    <hyperlink ref="B2305" r:id="rId494" display="王者祝福"/>
    <hyperlink ref="B2280" r:id="rId495" display="影袭"/>
    <hyperlink ref="B2282" r:id="rId496" display="闷棍"/>
    <hyperlink ref="B2281" r:id="rId497" display="致命药膏"/>
    <hyperlink ref="B2279" r:id="rId498" display="背刺"/>
    <hyperlink ref="B2285" r:id="rId499" display="刺杀"/>
    <hyperlink ref="B2286" r:id="rId500" display="消失"/>
    <hyperlink ref="B2287" r:id="rId501" display="疾跑"/>
    <hyperlink ref="B2284" r:id="rId502" display="刺客之刃"/>
    <hyperlink ref="B2283" r:id="rId503" display="刀扇"/>
    <hyperlink ref="B2293" r:id="rId504" display="风怒"/>
    <hyperlink ref="B2291" r:id="rId505" display="石化武器"/>
    <hyperlink ref="B2294" r:id="rId506" display="妖术"/>
    <hyperlink ref="B2290" r:id="rId507" display="冰霜震击"/>
    <hyperlink ref="B2288" r:id="rId508" display="先祖治疗"/>
    <hyperlink ref="B2295" r:id="rId509" display="风语者"/>
    <hyperlink ref="B2292" r:id="rId510" display="火舌图腾"/>
    <hyperlink ref="B2297" r:id="rId511" display="火元素"/>
    <hyperlink ref="B2296" r:id="rId512" display="嗜血"/>
    <hyperlink ref="B2312" r:id="rId513" display="虚空行者"/>
    <hyperlink ref="B2313" r:id="rId514" display="魅魔"/>
    <hyperlink ref="B2315" r:id="rId515" display="暗影箭"/>
    <hyperlink ref="B2316" r:id="rId516" display="地狱烈焰"/>
    <hyperlink ref="B2314" r:id="rId517" display="吸取生命"/>
    <hyperlink ref="B2309" r:id="rId518" display="灵魂之火"/>
    <hyperlink ref="B2308" r:id="rId519" display="牺牲契约"/>
    <hyperlink ref="B2310" r:id="rId520" display="死亡缠绕"/>
    <hyperlink ref="B2317" r:id="rId521" display="恐惧地狱火"/>
    <hyperlink ref="B2311" r:id="rId522" display="腐蚀术"/>
    <hyperlink ref="B2323" r:id="rId523" display="战歌指挥官"/>
    <hyperlink ref="B2320" r:id="rId524" display="英勇打击"/>
    <hyperlink ref="B2321" r:id="rId525" display="炽炎战斧"/>
    <hyperlink ref="B2318" r:id="rId526" display="斩杀"/>
    <hyperlink ref="B2324" r:id="rId527" display="冲锋"/>
    <hyperlink ref="B2319" r:id="rId528" display="旋风斩"/>
    <hyperlink ref="B2325" r:id="rId529" display="盾牌格挡"/>
    <hyperlink ref="B2322" r:id="rId530" display="顺劈斩"/>
    <hyperlink ref="B2327" r:id="rId531" display="奥金斧"/>
    <hyperlink ref="B2345" r:id="rId532" display="狼骑兵"/>
    <hyperlink ref="B2328" r:id="rId533" display="巫医"/>
    <hyperlink ref="B2330" r:id="rId534" display="石牙野猪"/>
    <hyperlink ref="B2355" r:id="rId535" display="森金持盾卫士"/>
    <hyperlink ref="B2335" r:id="rId536" display="淡水鳄"/>
    <hyperlink ref="B2368" r:id="rId537" display="鲁莽火箭兵"/>
    <hyperlink ref="B2343" r:id="rId538" display="团队领袖"/>
    <hyperlink ref="B2356" r:id="rId539" display="绿洲钳嘴龟"/>
    <hyperlink ref="B2334" r:id="rId540" display="工程师学徒"/>
    <hyperlink ref="B2359" r:id="rId541" display="夜刃刺客"/>
    <hyperlink ref="B2333" r:id="rId542" display="鱼人袭击者"/>
    <hyperlink ref="B2344" r:id="rId543" display="岩浆暴怒者"/>
    <hyperlink ref="B2366" r:id="rId544" display="石拳食人魔"/>
    <hyperlink ref="B2338" r:id="rId545" display="血沼迅猛龙"/>
    <hyperlink ref="B2353" r:id="rId546" display="暴风城骑士"/>
    <hyperlink ref="B2391" r:id="rId547" display="暴风城勇士"/>
    <hyperlink ref="B2350" r:id="rId548" display="银背族长"/>
    <hyperlink ref="B2346" r:id="rId549" display="破碎残阳祭司"/>
    <hyperlink ref="B2342" r:id="rId550" display="剃刀猎手"/>
    <hyperlink ref="B2357" r:id="rId551" display="食人魔法师"/>
    <hyperlink ref="B2367" r:id="rId552" display="竞技场主宰"/>
    <hyperlink ref="B2336" r:id="rId553" display="狗头人地卜师"/>
    <hyperlink ref="B2349" r:id="rId554" display="铁鬃灰熊"/>
    <hyperlink ref="B2348" r:id="rId555" display="铁炉堡火枪手"/>
    <hyperlink ref="B2358" r:id="rId556" display="古拉巴什狂暴者"/>
    <hyperlink ref="B2329" r:id="rId557" display="暗鳞先知"/>
    <hyperlink ref="B2332" r:id="rId558" display="闪金镇步兵"/>
    <hyperlink ref="B2340" r:id="rId559" display="霜狼步兵"/>
    <hyperlink ref="B2331" r:id="rId560" display="精灵弓箭手"/>
    <hyperlink ref="B2354" r:id="rId561" display="机械幼龙技工"/>
    <hyperlink ref="B2360" r:id="rId562" display="暗鳞治愈者"/>
    <hyperlink ref="B2347" r:id="rId563" display="达拉然法师"/>
    <hyperlink ref="B2392" r:id="rId564" display="熔火恶犬"/>
    <hyperlink ref="B2352" r:id="rId565" display="冰风雪人"/>
    <hyperlink ref="B2339" r:id="rId566" display="酸性沼泽软泥怪"/>
    <hyperlink ref="B2361" r:id="rId567" display="白银之手骑士"/>
    <hyperlink ref="B2363" r:id="rId568" display="雷矛特种兵"/>
    <hyperlink ref="B2364" r:id="rId569" display="霜狼督军"/>
    <hyperlink ref="B2362" r:id="rId570" display="藏宝海湾保镖"/>
    <hyperlink ref="B2365" r:id="rId571" display="大法师"/>
  </hyperlinks>
  <pageMargins left="0.69930555555555596" right="0.69930555555555596" top="0.75" bottom="0.75" header="0.3" footer="0.3"/>
  <pageSetup paperSize="9" orientation="portrait"/>
  <legacyDrawing r:id="rId572"/>
</worksheet>
</file>

<file path=xl/worksheets/sheet13.xml><?xml version="1.0" encoding="utf-8"?>
<worksheet xmlns="http://schemas.openxmlformats.org/spreadsheetml/2006/main" xmlns:r="http://schemas.openxmlformats.org/officeDocument/2006/relationships">
  <dimension ref="A2:S191"/>
  <sheetViews>
    <sheetView workbookViewId="0">
      <selection activeCell="I23" sqref="I23"/>
    </sheetView>
  </sheetViews>
  <sheetFormatPr defaultColWidth="9" defaultRowHeight="14"/>
  <cols>
    <col min="1" max="1" width="22.453125" customWidth="1"/>
    <col min="2" max="2" width="13.90625" customWidth="1"/>
    <col min="8" max="8" width="14.6328125" customWidth="1"/>
    <col min="14" max="14" width="11.08984375" customWidth="1"/>
  </cols>
  <sheetData>
    <row r="2" spans="1:15" ht="14.5" thickBot="1">
      <c r="A2" s="718" t="s">
        <v>2829</v>
      </c>
      <c r="B2" s="718"/>
      <c r="C2" s="718"/>
      <c r="D2" s="718"/>
      <c r="E2" s="718"/>
      <c r="F2" s="718"/>
      <c r="G2" s="718"/>
    </row>
    <row r="3" spans="1:15" ht="14.5" thickBot="1">
      <c r="A3" s="2" t="s">
        <v>2830</v>
      </c>
      <c r="B3" s="2" t="s">
        <v>2831</v>
      </c>
      <c r="C3" s="2" t="s">
        <v>2832</v>
      </c>
      <c r="D3" s="2" t="s">
        <v>2833</v>
      </c>
      <c r="E3" s="2" t="s">
        <v>2834</v>
      </c>
      <c r="F3" s="2" t="s">
        <v>2835</v>
      </c>
      <c r="G3" s="2" t="s">
        <v>2836</v>
      </c>
      <c r="I3" s="690">
        <v>202108</v>
      </c>
      <c r="J3" s="690">
        <v>7592</v>
      </c>
      <c r="K3" s="691">
        <v>0.59</v>
      </c>
      <c r="L3" s="690">
        <v>61</v>
      </c>
      <c r="M3" s="690" t="s">
        <v>6955</v>
      </c>
      <c r="N3" s="692" t="s">
        <v>2837</v>
      </c>
      <c r="O3" s="690" t="s">
        <v>2838</v>
      </c>
    </row>
    <row r="4" spans="1:15" ht="14.5" thickBot="1">
      <c r="A4" s="3">
        <v>201712</v>
      </c>
      <c r="B4" s="3">
        <v>6159</v>
      </c>
      <c r="C4" s="4">
        <v>0.56999999999999995</v>
      </c>
      <c r="D4" s="3">
        <v>77</v>
      </c>
      <c r="E4" s="3">
        <v>6</v>
      </c>
      <c r="F4" s="5" t="s">
        <v>2837</v>
      </c>
      <c r="G4" s="3" t="s">
        <v>2838</v>
      </c>
      <c r="I4" s="690">
        <v>202107</v>
      </c>
      <c r="J4" s="690">
        <v>8013</v>
      </c>
      <c r="K4" s="691">
        <v>0.68</v>
      </c>
      <c r="L4" s="690">
        <v>73</v>
      </c>
      <c r="M4" s="690" t="s">
        <v>6956</v>
      </c>
      <c r="N4" s="692" t="s">
        <v>2837</v>
      </c>
      <c r="O4" s="690" t="s">
        <v>2838</v>
      </c>
    </row>
    <row r="5" spans="1:15" ht="14.5" thickBot="1">
      <c r="A5" s="3">
        <v>201711</v>
      </c>
      <c r="B5" s="3">
        <v>6327</v>
      </c>
      <c r="C5" s="4">
        <v>0.6</v>
      </c>
      <c r="D5" s="3">
        <v>73</v>
      </c>
      <c r="E5" s="3">
        <v>5</v>
      </c>
      <c r="F5" s="699" t="s">
        <v>7625</v>
      </c>
      <c r="G5" s="3" t="s">
        <v>2838</v>
      </c>
      <c r="I5" s="690">
        <v>202106</v>
      </c>
      <c r="J5" s="690">
        <v>7256</v>
      </c>
      <c r="K5" s="691">
        <v>0.55000000000000004</v>
      </c>
      <c r="L5" s="690">
        <v>35</v>
      </c>
      <c r="M5" s="690" t="s">
        <v>6957</v>
      </c>
      <c r="N5" s="692" t="s">
        <v>2837</v>
      </c>
      <c r="O5" s="690" t="s">
        <v>2838</v>
      </c>
    </row>
    <row r="6" spans="1:15" ht="14.5" thickBot="1">
      <c r="A6" s="3">
        <v>201710</v>
      </c>
      <c r="B6" s="3">
        <v>6256</v>
      </c>
      <c r="C6" s="4">
        <v>0.56999999999999995</v>
      </c>
      <c r="D6" s="3">
        <v>71</v>
      </c>
      <c r="E6" s="3">
        <v>5</v>
      </c>
      <c r="F6" s="6" t="s">
        <v>2837</v>
      </c>
      <c r="G6" s="3" t="s">
        <v>2838</v>
      </c>
      <c r="I6" s="690">
        <v>202105</v>
      </c>
      <c r="J6" s="690">
        <v>7589</v>
      </c>
      <c r="K6" s="691">
        <v>0.6</v>
      </c>
      <c r="L6" s="690">
        <v>52</v>
      </c>
      <c r="M6" s="690" t="s">
        <v>6958</v>
      </c>
      <c r="N6" s="692" t="s">
        <v>2837</v>
      </c>
      <c r="O6" s="690" t="s">
        <v>2838</v>
      </c>
    </row>
    <row r="7" spans="1:15" ht="14.5" thickBot="1">
      <c r="A7" s="3">
        <v>201709</v>
      </c>
      <c r="B7" s="3">
        <v>6065</v>
      </c>
      <c r="C7" s="4">
        <v>0.54</v>
      </c>
      <c r="D7" s="3">
        <v>90</v>
      </c>
      <c r="E7" s="3">
        <v>6</v>
      </c>
      <c r="F7" s="6" t="s">
        <v>2837</v>
      </c>
      <c r="G7" s="3" t="s">
        <v>2838</v>
      </c>
      <c r="I7" s="690">
        <v>202104</v>
      </c>
      <c r="J7" s="690">
        <v>7360</v>
      </c>
      <c r="K7" s="691">
        <v>0.56999999999999995</v>
      </c>
      <c r="L7" s="690">
        <v>39</v>
      </c>
      <c r="M7" s="690" t="s">
        <v>6959</v>
      </c>
      <c r="N7" s="692" t="s">
        <v>2837</v>
      </c>
      <c r="O7" s="690" t="s">
        <v>2838</v>
      </c>
    </row>
    <row r="8" spans="1:15" ht="14.5" thickBot="1">
      <c r="A8" s="3">
        <v>201708</v>
      </c>
      <c r="B8" s="3">
        <v>3570</v>
      </c>
      <c r="C8" s="4">
        <v>0.46</v>
      </c>
      <c r="D8" s="3">
        <v>31</v>
      </c>
      <c r="E8" s="3">
        <v>12</v>
      </c>
      <c r="F8" s="7" t="s">
        <v>2837</v>
      </c>
      <c r="G8" s="3" t="s">
        <v>2838</v>
      </c>
      <c r="I8" s="690">
        <v>202103</v>
      </c>
      <c r="J8" s="690">
        <v>6336</v>
      </c>
      <c r="K8" s="691">
        <v>0.5</v>
      </c>
      <c r="L8" s="690">
        <v>13</v>
      </c>
      <c r="M8" s="690" t="s">
        <v>6960</v>
      </c>
      <c r="N8" s="692" t="s">
        <v>2837</v>
      </c>
      <c r="O8" s="690" t="s">
        <v>2838</v>
      </c>
    </row>
    <row r="9" spans="1:15" ht="14.5" thickBot="1">
      <c r="A9" s="3">
        <v>201707</v>
      </c>
      <c r="B9" s="3">
        <v>5196</v>
      </c>
      <c r="C9" s="4">
        <v>0.56000000000000005</v>
      </c>
      <c r="D9" s="3">
        <v>35</v>
      </c>
      <c r="E9" s="3">
        <v>8</v>
      </c>
      <c r="F9" s="7" t="s">
        <v>2837</v>
      </c>
      <c r="G9" s="3" t="s">
        <v>2838</v>
      </c>
      <c r="I9" s="690">
        <v>202102</v>
      </c>
      <c r="J9" s="690">
        <v>6757</v>
      </c>
      <c r="K9" s="691">
        <v>0.56000000000000005</v>
      </c>
      <c r="L9" s="690">
        <v>18</v>
      </c>
      <c r="M9" s="690" t="s">
        <v>6961</v>
      </c>
      <c r="N9" s="692" t="s">
        <v>2837</v>
      </c>
      <c r="O9" s="690" t="s">
        <v>2838</v>
      </c>
    </row>
    <row r="10" spans="1:15" ht="14.5" thickBot="1">
      <c r="A10" s="3">
        <v>201706</v>
      </c>
      <c r="B10" s="3">
        <v>5187</v>
      </c>
      <c r="C10" s="4">
        <v>0.56999999999999995</v>
      </c>
      <c r="D10" s="3">
        <v>55</v>
      </c>
      <c r="E10" s="3">
        <v>9</v>
      </c>
      <c r="F10" s="7" t="s">
        <v>2837</v>
      </c>
      <c r="G10" s="3" t="s">
        <v>2838</v>
      </c>
      <c r="I10" s="690">
        <v>202101</v>
      </c>
      <c r="J10" s="690">
        <v>7573</v>
      </c>
      <c r="K10" s="691">
        <v>0.62</v>
      </c>
      <c r="L10" s="690">
        <v>34</v>
      </c>
      <c r="M10" s="690" t="s">
        <v>6957</v>
      </c>
      <c r="N10" s="692" t="s">
        <v>2837</v>
      </c>
      <c r="O10" s="690" t="s">
        <v>2838</v>
      </c>
    </row>
    <row r="11" spans="1:15" ht="14.5" thickBot="1">
      <c r="A11" s="3">
        <v>201705</v>
      </c>
      <c r="B11" s="3">
        <v>6495</v>
      </c>
      <c r="C11" s="4">
        <v>0.63</v>
      </c>
      <c r="D11" s="3">
        <v>57</v>
      </c>
      <c r="E11" s="3">
        <v>5</v>
      </c>
      <c r="F11" s="7" t="s">
        <v>2837</v>
      </c>
      <c r="G11" s="3" t="s">
        <v>2838</v>
      </c>
      <c r="I11" s="690">
        <v>202012</v>
      </c>
      <c r="J11" s="690">
        <v>7175</v>
      </c>
      <c r="K11" s="691">
        <v>0.53</v>
      </c>
      <c r="L11" s="690">
        <v>31</v>
      </c>
      <c r="M11" s="690" t="s">
        <v>6962</v>
      </c>
      <c r="N11" s="692" t="s">
        <v>2837</v>
      </c>
      <c r="O11" s="690" t="s">
        <v>2838</v>
      </c>
    </row>
    <row r="12" spans="1:15" ht="14.5" thickBot="1">
      <c r="A12" s="3">
        <v>201704</v>
      </c>
      <c r="B12" s="3">
        <v>5132</v>
      </c>
      <c r="C12" s="4">
        <v>0.63</v>
      </c>
      <c r="D12" s="3">
        <v>40</v>
      </c>
      <c r="E12" s="3">
        <v>9</v>
      </c>
      <c r="F12" s="7" t="s">
        <v>2837</v>
      </c>
      <c r="G12" s="3" t="s">
        <v>2838</v>
      </c>
      <c r="I12" s="690">
        <v>202011</v>
      </c>
      <c r="J12" s="690">
        <v>6950</v>
      </c>
      <c r="K12" s="691">
        <v>0.56000000000000005</v>
      </c>
      <c r="L12" s="690">
        <v>22</v>
      </c>
      <c r="M12" s="690" t="s">
        <v>6961</v>
      </c>
      <c r="N12" s="692" t="s">
        <v>2837</v>
      </c>
      <c r="O12" s="690" t="s">
        <v>2838</v>
      </c>
    </row>
    <row r="13" spans="1:15" ht="14.5" thickBot="1">
      <c r="A13" s="3">
        <v>201703</v>
      </c>
      <c r="B13" s="3">
        <v>3335</v>
      </c>
      <c r="C13" s="4">
        <v>0.65</v>
      </c>
      <c r="D13" s="3">
        <v>17</v>
      </c>
      <c r="E13" s="3">
        <v>14</v>
      </c>
      <c r="F13" s="7" t="s">
        <v>2837</v>
      </c>
      <c r="G13" s="3" t="s">
        <v>2838</v>
      </c>
    </row>
    <row r="14" spans="1:15">
      <c r="A14" s="3">
        <v>201702</v>
      </c>
      <c r="B14" s="3">
        <v>3139</v>
      </c>
      <c r="C14" s="4">
        <v>0.61</v>
      </c>
      <c r="D14" s="3">
        <v>23</v>
      </c>
      <c r="E14" s="3">
        <v>16</v>
      </c>
      <c r="F14" s="7" t="s">
        <v>2837</v>
      </c>
      <c r="G14" s="3" t="s">
        <v>2838</v>
      </c>
    </row>
    <row r="15" spans="1:15">
      <c r="A15" s="3">
        <v>201701</v>
      </c>
      <c r="B15" s="3">
        <v>5153</v>
      </c>
      <c r="C15" s="4">
        <v>0.59</v>
      </c>
      <c r="D15" s="3">
        <v>41</v>
      </c>
      <c r="E15" s="3">
        <v>9</v>
      </c>
      <c r="F15" s="7" t="s">
        <v>2837</v>
      </c>
      <c r="G15" s="3" t="s">
        <v>2838</v>
      </c>
    </row>
    <row r="16" spans="1:15">
      <c r="A16" s="3">
        <v>201612</v>
      </c>
      <c r="B16" s="3">
        <v>5581</v>
      </c>
      <c r="C16" s="4">
        <v>0.53</v>
      </c>
      <c r="D16" s="3">
        <v>82</v>
      </c>
      <c r="E16" s="3">
        <v>7</v>
      </c>
      <c r="F16" s="7" t="s">
        <v>2837</v>
      </c>
      <c r="G16" s="3" t="s">
        <v>2838</v>
      </c>
    </row>
    <row r="17" spans="1:7">
      <c r="A17" s="3">
        <v>201611</v>
      </c>
      <c r="B17" s="3">
        <v>5816</v>
      </c>
      <c r="C17" s="4">
        <v>0.57999999999999996</v>
      </c>
      <c r="D17" s="3">
        <v>59</v>
      </c>
      <c r="E17" s="3">
        <v>7</v>
      </c>
      <c r="F17" s="7" t="s">
        <v>2837</v>
      </c>
      <c r="G17" s="3" t="s">
        <v>2838</v>
      </c>
    </row>
    <row r="22" spans="1:7" ht="34.5">
      <c r="A22" s="8" t="s">
        <v>2839</v>
      </c>
      <c r="B22" s="9" t="s">
        <v>2840</v>
      </c>
    </row>
    <row r="23" spans="1:7">
      <c r="A23" s="10" t="s">
        <v>2841</v>
      </c>
      <c r="B23" s="9" t="s">
        <v>2842</v>
      </c>
    </row>
    <row r="34" spans="1:19" ht="43">
      <c r="A34" s="11">
        <v>0.56999999999999995</v>
      </c>
      <c r="B34" s="12" t="s">
        <v>2843</v>
      </c>
      <c r="C34" s="13" t="s">
        <v>2844</v>
      </c>
      <c r="D34" s="13" t="s">
        <v>2845</v>
      </c>
      <c r="E34" s="13" t="s">
        <v>2846</v>
      </c>
      <c r="F34" s="13" t="s">
        <v>2847</v>
      </c>
      <c r="G34" s="13" t="s">
        <v>2832</v>
      </c>
      <c r="H34" s="12" t="s">
        <v>2848</v>
      </c>
      <c r="I34" s="13" t="s">
        <v>2844</v>
      </c>
      <c r="J34" s="13" t="s">
        <v>2845</v>
      </c>
      <c r="K34" s="13" t="s">
        <v>2846</v>
      </c>
      <c r="L34" s="13" t="s">
        <v>2847</v>
      </c>
      <c r="M34" s="13" t="s">
        <v>2832</v>
      </c>
      <c r="N34" s="9" t="s">
        <v>2849</v>
      </c>
      <c r="O34" s="13" t="s">
        <v>2844</v>
      </c>
      <c r="P34" s="13" t="s">
        <v>2845</v>
      </c>
      <c r="Q34" s="13" t="s">
        <v>2846</v>
      </c>
      <c r="R34" s="13" t="s">
        <v>2847</v>
      </c>
      <c r="S34" s="13" t="s">
        <v>2832</v>
      </c>
    </row>
    <row r="35" spans="1:19">
      <c r="A35" s="14" t="s">
        <v>2850</v>
      </c>
      <c r="B35" s="12" t="s">
        <v>2851</v>
      </c>
      <c r="C35" s="15" t="s">
        <v>392</v>
      </c>
      <c r="D35" s="15">
        <v>2</v>
      </c>
      <c r="E35" s="15">
        <v>0</v>
      </c>
      <c r="F35" s="15">
        <v>2</v>
      </c>
      <c r="G35" s="16">
        <v>0</v>
      </c>
      <c r="H35" s="12" t="s">
        <v>2852</v>
      </c>
      <c r="I35" s="15" t="s">
        <v>392</v>
      </c>
      <c r="J35" s="15">
        <v>1</v>
      </c>
      <c r="K35" s="15">
        <v>1</v>
      </c>
      <c r="L35" s="15">
        <v>0</v>
      </c>
      <c r="M35" s="16">
        <v>1</v>
      </c>
      <c r="N35" s="9" t="s">
        <v>2853</v>
      </c>
      <c r="O35" s="15" t="s">
        <v>392</v>
      </c>
      <c r="P35" s="15">
        <v>2</v>
      </c>
      <c r="Q35" s="15">
        <v>0</v>
      </c>
      <c r="R35" s="15">
        <v>2</v>
      </c>
      <c r="S35" s="16">
        <v>0</v>
      </c>
    </row>
    <row r="36" spans="1:19">
      <c r="C36" s="15" t="s">
        <v>321</v>
      </c>
      <c r="D36" s="15">
        <v>12</v>
      </c>
      <c r="E36" s="15">
        <v>7</v>
      </c>
      <c r="F36" s="15">
        <v>5</v>
      </c>
      <c r="G36" s="16">
        <v>0.57999999999999996</v>
      </c>
      <c r="I36" s="15" t="s">
        <v>338</v>
      </c>
      <c r="J36" s="15">
        <v>1</v>
      </c>
      <c r="K36" s="15">
        <v>1</v>
      </c>
      <c r="L36" s="15">
        <v>0</v>
      </c>
      <c r="M36" s="16">
        <v>1</v>
      </c>
      <c r="O36" s="15" t="s">
        <v>338</v>
      </c>
      <c r="P36" s="15">
        <v>1</v>
      </c>
      <c r="Q36" s="15">
        <v>0</v>
      </c>
      <c r="R36" s="15">
        <v>1</v>
      </c>
      <c r="S36" s="16">
        <v>0</v>
      </c>
    </row>
    <row r="37" spans="1:19">
      <c r="C37" s="15" t="s">
        <v>357</v>
      </c>
      <c r="D37" s="15">
        <v>9</v>
      </c>
      <c r="E37" s="15">
        <v>6</v>
      </c>
      <c r="F37" s="15">
        <v>3</v>
      </c>
      <c r="G37" s="16">
        <v>0.67</v>
      </c>
      <c r="I37" s="15" t="s">
        <v>321</v>
      </c>
      <c r="J37" s="15">
        <v>2</v>
      </c>
      <c r="K37" s="15">
        <v>0</v>
      </c>
      <c r="L37" s="15">
        <v>2</v>
      </c>
      <c r="M37" s="16">
        <v>0</v>
      </c>
      <c r="O37" s="15" t="s">
        <v>321</v>
      </c>
      <c r="P37" s="15">
        <v>1</v>
      </c>
      <c r="Q37" s="15">
        <v>0</v>
      </c>
      <c r="R37" s="15">
        <v>1</v>
      </c>
      <c r="S37" s="16">
        <v>0</v>
      </c>
    </row>
    <row r="38" spans="1:19">
      <c r="B38" s="12"/>
      <c r="C38" s="15" t="s">
        <v>290</v>
      </c>
      <c r="D38" s="15">
        <v>5</v>
      </c>
      <c r="E38" s="15">
        <v>3</v>
      </c>
      <c r="F38" s="15">
        <v>2</v>
      </c>
      <c r="G38" s="16">
        <v>0.6</v>
      </c>
      <c r="I38" s="15" t="s">
        <v>357</v>
      </c>
      <c r="J38" s="15">
        <v>6</v>
      </c>
      <c r="K38" s="15">
        <v>2</v>
      </c>
      <c r="L38" s="15">
        <v>4</v>
      </c>
      <c r="M38" s="16">
        <v>0.33</v>
      </c>
      <c r="O38" s="15" t="s">
        <v>357</v>
      </c>
      <c r="P38" s="15">
        <v>1</v>
      </c>
      <c r="Q38" s="15">
        <v>0</v>
      </c>
      <c r="R38" s="15">
        <v>1</v>
      </c>
      <c r="S38" s="16">
        <v>0</v>
      </c>
    </row>
    <row r="39" spans="1:19">
      <c r="B39" s="12"/>
      <c r="C39" s="15" t="s">
        <v>248</v>
      </c>
      <c r="D39" s="15">
        <v>4</v>
      </c>
      <c r="E39" s="15">
        <v>3</v>
      </c>
      <c r="F39" s="15">
        <v>1</v>
      </c>
      <c r="G39" s="16">
        <v>0.75</v>
      </c>
      <c r="I39" s="15" t="s">
        <v>290</v>
      </c>
      <c r="J39" s="15">
        <v>1</v>
      </c>
      <c r="K39" s="15">
        <v>1</v>
      </c>
      <c r="L39" s="15">
        <v>0</v>
      </c>
      <c r="M39" s="16">
        <v>1</v>
      </c>
      <c r="O39" s="15" t="s">
        <v>290</v>
      </c>
      <c r="P39" s="15">
        <v>4</v>
      </c>
      <c r="Q39" s="15">
        <v>3</v>
      </c>
      <c r="R39" s="15">
        <v>1</v>
      </c>
      <c r="S39" s="16">
        <v>0.75</v>
      </c>
    </row>
    <row r="40" spans="1:19">
      <c r="B40" s="12"/>
      <c r="C40" s="15" t="s">
        <v>375</v>
      </c>
      <c r="D40" s="15">
        <v>13</v>
      </c>
      <c r="E40" s="15">
        <v>4</v>
      </c>
      <c r="F40" s="15">
        <v>9</v>
      </c>
      <c r="G40" s="16">
        <v>0.31</v>
      </c>
      <c r="I40" s="15" t="s">
        <v>248</v>
      </c>
      <c r="J40" s="15">
        <v>3</v>
      </c>
      <c r="K40" s="15">
        <v>2</v>
      </c>
      <c r="L40" s="15">
        <v>1</v>
      </c>
      <c r="M40" s="16">
        <v>0.67</v>
      </c>
      <c r="O40" s="15" t="s">
        <v>269</v>
      </c>
      <c r="P40" s="15">
        <v>3</v>
      </c>
      <c r="Q40" s="15">
        <v>3</v>
      </c>
      <c r="R40" s="15">
        <v>0</v>
      </c>
      <c r="S40" s="16">
        <v>1</v>
      </c>
    </row>
    <row r="41" spans="1:19">
      <c r="B41" s="12"/>
      <c r="C41" s="15" t="s">
        <v>269</v>
      </c>
      <c r="D41" s="15">
        <v>12</v>
      </c>
      <c r="E41" s="15">
        <v>9</v>
      </c>
      <c r="F41" s="15">
        <v>3</v>
      </c>
      <c r="G41" s="16">
        <v>0.75</v>
      </c>
      <c r="I41" s="15" t="s">
        <v>375</v>
      </c>
      <c r="J41" s="15">
        <v>4</v>
      </c>
      <c r="K41" s="15">
        <v>2</v>
      </c>
      <c r="L41" s="15">
        <v>2</v>
      </c>
      <c r="M41" s="16">
        <v>0.5</v>
      </c>
      <c r="O41" s="15" t="s">
        <v>305</v>
      </c>
      <c r="P41" s="15">
        <v>3</v>
      </c>
      <c r="Q41" s="15">
        <v>1</v>
      </c>
      <c r="R41" s="15">
        <v>2</v>
      </c>
      <c r="S41" s="16">
        <v>0.33</v>
      </c>
    </row>
    <row r="42" spans="1:19">
      <c r="B42" s="12"/>
      <c r="C42" s="15" t="s">
        <v>305</v>
      </c>
      <c r="D42" s="15">
        <v>26</v>
      </c>
      <c r="E42" s="15">
        <v>18</v>
      </c>
      <c r="F42" s="15">
        <v>8</v>
      </c>
      <c r="G42" s="16">
        <v>0.69</v>
      </c>
      <c r="I42" s="15" t="s">
        <v>269</v>
      </c>
      <c r="J42" s="15">
        <v>7</v>
      </c>
      <c r="K42" s="15">
        <v>4</v>
      </c>
      <c r="L42" s="15">
        <v>3</v>
      </c>
      <c r="M42" s="16">
        <v>0.56999999999999995</v>
      </c>
    </row>
    <row r="43" spans="1:19">
      <c r="B43" s="12"/>
      <c r="I43" s="15" t="s">
        <v>305</v>
      </c>
      <c r="J43" s="15">
        <v>4</v>
      </c>
      <c r="K43" s="15">
        <v>1</v>
      </c>
      <c r="L43" s="15">
        <v>3</v>
      </c>
      <c r="M43" s="16">
        <v>0.25</v>
      </c>
    </row>
    <row r="45" spans="1:19">
      <c r="A45" s="17" t="s">
        <v>2854</v>
      </c>
    </row>
    <row r="46" spans="1:19" ht="43">
      <c r="A46" s="11">
        <v>0.6</v>
      </c>
      <c r="B46" s="12" t="s">
        <v>2855</v>
      </c>
      <c r="C46" s="2" t="s">
        <v>2844</v>
      </c>
      <c r="D46" s="2" t="s">
        <v>2845</v>
      </c>
      <c r="E46" s="2" t="s">
        <v>2846</v>
      </c>
      <c r="F46" s="2" t="s">
        <v>2847</v>
      </c>
      <c r="G46" s="2" t="s">
        <v>2832</v>
      </c>
      <c r="H46" s="12" t="s">
        <v>2856</v>
      </c>
      <c r="I46" s="2" t="s">
        <v>2844</v>
      </c>
      <c r="J46" s="2" t="s">
        <v>2845</v>
      </c>
      <c r="K46" s="2" t="s">
        <v>2846</v>
      </c>
      <c r="L46" s="2" t="s">
        <v>2847</v>
      </c>
      <c r="M46" s="2" t="s">
        <v>2832</v>
      </c>
    </row>
    <row r="47" spans="1:19">
      <c r="A47" s="14" t="s">
        <v>2857</v>
      </c>
      <c r="B47" s="12" t="s">
        <v>2858</v>
      </c>
      <c r="C47" s="3" t="s">
        <v>392</v>
      </c>
      <c r="D47" s="3">
        <v>4</v>
      </c>
      <c r="E47" s="3">
        <v>3</v>
      </c>
      <c r="F47" s="3">
        <v>1</v>
      </c>
      <c r="G47" s="4">
        <v>0.75</v>
      </c>
      <c r="H47" s="12" t="s">
        <v>2859</v>
      </c>
      <c r="I47" s="3" t="s">
        <v>392</v>
      </c>
      <c r="J47" s="3">
        <v>1</v>
      </c>
      <c r="K47" s="3">
        <v>1</v>
      </c>
      <c r="L47" s="3">
        <v>0</v>
      </c>
      <c r="M47" s="4">
        <v>1</v>
      </c>
    </row>
    <row r="48" spans="1:19">
      <c r="C48" s="3" t="s">
        <v>338</v>
      </c>
      <c r="D48" s="3">
        <v>6</v>
      </c>
      <c r="E48" s="3">
        <v>3</v>
      </c>
      <c r="F48" s="3">
        <v>3</v>
      </c>
      <c r="G48" s="4">
        <v>0.5</v>
      </c>
      <c r="I48" s="3" t="s">
        <v>338</v>
      </c>
      <c r="J48" s="3">
        <v>6</v>
      </c>
      <c r="K48" s="3">
        <v>2</v>
      </c>
      <c r="L48" s="3">
        <v>4</v>
      </c>
      <c r="M48" s="4">
        <v>0.33</v>
      </c>
    </row>
    <row r="49" spans="1:13">
      <c r="C49" s="3" t="s">
        <v>321</v>
      </c>
      <c r="D49" s="3">
        <v>10</v>
      </c>
      <c r="E49" s="3">
        <v>8</v>
      </c>
      <c r="F49" s="3">
        <v>2</v>
      </c>
      <c r="G49" s="4">
        <v>0.8</v>
      </c>
      <c r="I49" s="3" t="s">
        <v>321</v>
      </c>
      <c r="J49" s="3">
        <v>5</v>
      </c>
      <c r="K49" s="3">
        <v>1</v>
      </c>
      <c r="L49" s="3">
        <v>4</v>
      </c>
      <c r="M49" s="4">
        <v>0.2</v>
      </c>
    </row>
    <row r="50" spans="1:13">
      <c r="C50" s="3" t="s">
        <v>357</v>
      </c>
      <c r="D50" s="3">
        <v>6</v>
      </c>
      <c r="E50" s="3">
        <v>3</v>
      </c>
      <c r="F50" s="3">
        <v>3</v>
      </c>
      <c r="G50" s="4">
        <v>0.5</v>
      </c>
      <c r="I50" s="3" t="s">
        <v>357</v>
      </c>
      <c r="J50" s="3">
        <v>1</v>
      </c>
      <c r="K50" s="3">
        <v>1</v>
      </c>
      <c r="L50" s="3">
        <v>0</v>
      </c>
      <c r="M50" s="4">
        <v>1</v>
      </c>
    </row>
    <row r="51" spans="1:13">
      <c r="C51" s="3" t="s">
        <v>290</v>
      </c>
      <c r="D51" s="3">
        <v>9</v>
      </c>
      <c r="E51" s="3">
        <v>7</v>
      </c>
      <c r="F51" s="3">
        <v>2</v>
      </c>
      <c r="G51" s="4">
        <v>0.78</v>
      </c>
      <c r="I51" s="3" t="s">
        <v>290</v>
      </c>
      <c r="J51" s="3">
        <v>6</v>
      </c>
      <c r="K51" s="3">
        <v>2</v>
      </c>
      <c r="L51" s="3">
        <v>4</v>
      </c>
      <c r="M51" s="4">
        <v>0.33</v>
      </c>
    </row>
    <row r="52" spans="1:13">
      <c r="C52" s="3" t="s">
        <v>248</v>
      </c>
      <c r="D52" s="3">
        <v>12</v>
      </c>
      <c r="E52" s="3">
        <v>8</v>
      </c>
      <c r="F52" s="3">
        <v>4</v>
      </c>
      <c r="G52" s="4">
        <v>0.67</v>
      </c>
      <c r="I52" s="3" t="s">
        <v>248</v>
      </c>
      <c r="J52" s="3">
        <v>6</v>
      </c>
      <c r="K52" s="3">
        <v>4</v>
      </c>
      <c r="L52" s="3">
        <v>2</v>
      </c>
      <c r="M52" s="4">
        <v>0.67</v>
      </c>
    </row>
    <row r="53" spans="1:13">
      <c r="C53" s="3" t="s">
        <v>375</v>
      </c>
      <c r="D53" s="3">
        <v>3</v>
      </c>
      <c r="E53" s="3">
        <v>1</v>
      </c>
      <c r="F53" s="3">
        <v>2</v>
      </c>
      <c r="G53" s="4">
        <v>0.33</v>
      </c>
      <c r="I53" s="3" t="s">
        <v>375</v>
      </c>
      <c r="J53" s="3">
        <v>3</v>
      </c>
      <c r="K53" s="3">
        <v>2</v>
      </c>
      <c r="L53" s="3">
        <v>1</v>
      </c>
      <c r="M53" s="4">
        <v>0.67</v>
      </c>
    </row>
    <row r="54" spans="1:13">
      <c r="C54" s="3" t="s">
        <v>269</v>
      </c>
      <c r="D54" s="3">
        <v>4</v>
      </c>
      <c r="E54" s="3">
        <v>3</v>
      </c>
      <c r="F54" s="3">
        <v>1</v>
      </c>
      <c r="G54" s="4">
        <v>0.75</v>
      </c>
      <c r="I54" s="3" t="s">
        <v>269</v>
      </c>
      <c r="J54" s="3">
        <v>4</v>
      </c>
      <c r="K54" s="3">
        <v>2</v>
      </c>
      <c r="L54" s="3">
        <v>2</v>
      </c>
      <c r="M54" s="4">
        <v>0.5</v>
      </c>
    </row>
    <row r="55" spans="1:13">
      <c r="C55" s="3" t="s">
        <v>305</v>
      </c>
      <c r="D55" s="3">
        <v>10</v>
      </c>
      <c r="E55" s="3">
        <v>6</v>
      </c>
      <c r="F55" s="3">
        <v>4</v>
      </c>
      <c r="G55" s="4">
        <v>0.6</v>
      </c>
      <c r="I55" s="3" t="s">
        <v>305</v>
      </c>
      <c r="J55" s="3">
        <v>7</v>
      </c>
      <c r="K55" s="3">
        <v>4</v>
      </c>
      <c r="L55" s="3">
        <v>3</v>
      </c>
      <c r="M55" s="4">
        <v>0.56999999999999995</v>
      </c>
    </row>
    <row r="56" spans="1:13">
      <c r="A56" s="17" t="s">
        <v>2860</v>
      </c>
    </row>
    <row r="57" spans="1:13" ht="43">
      <c r="A57" s="11">
        <v>0.56999999999999995</v>
      </c>
      <c r="B57" s="12" t="s">
        <v>2861</v>
      </c>
      <c r="C57" s="2" t="s">
        <v>2844</v>
      </c>
      <c r="D57" s="2" t="s">
        <v>2845</v>
      </c>
      <c r="E57" s="2" t="s">
        <v>2846</v>
      </c>
      <c r="F57" s="2" t="s">
        <v>2847</v>
      </c>
      <c r="G57" s="2" t="s">
        <v>2832</v>
      </c>
      <c r="H57" s="12" t="s">
        <v>2862</v>
      </c>
      <c r="I57" s="2" t="s">
        <v>2844</v>
      </c>
      <c r="J57" s="2" t="s">
        <v>2845</v>
      </c>
      <c r="K57" s="2" t="s">
        <v>2846</v>
      </c>
      <c r="L57" s="2" t="s">
        <v>2847</v>
      </c>
      <c r="M57" s="2" t="s">
        <v>2832</v>
      </c>
    </row>
    <row r="58" spans="1:13">
      <c r="A58" s="14" t="s">
        <v>2863</v>
      </c>
      <c r="B58" s="12" t="s">
        <v>2864</v>
      </c>
      <c r="C58" s="3" t="s">
        <v>392</v>
      </c>
      <c r="D58" s="3">
        <v>2</v>
      </c>
      <c r="E58" s="3">
        <v>1</v>
      </c>
      <c r="F58" s="3">
        <v>1</v>
      </c>
      <c r="G58" s="4">
        <v>0.5</v>
      </c>
      <c r="H58" s="12" t="s">
        <v>2865</v>
      </c>
      <c r="I58" s="3" t="s">
        <v>392</v>
      </c>
      <c r="J58" s="3">
        <v>3</v>
      </c>
      <c r="K58" s="3">
        <v>2</v>
      </c>
      <c r="L58" s="3">
        <v>1</v>
      </c>
      <c r="M58" s="4">
        <v>0.67</v>
      </c>
    </row>
    <row r="59" spans="1:13">
      <c r="C59" s="3" t="s">
        <v>338</v>
      </c>
      <c r="D59" s="3">
        <v>5</v>
      </c>
      <c r="E59" s="3">
        <v>2</v>
      </c>
      <c r="F59" s="3">
        <v>3</v>
      </c>
      <c r="G59" s="4">
        <v>0.4</v>
      </c>
      <c r="I59" s="3" t="s">
        <v>338</v>
      </c>
      <c r="J59" s="3">
        <v>12</v>
      </c>
      <c r="K59" s="3">
        <v>8</v>
      </c>
      <c r="L59" s="3">
        <v>4</v>
      </c>
      <c r="M59" s="4">
        <v>0.67</v>
      </c>
    </row>
    <row r="60" spans="1:13">
      <c r="C60" s="3" t="s">
        <v>321</v>
      </c>
      <c r="D60" s="3">
        <v>15</v>
      </c>
      <c r="E60" s="3">
        <v>12</v>
      </c>
      <c r="F60" s="3">
        <v>3</v>
      </c>
      <c r="G60" s="4">
        <v>0.8</v>
      </c>
      <c r="I60" s="3" t="s">
        <v>321</v>
      </c>
      <c r="J60" s="3">
        <v>4</v>
      </c>
      <c r="K60" s="3">
        <v>2</v>
      </c>
      <c r="L60" s="3">
        <v>2</v>
      </c>
      <c r="M60" s="4">
        <v>0.5</v>
      </c>
    </row>
    <row r="61" spans="1:13">
      <c r="C61" s="3" t="s">
        <v>357</v>
      </c>
      <c r="D61" s="3">
        <v>2</v>
      </c>
      <c r="E61" s="3">
        <v>1</v>
      </c>
      <c r="F61" s="3">
        <v>1</v>
      </c>
      <c r="G61" s="4">
        <v>0.5</v>
      </c>
      <c r="I61" s="3" t="s">
        <v>357</v>
      </c>
      <c r="J61" s="3">
        <v>1</v>
      </c>
      <c r="K61" s="3">
        <v>1</v>
      </c>
      <c r="L61" s="3">
        <v>0</v>
      </c>
      <c r="M61" s="4">
        <v>1</v>
      </c>
    </row>
    <row r="62" spans="1:13">
      <c r="C62" s="3" t="s">
        <v>290</v>
      </c>
      <c r="D62" s="3">
        <v>8</v>
      </c>
      <c r="E62" s="3">
        <v>5</v>
      </c>
      <c r="F62" s="3">
        <v>3</v>
      </c>
      <c r="G62" s="4">
        <v>0.63</v>
      </c>
      <c r="I62" s="3" t="s">
        <v>290</v>
      </c>
      <c r="J62" s="3">
        <v>8</v>
      </c>
      <c r="K62" s="3">
        <v>4</v>
      </c>
      <c r="L62" s="3">
        <v>4</v>
      </c>
      <c r="M62" s="4">
        <v>0.5</v>
      </c>
    </row>
    <row r="63" spans="1:13">
      <c r="C63" s="3" t="s">
        <v>248</v>
      </c>
      <c r="D63" s="3">
        <v>5</v>
      </c>
      <c r="E63" s="3">
        <v>4</v>
      </c>
      <c r="F63" s="3">
        <v>1</v>
      </c>
      <c r="G63" s="4">
        <v>0.8</v>
      </c>
      <c r="I63" s="3" t="s">
        <v>248</v>
      </c>
      <c r="J63" s="3">
        <v>2</v>
      </c>
      <c r="K63" s="3">
        <v>2</v>
      </c>
      <c r="L63" s="3">
        <v>0</v>
      </c>
      <c r="M63" s="4">
        <v>1</v>
      </c>
    </row>
    <row r="64" spans="1:13">
      <c r="C64" s="3" t="s">
        <v>375</v>
      </c>
      <c r="D64" s="3">
        <v>3</v>
      </c>
      <c r="E64" s="3">
        <v>2</v>
      </c>
      <c r="F64" s="3">
        <v>1</v>
      </c>
      <c r="G64" s="4">
        <v>0.67</v>
      </c>
      <c r="I64" s="3" t="s">
        <v>375</v>
      </c>
      <c r="J64" s="3">
        <v>7</v>
      </c>
      <c r="K64" s="3">
        <v>4</v>
      </c>
      <c r="L64" s="3">
        <v>3</v>
      </c>
      <c r="M64" s="4">
        <v>0.56999999999999995</v>
      </c>
    </row>
    <row r="65" spans="1:13">
      <c r="C65" s="3" t="s">
        <v>269</v>
      </c>
      <c r="D65" s="3">
        <v>4</v>
      </c>
      <c r="E65" s="3">
        <v>1</v>
      </c>
      <c r="F65" s="3">
        <v>3</v>
      </c>
      <c r="G65" s="4">
        <v>0.25</v>
      </c>
      <c r="I65" s="3" t="s">
        <v>269</v>
      </c>
      <c r="J65" s="3">
        <v>3</v>
      </c>
      <c r="K65" s="3">
        <v>3</v>
      </c>
      <c r="L65" s="3">
        <v>0</v>
      </c>
      <c r="M65" s="4">
        <v>1</v>
      </c>
    </row>
    <row r="66" spans="1:13">
      <c r="C66" s="3" t="s">
        <v>305</v>
      </c>
      <c r="D66" s="3">
        <v>9</v>
      </c>
      <c r="E66" s="3">
        <v>3</v>
      </c>
      <c r="F66" s="3">
        <v>6</v>
      </c>
      <c r="G66" s="4">
        <v>0.33</v>
      </c>
      <c r="I66" s="3" t="s">
        <v>305</v>
      </c>
      <c r="J66" s="3">
        <v>10</v>
      </c>
      <c r="K66" s="3">
        <v>2</v>
      </c>
      <c r="L66" s="3">
        <v>8</v>
      </c>
      <c r="M66" s="4">
        <v>0.2</v>
      </c>
    </row>
    <row r="67" spans="1:13">
      <c r="A67" s="17" t="s">
        <v>2866</v>
      </c>
    </row>
    <row r="68" spans="1:13" ht="43">
      <c r="A68" s="11">
        <v>0.54</v>
      </c>
      <c r="B68" s="12" t="s">
        <v>2867</v>
      </c>
      <c r="C68" s="2" t="s">
        <v>2844</v>
      </c>
      <c r="D68" s="2" t="s">
        <v>2845</v>
      </c>
      <c r="E68" s="2" t="s">
        <v>2846</v>
      </c>
      <c r="F68" s="2" t="s">
        <v>2847</v>
      </c>
      <c r="G68" s="2" t="s">
        <v>2832</v>
      </c>
      <c r="H68" s="12" t="s">
        <v>2868</v>
      </c>
      <c r="I68" s="2" t="s">
        <v>2844</v>
      </c>
      <c r="J68" s="2" t="s">
        <v>2845</v>
      </c>
      <c r="K68" s="2" t="s">
        <v>2846</v>
      </c>
      <c r="L68" s="2" t="s">
        <v>2847</v>
      </c>
      <c r="M68" s="2" t="s">
        <v>2832</v>
      </c>
    </row>
    <row r="69" spans="1:13">
      <c r="A69" s="14" t="s">
        <v>2869</v>
      </c>
      <c r="B69" s="12" t="s">
        <v>2870</v>
      </c>
      <c r="C69" s="3" t="s">
        <v>338</v>
      </c>
      <c r="D69" s="3">
        <v>17</v>
      </c>
      <c r="E69" s="3">
        <v>8</v>
      </c>
      <c r="F69" s="3">
        <v>9</v>
      </c>
      <c r="G69" s="4">
        <v>0.47</v>
      </c>
      <c r="H69" s="12" t="s">
        <v>2871</v>
      </c>
      <c r="I69" s="3" t="s">
        <v>392</v>
      </c>
      <c r="J69" s="3">
        <v>3</v>
      </c>
      <c r="K69" s="3">
        <v>2</v>
      </c>
      <c r="L69" s="3">
        <v>1</v>
      </c>
      <c r="M69" s="4">
        <v>0.67</v>
      </c>
    </row>
    <row r="70" spans="1:13">
      <c r="C70" s="3" t="s">
        <v>321</v>
      </c>
      <c r="D70" s="3">
        <v>5</v>
      </c>
      <c r="E70" s="3">
        <v>1</v>
      </c>
      <c r="F70" s="3">
        <v>4</v>
      </c>
      <c r="G70" s="4">
        <v>0.2</v>
      </c>
      <c r="I70" s="3" t="s">
        <v>338</v>
      </c>
      <c r="J70" s="3">
        <v>5</v>
      </c>
      <c r="K70" s="3">
        <v>4</v>
      </c>
      <c r="L70" s="3">
        <v>1</v>
      </c>
      <c r="M70" s="4">
        <v>0.8</v>
      </c>
    </row>
    <row r="71" spans="1:13">
      <c r="C71" s="3" t="s">
        <v>357</v>
      </c>
      <c r="D71" s="3">
        <v>2</v>
      </c>
      <c r="E71" s="3">
        <v>1</v>
      </c>
      <c r="F71" s="3">
        <v>1</v>
      </c>
      <c r="G71" s="4">
        <v>0.5</v>
      </c>
      <c r="I71" s="3" t="s">
        <v>321</v>
      </c>
      <c r="J71" s="3">
        <v>2</v>
      </c>
      <c r="K71" s="3">
        <v>0</v>
      </c>
      <c r="L71" s="3">
        <v>2</v>
      </c>
      <c r="M71" s="4">
        <v>0</v>
      </c>
    </row>
    <row r="72" spans="1:13">
      <c r="C72" s="3" t="s">
        <v>290</v>
      </c>
      <c r="D72" s="3">
        <v>9</v>
      </c>
      <c r="E72" s="3">
        <v>7</v>
      </c>
      <c r="F72" s="3">
        <v>2</v>
      </c>
      <c r="G72" s="4">
        <v>0.78</v>
      </c>
      <c r="I72" s="3" t="s">
        <v>357</v>
      </c>
      <c r="J72" s="3">
        <v>2</v>
      </c>
      <c r="K72" s="3">
        <v>2</v>
      </c>
      <c r="L72" s="3">
        <v>0</v>
      </c>
      <c r="M72" s="4">
        <v>1</v>
      </c>
    </row>
    <row r="73" spans="1:13">
      <c r="C73" s="3" t="s">
        <v>248</v>
      </c>
      <c r="D73" s="3">
        <v>11</v>
      </c>
      <c r="E73" s="3">
        <v>6</v>
      </c>
      <c r="F73" s="3">
        <v>5</v>
      </c>
      <c r="G73" s="4">
        <v>0.55000000000000004</v>
      </c>
      <c r="I73" s="3" t="s">
        <v>290</v>
      </c>
      <c r="J73" s="3">
        <v>10</v>
      </c>
      <c r="K73" s="3">
        <v>7</v>
      </c>
      <c r="L73" s="3">
        <v>3</v>
      </c>
      <c r="M73" s="4">
        <v>0.7</v>
      </c>
    </row>
    <row r="74" spans="1:13">
      <c r="C74" s="3" t="s">
        <v>375</v>
      </c>
      <c r="D74" s="3">
        <v>5</v>
      </c>
      <c r="E74" s="3">
        <v>0</v>
      </c>
      <c r="F74" s="3">
        <v>5</v>
      </c>
      <c r="G74" s="4">
        <v>0</v>
      </c>
      <c r="I74" s="3" t="s">
        <v>248</v>
      </c>
      <c r="J74" s="3">
        <v>9</v>
      </c>
      <c r="K74" s="3">
        <v>5</v>
      </c>
      <c r="L74" s="3">
        <v>4</v>
      </c>
      <c r="M74" s="4">
        <v>0.56000000000000005</v>
      </c>
    </row>
    <row r="75" spans="1:13">
      <c r="C75" s="3" t="s">
        <v>269</v>
      </c>
      <c r="D75" s="3">
        <v>6</v>
      </c>
      <c r="E75" s="3">
        <v>2</v>
      </c>
      <c r="F75" s="3">
        <v>4</v>
      </c>
      <c r="G75" s="4">
        <v>0.33</v>
      </c>
      <c r="I75" s="3" t="s">
        <v>269</v>
      </c>
      <c r="J75" s="3">
        <v>6</v>
      </c>
      <c r="K75" s="3">
        <v>2</v>
      </c>
      <c r="L75" s="3">
        <v>4</v>
      </c>
      <c r="M75" s="4">
        <v>0.33</v>
      </c>
    </row>
    <row r="76" spans="1:13">
      <c r="C76" s="3" t="s">
        <v>305</v>
      </c>
      <c r="D76" s="3">
        <v>14</v>
      </c>
      <c r="E76" s="3">
        <v>9</v>
      </c>
      <c r="F76" s="3">
        <v>5</v>
      </c>
      <c r="G76" s="4">
        <v>0.64</v>
      </c>
      <c r="I76" s="3" t="s">
        <v>305</v>
      </c>
      <c r="J76" s="3">
        <v>10</v>
      </c>
      <c r="K76" s="3">
        <v>5</v>
      </c>
      <c r="L76" s="3">
        <v>5</v>
      </c>
      <c r="M76" s="4">
        <v>0.5</v>
      </c>
    </row>
    <row r="77" spans="1:13">
      <c r="A77" s="17" t="s">
        <v>2872</v>
      </c>
    </row>
    <row r="78" spans="1:13" ht="43">
      <c r="A78" s="11">
        <v>0.46</v>
      </c>
      <c r="B78" s="12" t="s">
        <v>2873</v>
      </c>
      <c r="C78" s="2" t="s">
        <v>2844</v>
      </c>
      <c r="D78" s="2" t="s">
        <v>2845</v>
      </c>
      <c r="E78" s="2" t="s">
        <v>2846</v>
      </c>
      <c r="F78" s="2" t="s">
        <v>2847</v>
      </c>
      <c r="G78" s="2" t="s">
        <v>2832</v>
      </c>
      <c r="H78" s="12" t="s">
        <v>2874</v>
      </c>
      <c r="I78" s="2" t="s">
        <v>2844</v>
      </c>
      <c r="J78" s="2" t="s">
        <v>2845</v>
      </c>
      <c r="K78" s="2" t="s">
        <v>2846</v>
      </c>
      <c r="L78" s="2" t="s">
        <v>2847</v>
      </c>
      <c r="M78" s="2" t="s">
        <v>2832</v>
      </c>
    </row>
    <row r="79" spans="1:13">
      <c r="A79" s="14" t="s">
        <v>2875</v>
      </c>
      <c r="B79" s="12" t="s">
        <v>2876</v>
      </c>
      <c r="C79" s="3" t="s">
        <v>392</v>
      </c>
      <c r="D79" s="3">
        <v>1</v>
      </c>
      <c r="E79" s="3">
        <v>0</v>
      </c>
      <c r="F79" s="3">
        <v>1</v>
      </c>
      <c r="G79" s="4">
        <v>0</v>
      </c>
      <c r="H79" s="12" t="s">
        <v>2877</v>
      </c>
      <c r="I79" s="3" t="s">
        <v>338</v>
      </c>
      <c r="J79" s="3">
        <v>2</v>
      </c>
      <c r="K79" s="3">
        <v>1</v>
      </c>
      <c r="L79" s="3">
        <v>1</v>
      </c>
      <c r="M79" s="4">
        <v>0.5</v>
      </c>
    </row>
    <row r="80" spans="1:13">
      <c r="A80" s="3">
        <v>12</v>
      </c>
      <c r="C80" s="3" t="s">
        <v>338</v>
      </c>
      <c r="D80" s="3">
        <v>3</v>
      </c>
      <c r="E80" s="3">
        <v>2</v>
      </c>
      <c r="F80" s="3">
        <v>1</v>
      </c>
      <c r="G80" s="4">
        <v>0.67</v>
      </c>
      <c r="I80" s="3" t="s">
        <v>357</v>
      </c>
      <c r="J80" s="3">
        <v>5</v>
      </c>
      <c r="K80" s="3">
        <v>3</v>
      </c>
      <c r="L80" s="3">
        <v>2</v>
      </c>
      <c r="M80" s="4">
        <v>0.6</v>
      </c>
    </row>
    <row r="81" spans="1:13">
      <c r="C81" s="3" t="s">
        <v>321</v>
      </c>
      <c r="D81" s="3">
        <v>1</v>
      </c>
      <c r="E81" s="3">
        <v>1</v>
      </c>
      <c r="F81" s="3">
        <v>0</v>
      </c>
      <c r="G81" s="4">
        <v>1</v>
      </c>
      <c r="I81" s="3" t="s">
        <v>290</v>
      </c>
      <c r="J81" s="3">
        <v>3</v>
      </c>
      <c r="K81" s="3">
        <v>2</v>
      </c>
      <c r="L81" s="3">
        <v>1</v>
      </c>
      <c r="M81" s="4">
        <v>0.67</v>
      </c>
    </row>
    <row r="82" spans="1:13">
      <c r="C82" s="3" t="s">
        <v>357</v>
      </c>
      <c r="D82" s="3">
        <v>3</v>
      </c>
      <c r="E82" s="3">
        <v>2</v>
      </c>
      <c r="F82" s="3">
        <v>1</v>
      </c>
      <c r="G82" s="4">
        <v>0.67</v>
      </c>
      <c r="I82" s="3" t="s">
        <v>248</v>
      </c>
      <c r="J82" s="3">
        <v>4</v>
      </c>
      <c r="K82" s="3">
        <v>2</v>
      </c>
      <c r="L82" s="3">
        <v>2</v>
      </c>
      <c r="M82" s="4">
        <v>0.5</v>
      </c>
    </row>
    <row r="83" spans="1:13">
      <c r="C83" s="3" t="s">
        <v>290</v>
      </c>
      <c r="D83" s="3">
        <v>3</v>
      </c>
      <c r="E83" s="3">
        <v>1</v>
      </c>
      <c r="F83" s="3">
        <v>2</v>
      </c>
      <c r="G83" s="4">
        <v>0.33</v>
      </c>
      <c r="I83" s="3" t="s">
        <v>269</v>
      </c>
      <c r="J83" s="3">
        <v>1</v>
      </c>
      <c r="K83" s="3">
        <v>1</v>
      </c>
      <c r="L83" s="3">
        <v>0</v>
      </c>
      <c r="M83" s="4">
        <v>1</v>
      </c>
    </row>
    <row r="84" spans="1:13">
      <c r="C84" s="3" t="s">
        <v>248</v>
      </c>
      <c r="D84" s="3">
        <v>8</v>
      </c>
      <c r="E84" s="3">
        <v>2</v>
      </c>
      <c r="F84" s="3">
        <v>6</v>
      </c>
      <c r="G84" s="4">
        <v>0.25</v>
      </c>
      <c r="I84" s="3" t="s">
        <v>305</v>
      </c>
      <c r="J84" s="3">
        <v>1</v>
      </c>
      <c r="K84" s="3">
        <v>0</v>
      </c>
      <c r="L84" s="3">
        <v>1</v>
      </c>
      <c r="M84" s="4">
        <v>0</v>
      </c>
    </row>
    <row r="85" spans="1:13">
      <c r="C85" s="3" t="s">
        <v>269</v>
      </c>
      <c r="D85" s="3">
        <v>4</v>
      </c>
      <c r="E85" s="3">
        <v>2</v>
      </c>
      <c r="F85" s="3">
        <v>2</v>
      </c>
      <c r="G85" s="4">
        <v>0.5</v>
      </c>
    </row>
    <row r="86" spans="1:13">
      <c r="C86" s="3" t="s">
        <v>305</v>
      </c>
      <c r="D86" s="3">
        <v>3</v>
      </c>
      <c r="E86" s="3">
        <v>0</v>
      </c>
      <c r="F86" s="3">
        <v>3</v>
      </c>
      <c r="G86" s="4">
        <v>0</v>
      </c>
    </row>
    <row r="87" spans="1:13">
      <c r="A87" s="17" t="s">
        <v>2878</v>
      </c>
    </row>
    <row r="88" spans="1:13" ht="43">
      <c r="A88" s="11">
        <v>0.56000000000000005</v>
      </c>
      <c r="B88" s="12" t="s">
        <v>2879</v>
      </c>
      <c r="C88" s="2" t="s">
        <v>2844</v>
      </c>
      <c r="D88" s="2" t="s">
        <v>2845</v>
      </c>
      <c r="E88" s="2" t="s">
        <v>2846</v>
      </c>
      <c r="F88" s="2" t="s">
        <v>2847</v>
      </c>
      <c r="G88" s="2" t="s">
        <v>2832</v>
      </c>
    </row>
    <row r="89" spans="1:13">
      <c r="A89" s="14" t="s">
        <v>2880</v>
      </c>
      <c r="B89" s="12" t="s">
        <v>2881</v>
      </c>
      <c r="C89" s="3" t="s">
        <v>392</v>
      </c>
      <c r="D89" s="3">
        <v>1</v>
      </c>
      <c r="E89" s="3">
        <v>0</v>
      </c>
      <c r="F89" s="3">
        <v>1</v>
      </c>
      <c r="G89" s="4">
        <v>0</v>
      </c>
    </row>
    <row r="90" spans="1:13">
      <c r="A90" s="3">
        <v>8</v>
      </c>
      <c r="C90" s="3" t="s">
        <v>338</v>
      </c>
      <c r="D90" s="3">
        <v>13</v>
      </c>
      <c r="E90" s="3">
        <v>5</v>
      </c>
      <c r="F90" s="3">
        <v>8</v>
      </c>
      <c r="G90" s="4">
        <v>0.38</v>
      </c>
    </row>
    <row r="91" spans="1:13">
      <c r="C91" s="3" t="s">
        <v>321</v>
      </c>
      <c r="D91" s="3">
        <v>2</v>
      </c>
      <c r="E91" s="3">
        <v>1</v>
      </c>
      <c r="F91" s="3">
        <v>1</v>
      </c>
      <c r="G91" s="4">
        <v>0.5</v>
      </c>
    </row>
    <row r="92" spans="1:13">
      <c r="C92" s="3" t="s">
        <v>357</v>
      </c>
      <c r="D92" s="3">
        <v>5</v>
      </c>
      <c r="E92" s="3">
        <v>2</v>
      </c>
      <c r="F92" s="3">
        <v>3</v>
      </c>
      <c r="G92" s="4">
        <v>0.4</v>
      </c>
    </row>
    <row r="93" spans="1:13">
      <c r="C93" s="3" t="s">
        <v>290</v>
      </c>
      <c r="D93" s="3">
        <v>4</v>
      </c>
      <c r="E93" s="3">
        <v>3</v>
      </c>
      <c r="F93" s="3">
        <v>1</v>
      </c>
      <c r="G93" s="4">
        <v>0.75</v>
      </c>
    </row>
    <row r="94" spans="1:13">
      <c r="C94" s="3" t="s">
        <v>248</v>
      </c>
      <c r="D94" s="3">
        <v>9</v>
      </c>
      <c r="E94" s="3">
        <v>6</v>
      </c>
      <c r="F94" s="3">
        <v>3</v>
      </c>
      <c r="G94" s="4">
        <v>0.67</v>
      </c>
    </row>
    <row r="95" spans="1:13">
      <c r="C95" s="3" t="s">
        <v>375</v>
      </c>
      <c r="D95" s="3">
        <v>2</v>
      </c>
      <c r="E95" s="3">
        <v>2</v>
      </c>
      <c r="F95" s="3">
        <v>0</v>
      </c>
      <c r="G95" s="4">
        <v>1</v>
      </c>
    </row>
    <row r="96" spans="1:13">
      <c r="C96" s="3" t="s">
        <v>269</v>
      </c>
      <c r="D96" s="3">
        <v>8</v>
      </c>
      <c r="E96" s="3">
        <v>6</v>
      </c>
      <c r="F96" s="3">
        <v>2</v>
      </c>
      <c r="G96" s="4">
        <v>0.75</v>
      </c>
    </row>
    <row r="97" spans="1:13">
      <c r="C97" s="3" t="s">
        <v>305</v>
      </c>
      <c r="D97" s="3">
        <v>4</v>
      </c>
      <c r="E97" s="3">
        <v>4</v>
      </c>
      <c r="F97" s="3">
        <v>0</v>
      </c>
      <c r="G97" s="4">
        <v>1</v>
      </c>
    </row>
    <row r="98" spans="1:13">
      <c r="A98" s="17" t="s">
        <v>2882</v>
      </c>
    </row>
    <row r="99" spans="1:13" ht="43">
      <c r="A99" s="11">
        <v>0.56999999999999995</v>
      </c>
      <c r="B99" s="12" t="s">
        <v>2883</v>
      </c>
      <c r="C99" s="2" t="s">
        <v>2844</v>
      </c>
      <c r="D99" s="2" t="s">
        <v>2845</v>
      </c>
      <c r="E99" s="2" t="s">
        <v>2846</v>
      </c>
      <c r="F99" s="2" t="s">
        <v>2847</v>
      </c>
      <c r="G99" s="2" t="s">
        <v>2832</v>
      </c>
      <c r="H99" s="12" t="s">
        <v>2884</v>
      </c>
      <c r="I99" s="2" t="s">
        <v>2844</v>
      </c>
      <c r="J99" s="2" t="s">
        <v>2845</v>
      </c>
      <c r="K99" s="2" t="s">
        <v>2846</v>
      </c>
      <c r="L99" s="2" t="s">
        <v>2847</v>
      </c>
      <c r="M99" s="2" t="s">
        <v>2832</v>
      </c>
    </row>
    <row r="100" spans="1:13">
      <c r="A100" s="14" t="s">
        <v>2885</v>
      </c>
      <c r="B100" s="12" t="s">
        <v>2864</v>
      </c>
      <c r="C100" s="3" t="s">
        <v>392</v>
      </c>
      <c r="D100" s="3">
        <v>9</v>
      </c>
      <c r="E100" s="3">
        <v>5</v>
      </c>
      <c r="F100" s="3">
        <v>4</v>
      </c>
      <c r="G100" s="4">
        <v>0.56000000000000005</v>
      </c>
      <c r="H100" s="12" t="s">
        <v>2886</v>
      </c>
      <c r="I100" s="3" t="s">
        <v>392</v>
      </c>
      <c r="J100" s="3">
        <v>2</v>
      </c>
      <c r="K100" s="3">
        <v>1</v>
      </c>
      <c r="L100" s="3">
        <v>1</v>
      </c>
      <c r="M100" s="4">
        <v>0.5</v>
      </c>
    </row>
    <row r="101" spans="1:13">
      <c r="C101" s="3" t="s">
        <v>338</v>
      </c>
      <c r="D101" s="3">
        <v>5</v>
      </c>
      <c r="E101" s="3">
        <v>4</v>
      </c>
      <c r="F101" s="3">
        <v>1</v>
      </c>
      <c r="G101" s="4">
        <v>0.8</v>
      </c>
      <c r="I101" s="3" t="s">
        <v>338</v>
      </c>
      <c r="J101" s="3">
        <v>2</v>
      </c>
      <c r="K101" s="3">
        <v>0</v>
      </c>
      <c r="L101" s="3">
        <v>2</v>
      </c>
      <c r="M101" s="4">
        <v>0</v>
      </c>
    </row>
    <row r="102" spans="1:13">
      <c r="C102" s="3" t="s">
        <v>321</v>
      </c>
      <c r="D102" s="3">
        <v>6</v>
      </c>
      <c r="E102" s="3">
        <v>4</v>
      </c>
      <c r="F102" s="3">
        <v>2</v>
      </c>
      <c r="G102" s="4">
        <v>0.67</v>
      </c>
      <c r="I102" s="3" t="s">
        <v>321</v>
      </c>
      <c r="J102" s="3">
        <v>3</v>
      </c>
      <c r="K102" s="3">
        <v>3</v>
      </c>
      <c r="L102" s="3">
        <v>0</v>
      </c>
      <c r="M102" s="4">
        <v>1</v>
      </c>
    </row>
    <row r="103" spans="1:13">
      <c r="C103" s="3" t="s">
        <v>357</v>
      </c>
      <c r="D103" s="3">
        <v>2</v>
      </c>
      <c r="E103" s="3">
        <v>2</v>
      </c>
      <c r="F103" s="3">
        <v>0</v>
      </c>
      <c r="G103" s="4">
        <v>1</v>
      </c>
      <c r="I103" s="3" t="s">
        <v>357</v>
      </c>
      <c r="J103" s="3">
        <v>1</v>
      </c>
      <c r="K103" s="3">
        <v>0</v>
      </c>
      <c r="L103" s="3">
        <v>1</v>
      </c>
      <c r="M103" s="4">
        <v>0</v>
      </c>
    </row>
    <row r="104" spans="1:13">
      <c r="C104" s="3" t="s">
        <v>290</v>
      </c>
      <c r="D104" s="3">
        <v>7</v>
      </c>
      <c r="E104" s="3">
        <v>3</v>
      </c>
      <c r="F104" s="3">
        <v>4</v>
      </c>
      <c r="G104" s="4">
        <v>0.43</v>
      </c>
      <c r="I104" s="3" t="s">
        <v>290</v>
      </c>
      <c r="J104" s="3">
        <v>7</v>
      </c>
      <c r="K104" s="3">
        <v>7</v>
      </c>
      <c r="L104" s="3">
        <v>0</v>
      </c>
      <c r="M104" s="4">
        <v>1</v>
      </c>
    </row>
    <row r="105" spans="1:13">
      <c r="C105" s="3" t="s">
        <v>248</v>
      </c>
      <c r="D105" s="3">
        <v>10</v>
      </c>
      <c r="E105" s="3">
        <v>5</v>
      </c>
      <c r="F105" s="3">
        <v>5</v>
      </c>
      <c r="G105" s="4">
        <v>0.5</v>
      </c>
      <c r="I105" s="3" t="s">
        <v>248</v>
      </c>
      <c r="J105" s="3">
        <v>3</v>
      </c>
      <c r="K105" s="3">
        <v>1</v>
      </c>
      <c r="L105" s="3">
        <v>2</v>
      </c>
      <c r="M105" s="4">
        <v>0.33</v>
      </c>
    </row>
    <row r="106" spans="1:13">
      <c r="C106" s="3" t="s">
        <v>375</v>
      </c>
      <c r="D106" s="3">
        <v>2</v>
      </c>
      <c r="E106" s="3">
        <v>1</v>
      </c>
      <c r="F106" s="3">
        <v>1</v>
      </c>
      <c r="G106" s="4">
        <v>0.5</v>
      </c>
      <c r="I106" s="3" t="s">
        <v>269</v>
      </c>
      <c r="J106" s="3">
        <v>2</v>
      </c>
      <c r="K106" s="3">
        <v>1</v>
      </c>
      <c r="L106" s="3">
        <v>1</v>
      </c>
      <c r="M106" s="4">
        <v>0.5</v>
      </c>
    </row>
    <row r="107" spans="1:13">
      <c r="C107" s="3" t="s">
        <v>269</v>
      </c>
      <c r="D107" s="3">
        <v>8</v>
      </c>
      <c r="E107" s="3">
        <v>5</v>
      </c>
      <c r="F107" s="3">
        <v>3</v>
      </c>
      <c r="G107" s="4">
        <v>0.63</v>
      </c>
    </row>
    <row r="108" spans="1:13">
      <c r="C108" s="3" t="s">
        <v>305</v>
      </c>
      <c r="D108" s="3">
        <v>4</v>
      </c>
      <c r="E108" s="3">
        <v>2</v>
      </c>
      <c r="F108" s="3">
        <v>2</v>
      </c>
      <c r="G108" s="4">
        <v>0.5</v>
      </c>
    </row>
    <row r="109" spans="1:13">
      <c r="A109" s="17" t="s">
        <v>2887</v>
      </c>
    </row>
    <row r="110" spans="1:13" ht="43">
      <c r="A110" s="11">
        <v>0.63</v>
      </c>
      <c r="B110" s="12" t="s">
        <v>2888</v>
      </c>
      <c r="C110" s="2" t="s">
        <v>2844</v>
      </c>
      <c r="D110" s="2" t="s">
        <v>2845</v>
      </c>
      <c r="E110" s="2" t="s">
        <v>2846</v>
      </c>
      <c r="F110" s="2" t="s">
        <v>2847</v>
      </c>
      <c r="G110" s="2" t="s">
        <v>2832</v>
      </c>
    </row>
    <row r="111" spans="1:13">
      <c r="A111" s="14" t="s">
        <v>2889</v>
      </c>
      <c r="B111" s="12" t="s">
        <v>2890</v>
      </c>
      <c r="C111" s="3" t="s">
        <v>392</v>
      </c>
      <c r="D111" s="3">
        <v>5</v>
      </c>
      <c r="E111" s="3">
        <v>2</v>
      </c>
      <c r="F111" s="3">
        <v>3</v>
      </c>
      <c r="G111" s="4">
        <v>0.4</v>
      </c>
    </row>
    <row r="112" spans="1:13">
      <c r="C112" s="3" t="s">
        <v>338</v>
      </c>
      <c r="D112" s="3">
        <v>4</v>
      </c>
      <c r="E112" s="3">
        <v>3</v>
      </c>
      <c r="F112" s="3">
        <v>1</v>
      </c>
      <c r="G112" s="4">
        <v>0.75</v>
      </c>
    </row>
    <row r="113" spans="1:7">
      <c r="C113" s="3" t="s">
        <v>321</v>
      </c>
      <c r="D113" s="3">
        <v>9</v>
      </c>
      <c r="E113" s="3">
        <v>8</v>
      </c>
      <c r="F113" s="3">
        <v>1</v>
      </c>
      <c r="G113" s="4">
        <v>0.89</v>
      </c>
    </row>
    <row r="114" spans="1:7">
      <c r="C114" s="3" t="s">
        <v>357</v>
      </c>
      <c r="D114" s="3">
        <v>9</v>
      </c>
      <c r="E114" s="3">
        <v>7</v>
      </c>
      <c r="F114" s="3">
        <v>2</v>
      </c>
      <c r="G114" s="4">
        <v>0.78</v>
      </c>
    </row>
    <row r="115" spans="1:7">
      <c r="C115" s="3" t="s">
        <v>290</v>
      </c>
      <c r="D115" s="3">
        <v>9</v>
      </c>
      <c r="E115" s="3">
        <v>8</v>
      </c>
      <c r="F115" s="3">
        <v>1</v>
      </c>
      <c r="G115" s="4">
        <v>0.89</v>
      </c>
    </row>
    <row r="116" spans="1:7">
      <c r="C116" s="3" t="s">
        <v>248</v>
      </c>
      <c r="D116" s="3">
        <v>9</v>
      </c>
      <c r="E116" s="3">
        <v>5</v>
      </c>
      <c r="F116" s="3">
        <v>4</v>
      </c>
      <c r="G116" s="4">
        <v>0.56000000000000005</v>
      </c>
    </row>
    <row r="117" spans="1:7">
      <c r="C117" s="3" t="s">
        <v>269</v>
      </c>
      <c r="D117" s="3">
        <v>5</v>
      </c>
      <c r="E117" s="3">
        <v>2</v>
      </c>
      <c r="F117" s="3">
        <v>3</v>
      </c>
      <c r="G117" s="4">
        <v>0.4</v>
      </c>
    </row>
    <row r="118" spans="1:7">
      <c r="C118" s="3" t="s">
        <v>305</v>
      </c>
      <c r="D118" s="3">
        <v>3</v>
      </c>
      <c r="E118" s="3">
        <v>2</v>
      </c>
      <c r="F118" s="3">
        <v>1</v>
      </c>
      <c r="G118" s="4">
        <v>0.67</v>
      </c>
    </row>
    <row r="119" spans="1:7">
      <c r="A119" s="17" t="s">
        <v>2891</v>
      </c>
    </row>
    <row r="120" spans="1:7" ht="43">
      <c r="A120" s="11">
        <v>0.63</v>
      </c>
      <c r="B120" s="12" t="s">
        <v>2892</v>
      </c>
      <c r="C120" s="2" t="s">
        <v>2844</v>
      </c>
      <c r="D120" s="2" t="s">
        <v>2845</v>
      </c>
      <c r="E120" s="2" t="s">
        <v>2846</v>
      </c>
      <c r="F120" s="2" t="s">
        <v>2847</v>
      </c>
      <c r="G120" s="2" t="s">
        <v>2832</v>
      </c>
    </row>
    <row r="121" spans="1:7">
      <c r="A121" s="14" t="s">
        <v>2893</v>
      </c>
      <c r="B121" s="12" t="s">
        <v>2894</v>
      </c>
      <c r="C121" s="3" t="s">
        <v>392</v>
      </c>
      <c r="D121" s="3">
        <v>4</v>
      </c>
      <c r="E121" s="3">
        <v>4</v>
      </c>
      <c r="F121" s="3">
        <v>0</v>
      </c>
      <c r="G121" s="4">
        <v>1</v>
      </c>
    </row>
    <row r="122" spans="1:7">
      <c r="C122" s="3" t="s">
        <v>338</v>
      </c>
      <c r="D122" s="3">
        <v>2</v>
      </c>
      <c r="E122" s="3">
        <v>1</v>
      </c>
      <c r="F122" s="3">
        <v>1</v>
      </c>
      <c r="G122" s="4">
        <v>0.5</v>
      </c>
    </row>
    <row r="123" spans="1:7">
      <c r="C123" s="3" t="s">
        <v>321</v>
      </c>
      <c r="D123" s="3">
        <v>3</v>
      </c>
      <c r="E123" s="3">
        <v>3</v>
      </c>
      <c r="F123" s="3">
        <v>0</v>
      </c>
      <c r="G123" s="4">
        <v>1</v>
      </c>
    </row>
    <row r="124" spans="1:7">
      <c r="C124" s="3" t="s">
        <v>357</v>
      </c>
      <c r="D124" s="3">
        <v>2</v>
      </c>
      <c r="E124" s="3">
        <v>2</v>
      </c>
      <c r="F124" s="3">
        <v>0</v>
      </c>
      <c r="G124" s="4">
        <v>1</v>
      </c>
    </row>
    <row r="125" spans="1:7">
      <c r="C125" s="3" t="s">
        <v>290</v>
      </c>
      <c r="D125" s="3">
        <v>7</v>
      </c>
      <c r="E125" s="3">
        <v>5</v>
      </c>
      <c r="F125" s="3">
        <v>2</v>
      </c>
      <c r="G125" s="4">
        <v>0.71</v>
      </c>
    </row>
    <row r="126" spans="1:7">
      <c r="C126" s="3" t="s">
        <v>248</v>
      </c>
      <c r="D126" s="3">
        <v>1</v>
      </c>
      <c r="E126" s="3">
        <v>0</v>
      </c>
      <c r="F126" s="3">
        <v>1</v>
      </c>
      <c r="G126" s="4">
        <v>0</v>
      </c>
    </row>
    <row r="127" spans="1:7">
      <c r="C127" s="3" t="s">
        <v>269</v>
      </c>
      <c r="D127" s="3">
        <v>2</v>
      </c>
      <c r="E127" s="3">
        <v>1</v>
      </c>
      <c r="F127" s="3">
        <v>1</v>
      </c>
      <c r="G127" s="4">
        <v>0.5</v>
      </c>
    </row>
    <row r="128" spans="1:7" ht="16.5" customHeight="1">
      <c r="C128" s="3" t="s">
        <v>305</v>
      </c>
      <c r="D128" s="3">
        <v>3</v>
      </c>
      <c r="E128" s="3">
        <v>1</v>
      </c>
      <c r="F128" s="3">
        <v>2</v>
      </c>
      <c r="G128" s="4">
        <v>0.33</v>
      </c>
    </row>
    <row r="129" spans="1:7">
      <c r="A129" s="17" t="s">
        <v>2895</v>
      </c>
    </row>
    <row r="130" spans="1:7" ht="43">
      <c r="A130" s="11">
        <v>0.65</v>
      </c>
      <c r="B130" s="12" t="s">
        <v>2896</v>
      </c>
      <c r="C130" s="2" t="s">
        <v>2844</v>
      </c>
      <c r="D130" s="2" t="s">
        <v>2845</v>
      </c>
      <c r="E130" s="2" t="s">
        <v>2846</v>
      </c>
      <c r="F130" s="2" t="s">
        <v>2847</v>
      </c>
      <c r="G130" s="2" t="s">
        <v>2832</v>
      </c>
    </row>
    <row r="131" spans="1:7">
      <c r="A131" s="14" t="s">
        <v>2897</v>
      </c>
      <c r="B131" s="12" t="s">
        <v>2898</v>
      </c>
      <c r="C131" s="3" t="s">
        <v>392</v>
      </c>
      <c r="D131" s="3">
        <v>3</v>
      </c>
      <c r="E131" s="3">
        <v>3</v>
      </c>
      <c r="F131" s="3">
        <v>0</v>
      </c>
      <c r="G131" s="4">
        <v>1</v>
      </c>
    </row>
    <row r="132" spans="1:7">
      <c r="C132" s="3" t="s">
        <v>338</v>
      </c>
      <c r="D132" s="3">
        <v>1</v>
      </c>
      <c r="E132" s="3">
        <v>1</v>
      </c>
      <c r="F132" s="3">
        <v>0</v>
      </c>
      <c r="G132" s="4">
        <v>1</v>
      </c>
    </row>
    <row r="133" spans="1:7">
      <c r="C133" s="3" t="s">
        <v>321</v>
      </c>
      <c r="D133" s="3">
        <v>3</v>
      </c>
      <c r="E133" s="3">
        <v>2</v>
      </c>
      <c r="F133" s="3">
        <v>1</v>
      </c>
      <c r="G133" s="4">
        <v>0.67</v>
      </c>
    </row>
    <row r="134" spans="1:7">
      <c r="C134" s="3" t="s">
        <v>357</v>
      </c>
      <c r="D134" s="3">
        <v>1</v>
      </c>
      <c r="E134" s="3">
        <v>0</v>
      </c>
      <c r="F134" s="3">
        <v>1</v>
      </c>
      <c r="G134" s="4">
        <v>0</v>
      </c>
    </row>
    <row r="135" spans="1:7">
      <c r="C135" s="3" t="s">
        <v>290</v>
      </c>
      <c r="D135" s="3">
        <v>3</v>
      </c>
      <c r="E135" s="3">
        <v>2</v>
      </c>
      <c r="F135" s="3">
        <v>1</v>
      </c>
      <c r="G135" s="4">
        <v>0.67</v>
      </c>
    </row>
    <row r="136" spans="1:7">
      <c r="C136" s="3" t="s">
        <v>248</v>
      </c>
      <c r="D136" s="3">
        <v>2</v>
      </c>
      <c r="E136" s="3">
        <v>2</v>
      </c>
      <c r="F136" s="3">
        <v>0</v>
      </c>
      <c r="G136" s="4">
        <v>1</v>
      </c>
    </row>
    <row r="137" spans="1:7">
      <c r="C137" s="3" t="s">
        <v>375</v>
      </c>
      <c r="D137" s="3">
        <v>2</v>
      </c>
      <c r="E137" s="3">
        <v>1</v>
      </c>
      <c r="F137" s="3">
        <v>1</v>
      </c>
      <c r="G137" s="4">
        <v>0.5</v>
      </c>
    </row>
    <row r="138" spans="1:7">
      <c r="C138" s="3" t="s">
        <v>269</v>
      </c>
      <c r="D138" s="3">
        <v>2</v>
      </c>
      <c r="E138" s="3">
        <v>1</v>
      </c>
      <c r="F138" s="3">
        <v>1</v>
      </c>
      <c r="G138" s="4">
        <v>0.5</v>
      </c>
    </row>
    <row r="139" spans="1:7">
      <c r="C139" s="3" t="s">
        <v>305</v>
      </c>
      <c r="D139" s="3">
        <v>1</v>
      </c>
      <c r="E139" s="3">
        <v>1</v>
      </c>
      <c r="F139" s="3">
        <v>0</v>
      </c>
      <c r="G139" s="4">
        <v>1</v>
      </c>
    </row>
    <row r="140" spans="1:7">
      <c r="A140" s="17" t="s">
        <v>2899</v>
      </c>
    </row>
    <row r="141" spans="1:7" ht="43">
      <c r="A141" s="11">
        <v>0.61</v>
      </c>
      <c r="B141" s="12" t="s">
        <v>2900</v>
      </c>
      <c r="C141" s="2" t="s">
        <v>2844</v>
      </c>
      <c r="D141" s="2" t="s">
        <v>2845</v>
      </c>
      <c r="E141" s="2" t="s">
        <v>2846</v>
      </c>
      <c r="F141" s="2" t="s">
        <v>2847</v>
      </c>
      <c r="G141" s="2" t="s">
        <v>2832</v>
      </c>
    </row>
    <row r="142" spans="1:7">
      <c r="A142" s="14" t="s">
        <v>2901</v>
      </c>
      <c r="B142" s="12" t="s">
        <v>2902</v>
      </c>
      <c r="C142" s="3" t="s">
        <v>392</v>
      </c>
      <c r="D142" s="3">
        <v>2</v>
      </c>
      <c r="E142" s="3">
        <v>2</v>
      </c>
      <c r="F142" s="3">
        <v>0</v>
      </c>
      <c r="G142" s="4">
        <v>1</v>
      </c>
    </row>
    <row r="143" spans="1:7">
      <c r="A143" s="3">
        <v>16</v>
      </c>
      <c r="C143" s="3" t="s">
        <v>338</v>
      </c>
      <c r="D143" s="3">
        <v>5</v>
      </c>
      <c r="E143" s="3">
        <v>2</v>
      </c>
      <c r="F143" s="3">
        <v>3</v>
      </c>
      <c r="G143" s="4">
        <v>0.4</v>
      </c>
    </row>
    <row r="144" spans="1:7">
      <c r="C144" s="3" t="s">
        <v>375</v>
      </c>
      <c r="D144" s="3">
        <v>2</v>
      </c>
      <c r="E144" s="3">
        <v>2</v>
      </c>
      <c r="F144" s="3">
        <v>0</v>
      </c>
      <c r="G144" s="4">
        <v>1</v>
      </c>
    </row>
    <row r="145" spans="1:7">
      <c r="C145" s="3" t="s">
        <v>269</v>
      </c>
      <c r="D145" s="3">
        <v>1</v>
      </c>
      <c r="E145" s="3">
        <v>1</v>
      </c>
      <c r="F145" s="3">
        <v>0</v>
      </c>
      <c r="G145" s="4">
        <v>1</v>
      </c>
    </row>
    <row r="146" spans="1:7">
      <c r="C146" s="3" t="s">
        <v>305</v>
      </c>
      <c r="D146" s="3">
        <v>2</v>
      </c>
      <c r="E146" s="3">
        <v>2</v>
      </c>
      <c r="F146" s="3">
        <v>0</v>
      </c>
      <c r="G146" s="4">
        <v>1</v>
      </c>
    </row>
    <row r="148" spans="1:7">
      <c r="A148" s="17" t="s">
        <v>2903</v>
      </c>
    </row>
    <row r="149" spans="1:7" ht="43">
      <c r="A149" s="11">
        <v>0.59</v>
      </c>
      <c r="B149" s="12" t="s">
        <v>2904</v>
      </c>
      <c r="C149" s="2" t="s">
        <v>2844</v>
      </c>
      <c r="D149" s="2" t="s">
        <v>2845</v>
      </c>
      <c r="E149" s="2" t="s">
        <v>2846</v>
      </c>
      <c r="F149" s="2" t="s">
        <v>2847</v>
      </c>
      <c r="G149" s="2" t="s">
        <v>2832</v>
      </c>
    </row>
    <row r="150" spans="1:7">
      <c r="A150" s="14" t="s">
        <v>2905</v>
      </c>
      <c r="B150" s="12" t="s">
        <v>2906</v>
      </c>
      <c r="C150" s="3" t="s">
        <v>392</v>
      </c>
      <c r="D150" s="3">
        <v>4</v>
      </c>
      <c r="E150" s="3">
        <v>3</v>
      </c>
      <c r="F150" s="3">
        <v>1</v>
      </c>
      <c r="G150" s="4">
        <v>0.75</v>
      </c>
    </row>
    <row r="151" spans="1:7">
      <c r="A151" s="3">
        <v>9</v>
      </c>
      <c r="C151" s="3" t="s">
        <v>338</v>
      </c>
      <c r="D151" s="3">
        <v>8</v>
      </c>
      <c r="E151" s="3">
        <v>6</v>
      </c>
      <c r="F151" s="3">
        <v>2</v>
      </c>
      <c r="G151" s="4">
        <v>0.75</v>
      </c>
    </row>
    <row r="152" spans="1:7">
      <c r="C152" s="3" t="s">
        <v>321</v>
      </c>
      <c r="D152" s="3">
        <v>11</v>
      </c>
      <c r="E152" s="3">
        <v>8</v>
      </c>
      <c r="F152" s="3">
        <v>3</v>
      </c>
      <c r="G152" s="4">
        <v>0.73</v>
      </c>
    </row>
    <row r="153" spans="1:7">
      <c r="C153" s="3" t="s">
        <v>357</v>
      </c>
      <c r="D153" s="3">
        <v>2</v>
      </c>
      <c r="E153" s="3">
        <v>1</v>
      </c>
      <c r="F153" s="3">
        <v>1</v>
      </c>
      <c r="G153" s="4">
        <v>0.5</v>
      </c>
    </row>
    <row r="154" spans="1:7">
      <c r="C154" s="3" t="s">
        <v>290</v>
      </c>
      <c r="D154" s="3">
        <v>1</v>
      </c>
      <c r="E154" s="3">
        <v>1</v>
      </c>
      <c r="F154" s="3">
        <v>0</v>
      </c>
      <c r="G154" s="4">
        <v>1</v>
      </c>
    </row>
    <row r="155" spans="1:7">
      <c r="C155" s="3" t="s">
        <v>248</v>
      </c>
      <c r="D155" s="3">
        <v>7</v>
      </c>
      <c r="E155" s="3">
        <v>6</v>
      </c>
      <c r="F155" s="3">
        <v>1</v>
      </c>
      <c r="G155" s="4">
        <v>0.86</v>
      </c>
    </row>
    <row r="156" spans="1:7">
      <c r="C156" s="3" t="s">
        <v>375</v>
      </c>
      <c r="D156" s="3">
        <v>9</v>
      </c>
      <c r="E156" s="3">
        <v>5</v>
      </c>
      <c r="F156" s="3">
        <v>4</v>
      </c>
      <c r="G156" s="4">
        <v>0.56000000000000005</v>
      </c>
    </row>
    <row r="157" spans="1:7">
      <c r="C157" s="3" t="s">
        <v>269</v>
      </c>
      <c r="D157" s="3">
        <v>6</v>
      </c>
      <c r="E157" s="3">
        <v>4</v>
      </c>
      <c r="F157" s="3">
        <v>2</v>
      </c>
      <c r="G157" s="4">
        <v>0.67</v>
      </c>
    </row>
    <row r="158" spans="1:7">
      <c r="C158" s="3" t="s">
        <v>305</v>
      </c>
      <c r="D158" s="3">
        <v>3</v>
      </c>
      <c r="E158" s="3">
        <v>1</v>
      </c>
      <c r="F158" s="3">
        <v>2</v>
      </c>
      <c r="G158" s="4">
        <v>0.33</v>
      </c>
    </row>
    <row r="160" spans="1:7">
      <c r="A160" s="17" t="s">
        <v>2907</v>
      </c>
    </row>
    <row r="161" spans="1:19" ht="43">
      <c r="A161" s="11">
        <v>0.53</v>
      </c>
      <c r="B161" s="12" t="s">
        <v>2908</v>
      </c>
      <c r="C161" s="2" t="s">
        <v>2844</v>
      </c>
      <c r="D161" s="2" t="s">
        <v>2845</v>
      </c>
      <c r="E161" s="2" t="s">
        <v>2846</v>
      </c>
      <c r="F161" s="2" t="s">
        <v>2847</v>
      </c>
      <c r="G161" s="2" t="s">
        <v>2832</v>
      </c>
      <c r="H161" s="12" t="s">
        <v>2909</v>
      </c>
      <c r="I161" s="2" t="s">
        <v>2844</v>
      </c>
      <c r="J161" s="2" t="s">
        <v>2845</v>
      </c>
      <c r="K161" s="2" t="s">
        <v>2846</v>
      </c>
      <c r="L161" s="2" t="s">
        <v>2847</v>
      </c>
      <c r="M161" s="2" t="s">
        <v>2832</v>
      </c>
      <c r="N161" s="12" t="s">
        <v>2910</v>
      </c>
      <c r="O161" s="2" t="s">
        <v>2844</v>
      </c>
      <c r="P161" s="2" t="s">
        <v>2845</v>
      </c>
      <c r="Q161" s="2" t="s">
        <v>2846</v>
      </c>
      <c r="R161" s="2" t="s">
        <v>2847</v>
      </c>
      <c r="S161" s="2" t="s">
        <v>2832</v>
      </c>
    </row>
    <row r="162" spans="1:19">
      <c r="A162" s="14" t="s">
        <v>2911</v>
      </c>
      <c r="B162" s="12" t="s">
        <v>2912</v>
      </c>
      <c r="C162" s="3" t="s">
        <v>392</v>
      </c>
      <c r="D162" s="3">
        <v>16</v>
      </c>
      <c r="E162" s="3">
        <v>9</v>
      </c>
      <c r="F162" s="3">
        <v>7</v>
      </c>
      <c r="G162" s="4">
        <v>0.56000000000000005</v>
      </c>
      <c r="H162" s="12" t="s">
        <v>2913</v>
      </c>
      <c r="I162" s="3" t="s">
        <v>392</v>
      </c>
      <c r="J162" s="3">
        <v>5</v>
      </c>
      <c r="K162" s="3">
        <v>3</v>
      </c>
      <c r="L162" s="3">
        <v>2</v>
      </c>
      <c r="M162" s="4">
        <v>0.6</v>
      </c>
      <c r="N162" s="12" t="s">
        <v>2914</v>
      </c>
      <c r="O162" s="3" t="s">
        <v>392</v>
      </c>
      <c r="P162" s="3">
        <v>3</v>
      </c>
      <c r="Q162" s="3">
        <v>0</v>
      </c>
      <c r="R162" s="3">
        <v>3</v>
      </c>
      <c r="S162" s="4">
        <v>0</v>
      </c>
    </row>
    <row r="163" spans="1:19">
      <c r="A163" s="3">
        <v>7</v>
      </c>
      <c r="C163" s="3" t="s">
        <v>338</v>
      </c>
      <c r="D163" s="3">
        <v>19</v>
      </c>
      <c r="E163" s="3">
        <v>8</v>
      </c>
      <c r="F163" s="3">
        <v>11</v>
      </c>
      <c r="G163" s="4">
        <v>0.42</v>
      </c>
      <c r="I163" s="3" t="s">
        <v>338</v>
      </c>
      <c r="J163" s="3">
        <v>3</v>
      </c>
      <c r="K163" s="3">
        <v>2</v>
      </c>
      <c r="L163" s="3">
        <v>1</v>
      </c>
      <c r="M163" s="4">
        <v>0.67</v>
      </c>
      <c r="O163" s="3" t="s">
        <v>338</v>
      </c>
      <c r="P163" s="3">
        <v>1</v>
      </c>
      <c r="Q163" s="3">
        <v>0</v>
      </c>
      <c r="R163" s="3">
        <v>1</v>
      </c>
      <c r="S163" s="4">
        <v>0</v>
      </c>
    </row>
    <row r="164" spans="1:19">
      <c r="C164" s="3" t="s">
        <v>321</v>
      </c>
      <c r="D164" s="3">
        <v>5</v>
      </c>
      <c r="E164" s="3">
        <v>3</v>
      </c>
      <c r="F164" s="3">
        <v>2</v>
      </c>
      <c r="G164" s="4">
        <v>0.6</v>
      </c>
      <c r="I164" s="3" t="s">
        <v>357</v>
      </c>
      <c r="J164" s="3">
        <v>1</v>
      </c>
      <c r="K164" s="3">
        <v>1</v>
      </c>
      <c r="L164" s="3">
        <v>0</v>
      </c>
      <c r="M164" s="4">
        <v>1</v>
      </c>
      <c r="O164" s="3" t="s">
        <v>357</v>
      </c>
      <c r="P164" s="3">
        <v>1</v>
      </c>
      <c r="Q164" s="3">
        <v>1</v>
      </c>
      <c r="R164" s="3">
        <v>0</v>
      </c>
      <c r="S164" s="4">
        <v>1</v>
      </c>
    </row>
    <row r="165" spans="1:19">
      <c r="C165" s="3" t="s">
        <v>357</v>
      </c>
      <c r="D165" s="3">
        <v>2</v>
      </c>
      <c r="E165" s="3">
        <v>2</v>
      </c>
      <c r="F165" s="3">
        <v>0</v>
      </c>
      <c r="G165" s="4">
        <v>1</v>
      </c>
      <c r="I165" s="3" t="s">
        <v>290</v>
      </c>
      <c r="J165" s="3">
        <v>3</v>
      </c>
      <c r="K165" s="3">
        <v>1</v>
      </c>
      <c r="L165" s="3">
        <v>2</v>
      </c>
      <c r="M165" s="4">
        <v>0.33</v>
      </c>
      <c r="O165" s="3" t="s">
        <v>248</v>
      </c>
      <c r="P165" s="3">
        <v>4</v>
      </c>
      <c r="Q165" s="3">
        <v>1</v>
      </c>
      <c r="R165" s="3">
        <v>3</v>
      </c>
      <c r="S165" s="4">
        <v>0.25</v>
      </c>
    </row>
    <row r="166" spans="1:19">
      <c r="C166" s="3" t="s">
        <v>290</v>
      </c>
      <c r="D166" s="3">
        <v>1</v>
      </c>
      <c r="E166" s="3">
        <v>1</v>
      </c>
      <c r="F166" s="3">
        <v>0</v>
      </c>
      <c r="G166" s="4">
        <v>1</v>
      </c>
      <c r="I166" s="3" t="s">
        <v>248</v>
      </c>
      <c r="J166" s="3">
        <v>5</v>
      </c>
      <c r="K166" s="3">
        <v>4</v>
      </c>
      <c r="L166" s="3">
        <v>1</v>
      </c>
      <c r="M166" s="4">
        <v>0.8</v>
      </c>
      <c r="O166" s="3" t="s">
        <v>375</v>
      </c>
      <c r="P166" s="3">
        <v>4</v>
      </c>
      <c r="Q166" s="3">
        <v>2</v>
      </c>
      <c r="R166" s="3">
        <v>2</v>
      </c>
      <c r="S166" s="4">
        <v>0.5</v>
      </c>
    </row>
    <row r="167" spans="1:19">
      <c r="C167" s="3" t="s">
        <v>248</v>
      </c>
      <c r="D167" s="3">
        <v>11</v>
      </c>
      <c r="E167" s="3">
        <v>6</v>
      </c>
      <c r="F167" s="3">
        <v>5</v>
      </c>
      <c r="G167" s="4">
        <v>0.55000000000000004</v>
      </c>
      <c r="I167" s="3" t="s">
        <v>375</v>
      </c>
      <c r="J167" s="3">
        <v>4</v>
      </c>
      <c r="K167" s="3">
        <v>2</v>
      </c>
      <c r="L167" s="3">
        <v>2</v>
      </c>
      <c r="M167" s="4">
        <v>0.5</v>
      </c>
      <c r="O167" s="3" t="s">
        <v>269</v>
      </c>
      <c r="P167" s="3">
        <v>3</v>
      </c>
      <c r="Q167" s="3">
        <v>1</v>
      </c>
      <c r="R167" s="3">
        <v>2</v>
      </c>
      <c r="S167" s="4">
        <v>0.33</v>
      </c>
    </row>
    <row r="168" spans="1:19">
      <c r="C168" s="3" t="s">
        <v>375</v>
      </c>
      <c r="D168" s="3">
        <v>20</v>
      </c>
      <c r="E168" s="3">
        <v>10</v>
      </c>
      <c r="F168" s="3">
        <v>10</v>
      </c>
      <c r="G168" s="4">
        <v>0.5</v>
      </c>
      <c r="I168" s="3" t="s">
        <v>269</v>
      </c>
      <c r="J168" s="3">
        <v>4</v>
      </c>
      <c r="K168" s="3">
        <v>3</v>
      </c>
      <c r="L168" s="3">
        <v>1</v>
      </c>
      <c r="M168" s="4">
        <v>0.75</v>
      </c>
      <c r="O168" s="3" t="s">
        <v>305</v>
      </c>
      <c r="P168" s="3">
        <v>2</v>
      </c>
      <c r="Q168" s="3">
        <v>1</v>
      </c>
      <c r="R168" s="3">
        <v>1</v>
      </c>
      <c r="S168" s="4">
        <v>0.5</v>
      </c>
    </row>
    <row r="169" spans="1:19">
      <c r="C169" s="3" t="s">
        <v>269</v>
      </c>
      <c r="D169" s="3">
        <v>9</v>
      </c>
      <c r="E169" s="3">
        <v>5</v>
      </c>
      <c r="F169" s="3">
        <v>4</v>
      </c>
      <c r="G169" s="4">
        <v>0.56000000000000005</v>
      </c>
      <c r="I169" s="3" t="s">
        <v>305</v>
      </c>
      <c r="J169" s="3">
        <v>6</v>
      </c>
      <c r="K169" s="3">
        <v>4</v>
      </c>
      <c r="L169" s="3">
        <v>2</v>
      </c>
      <c r="M169" s="4">
        <v>0.67</v>
      </c>
    </row>
    <row r="170" spans="1:19">
      <c r="C170" s="3" t="s">
        <v>305</v>
      </c>
      <c r="D170" s="3">
        <v>9</v>
      </c>
      <c r="E170" s="3">
        <v>4</v>
      </c>
      <c r="F170" s="3">
        <v>5</v>
      </c>
      <c r="G170" s="4">
        <v>0.44</v>
      </c>
    </row>
    <row r="172" spans="1:19">
      <c r="A172" s="17" t="s">
        <v>2915</v>
      </c>
    </row>
    <row r="173" spans="1:19" ht="43">
      <c r="A173" s="11">
        <v>0.57999999999999996</v>
      </c>
      <c r="B173" s="12" t="s">
        <v>2916</v>
      </c>
      <c r="C173" s="2" t="s">
        <v>2844</v>
      </c>
      <c r="D173" s="2" t="s">
        <v>2845</v>
      </c>
      <c r="E173" s="2" t="s">
        <v>2846</v>
      </c>
      <c r="F173" s="2" t="s">
        <v>2847</v>
      </c>
      <c r="G173" s="2" t="s">
        <v>2832</v>
      </c>
    </row>
    <row r="174" spans="1:19" ht="42.75" customHeight="1">
      <c r="A174" s="14" t="s">
        <v>2917</v>
      </c>
      <c r="B174" s="12" t="s">
        <v>2918</v>
      </c>
      <c r="C174" s="3" t="s">
        <v>392</v>
      </c>
      <c r="D174" s="3">
        <v>18</v>
      </c>
      <c r="E174" s="3">
        <v>13</v>
      </c>
      <c r="F174" s="3">
        <v>5</v>
      </c>
      <c r="G174" s="4">
        <v>0.72</v>
      </c>
    </row>
    <row r="175" spans="1:19">
      <c r="A175" s="3">
        <v>7</v>
      </c>
      <c r="C175" s="3" t="s">
        <v>338</v>
      </c>
      <c r="D175" s="3">
        <v>10</v>
      </c>
      <c r="E175" s="3">
        <v>4</v>
      </c>
      <c r="F175" s="3">
        <v>6</v>
      </c>
      <c r="G175" s="4">
        <v>0.4</v>
      </c>
    </row>
    <row r="176" spans="1:19">
      <c r="C176" s="3" t="s">
        <v>321</v>
      </c>
      <c r="D176" s="3">
        <v>6</v>
      </c>
      <c r="E176" s="3">
        <v>2</v>
      </c>
      <c r="F176" s="3">
        <v>4</v>
      </c>
      <c r="G176" s="4">
        <v>0.33</v>
      </c>
    </row>
    <row r="177" spans="1:7">
      <c r="C177" s="3" t="s">
        <v>357</v>
      </c>
      <c r="D177" s="3">
        <v>4</v>
      </c>
      <c r="E177" s="3">
        <v>4</v>
      </c>
      <c r="F177" s="3">
        <v>0</v>
      </c>
      <c r="G177" s="4">
        <v>1</v>
      </c>
    </row>
    <row r="178" spans="1:7">
      <c r="C178" s="3" t="s">
        <v>290</v>
      </c>
      <c r="D178" s="3">
        <v>14</v>
      </c>
      <c r="E178" s="3">
        <v>6</v>
      </c>
      <c r="F178" s="3">
        <v>8</v>
      </c>
      <c r="G178" s="4">
        <v>0.43</v>
      </c>
    </row>
    <row r="179" spans="1:7">
      <c r="C179" s="3" t="s">
        <v>248</v>
      </c>
      <c r="D179" s="3">
        <v>14</v>
      </c>
      <c r="E179" s="3">
        <v>7</v>
      </c>
      <c r="F179" s="3">
        <v>7</v>
      </c>
      <c r="G179" s="4">
        <v>0.5</v>
      </c>
    </row>
    <row r="180" spans="1:7">
      <c r="C180" s="3" t="s">
        <v>375</v>
      </c>
      <c r="D180" s="3">
        <v>12</v>
      </c>
      <c r="E180" s="3">
        <v>8</v>
      </c>
      <c r="F180" s="3">
        <v>4</v>
      </c>
      <c r="G180" s="4">
        <v>0.67</v>
      </c>
    </row>
    <row r="181" spans="1:7">
      <c r="C181" s="3" t="s">
        <v>269</v>
      </c>
      <c r="D181" s="3">
        <v>11</v>
      </c>
      <c r="E181" s="3">
        <v>9</v>
      </c>
      <c r="F181" s="3">
        <v>2</v>
      </c>
      <c r="G181" s="4">
        <v>0.82</v>
      </c>
    </row>
    <row r="182" spans="1:7">
      <c r="C182" s="3" t="s">
        <v>305</v>
      </c>
      <c r="D182" s="3">
        <v>3</v>
      </c>
      <c r="E182" s="3">
        <v>2</v>
      </c>
      <c r="F182" s="3">
        <v>1</v>
      </c>
      <c r="G182" s="4">
        <v>0.67</v>
      </c>
    </row>
    <row r="185" spans="1:7">
      <c r="A185" s="493" t="s">
        <v>3700</v>
      </c>
    </row>
    <row r="186" spans="1:7">
      <c r="A186" t="s">
        <v>2928</v>
      </c>
    </row>
    <row r="187" spans="1:7">
      <c r="A187" t="s">
        <v>2929</v>
      </c>
    </row>
    <row r="188" spans="1:7">
      <c r="A188" t="s">
        <v>2930</v>
      </c>
    </row>
    <row r="189" spans="1:7">
      <c r="A189" t="s">
        <v>2926</v>
      </c>
    </row>
    <row r="190" spans="1:7">
      <c r="A190" s="493" t="s">
        <v>4005</v>
      </c>
    </row>
    <row r="191" spans="1:7">
      <c r="A191" t="s">
        <v>3698</v>
      </c>
    </row>
  </sheetData>
  <mergeCells count="1">
    <mergeCell ref="A2:G2"/>
  </mergeCells>
  <phoneticPr fontId="134" type="noConversion"/>
  <hyperlinks>
    <hyperlink ref="F8" r:id="rId1"/>
    <hyperlink ref="F9" r:id="rId2"/>
    <hyperlink ref="F10" r:id="rId3"/>
    <hyperlink ref="F11" r:id="rId4"/>
    <hyperlink ref="F12" r:id="rId5"/>
    <hyperlink ref="F13" r:id="rId6"/>
    <hyperlink ref="F14" r:id="rId7"/>
    <hyperlink ref="F15" r:id="rId8"/>
    <hyperlink ref="F16" r:id="rId9"/>
    <hyperlink ref="F17" r:id="rId10"/>
    <hyperlink ref="A185" r:id="rId11"/>
    <hyperlink ref="A190" r:id="rId12"/>
  </hyperlinks>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dimension ref="A2:B8"/>
  <sheetViews>
    <sheetView workbookViewId="0">
      <selection activeCell="B4" sqref="B4"/>
    </sheetView>
  </sheetViews>
  <sheetFormatPr defaultColWidth="9" defaultRowHeight="14"/>
  <cols>
    <col min="1" max="1" width="44" customWidth="1"/>
    <col min="2" max="2" width="16.36328125" customWidth="1"/>
  </cols>
  <sheetData>
    <row r="2" spans="1:2">
      <c r="A2" t="s">
        <v>2927</v>
      </c>
      <c r="B2">
        <v>1</v>
      </c>
    </row>
    <row r="3" spans="1:2">
      <c r="A3" t="s">
        <v>2928</v>
      </c>
      <c r="B3">
        <v>1</v>
      </c>
    </row>
    <row r="4" spans="1:2">
      <c r="A4" s="493" t="s">
        <v>3699</v>
      </c>
      <c r="B4">
        <v>1</v>
      </c>
    </row>
    <row r="5" spans="1:2">
      <c r="A5" s="493" t="s">
        <v>6965</v>
      </c>
      <c r="B5">
        <v>1</v>
      </c>
    </row>
    <row r="6" spans="1:2">
      <c r="A6" s="493" t="s">
        <v>6966</v>
      </c>
      <c r="B6">
        <v>0</v>
      </c>
    </row>
    <row r="7" spans="1:2">
      <c r="A7" t="s">
        <v>3697</v>
      </c>
    </row>
    <row r="8" spans="1:2">
      <c r="A8" t="s">
        <v>3698</v>
      </c>
    </row>
  </sheetData>
  <phoneticPr fontId="134" type="noConversion"/>
  <hyperlinks>
    <hyperlink ref="A4" r:id="rId1"/>
    <hyperlink ref="A5" r:id="rId2"/>
    <hyperlink ref="A6" r:id="rId3"/>
  </hyperlinks>
  <pageMargins left="0.69930555555555596" right="0.69930555555555596"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dimension ref="A1:D30"/>
  <sheetViews>
    <sheetView workbookViewId="0">
      <selection activeCell="B35" sqref="B35"/>
    </sheetView>
  </sheetViews>
  <sheetFormatPr defaultRowHeight="14"/>
  <cols>
    <col min="2" max="2" width="95.6328125" bestFit="1" customWidth="1"/>
  </cols>
  <sheetData>
    <row r="1" spans="1:3">
      <c r="A1" s="465" t="s">
        <v>6927</v>
      </c>
      <c r="B1" t="s">
        <v>6925</v>
      </c>
      <c r="C1">
        <v>900</v>
      </c>
    </row>
    <row r="2" spans="1:3">
      <c r="A2" s="465" t="s">
        <v>6928</v>
      </c>
      <c r="B2" t="s">
        <v>6926</v>
      </c>
      <c r="C2">
        <v>900</v>
      </c>
    </row>
    <row r="4" spans="1:3">
      <c r="A4" s="465" t="s">
        <v>6930</v>
      </c>
      <c r="B4" t="s">
        <v>6929</v>
      </c>
      <c r="C4">
        <v>900</v>
      </c>
    </row>
    <row r="5" spans="1:3">
      <c r="A5" s="465"/>
    </row>
    <row r="6" spans="1:3">
      <c r="A6" s="465" t="s">
        <v>6932</v>
      </c>
      <c r="B6" t="s">
        <v>6931</v>
      </c>
      <c r="C6">
        <v>900</v>
      </c>
    </row>
    <row r="7" spans="1:3">
      <c r="A7" s="465"/>
    </row>
    <row r="8" spans="1:3">
      <c r="A8" s="465"/>
    </row>
    <row r="9" spans="1:3">
      <c r="A9" s="465"/>
    </row>
    <row r="10" spans="1:3">
      <c r="A10" s="465"/>
    </row>
    <row r="11" spans="1:3">
      <c r="A11" s="465" t="s">
        <v>6347</v>
      </c>
      <c r="B11" t="s">
        <v>6372</v>
      </c>
    </row>
    <row r="14" spans="1:3">
      <c r="A14" s="686" t="s">
        <v>6361</v>
      </c>
      <c r="B14" s="685" t="s">
        <v>6360</v>
      </c>
    </row>
    <row r="15" spans="1:3">
      <c r="B15" t="s">
        <v>6369</v>
      </c>
    </row>
    <row r="17" spans="1:4">
      <c r="A17" s="465" t="s">
        <v>6366</v>
      </c>
      <c r="B17" t="s">
        <v>6365</v>
      </c>
    </row>
    <row r="18" spans="1:4">
      <c r="B18" t="s">
        <v>6367</v>
      </c>
    </row>
    <row r="19" spans="1:4">
      <c r="B19" t="s">
        <v>6368</v>
      </c>
    </row>
    <row r="20" spans="1:4">
      <c r="B20" s="688" t="s">
        <v>6385</v>
      </c>
      <c r="C20" s="465" t="s">
        <v>6386</v>
      </c>
      <c r="D20">
        <v>210523</v>
      </c>
    </row>
    <row r="22" spans="1:4">
      <c r="A22" s="465" t="s">
        <v>6371</v>
      </c>
      <c r="B22" t="s">
        <v>6370</v>
      </c>
    </row>
    <row r="25" spans="1:4">
      <c r="A25" s="465" t="s">
        <v>6373</v>
      </c>
      <c r="B25" t="s">
        <v>6374</v>
      </c>
    </row>
    <row r="28" spans="1:4">
      <c r="A28" s="465" t="s">
        <v>6384</v>
      </c>
      <c r="B28" s="688" t="s">
        <v>6383</v>
      </c>
      <c r="C28">
        <v>210523</v>
      </c>
    </row>
    <row r="30" spans="1:4">
      <c r="A30" s="465" t="s">
        <v>6934</v>
      </c>
      <c r="B30" t="s">
        <v>6933</v>
      </c>
      <c r="C30">
        <v>900</v>
      </c>
    </row>
  </sheetData>
  <phoneticPr fontId="134"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J22"/>
  <sheetViews>
    <sheetView workbookViewId="0">
      <selection activeCell="D22" sqref="D22"/>
    </sheetView>
  </sheetViews>
  <sheetFormatPr defaultRowHeight="14"/>
  <cols>
    <col min="1" max="1" width="11.36328125" bestFit="1" customWidth="1"/>
    <col min="12" max="12" width="7.6328125" bestFit="1" customWidth="1"/>
  </cols>
  <sheetData>
    <row r="1" spans="1:10">
      <c r="A1" s="680" t="s">
        <v>6912</v>
      </c>
      <c r="B1" s="686" t="s">
        <v>6913</v>
      </c>
      <c r="C1" s="685" t="s">
        <v>6914</v>
      </c>
      <c r="D1" s="685" t="s">
        <v>6915</v>
      </c>
      <c r="E1" s="685" t="s">
        <v>6916</v>
      </c>
      <c r="F1" s="685" t="s">
        <v>6616</v>
      </c>
      <c r="G1" s="685" t="s">
        <v>6194</v>
      </c>
      <c r="H1" s="685" t="s">
        <v>6557</v>
      </c>
      <c r="I1" s="685" t="s">
        <v>6917</v>
      </c>
      <c r="J1" s="685" t="s">
        <v>5394</v>
      </c>
    </row>
    <row r="6" spans="1:10">
      <c r="A6" s="680" t="s">
        <v>6448</v>
      </c>
      <c r="B6" s="680" t="s">
        <v>6449</v>
      </c>
      <c r="C6" s="689" t="s">
        <v>6450</v>
      </c>
    </row>
    <row r="7" spans="1:10">
      <c r="A7" s="680"/>
      <c r="B7" s="680"/>
      <c r="C7" s="689" t="s">
        <v>6451</v>
      </c>
    </row>
    <row r="8" spans="1:10">
      <c r="A8" s="680"/>
      <c r="B8" s="680"/>
      <c r="C8" s="689" t="s">
        <v>5070</v>
      </c>
    </row>
    <row r="9" spans="1:10">
      <c r="A9" s="680" t="s">
        <v>6389</v>
      </c>
      <c r="B9" s="680"/>
    </row>
    <row r="10" spans="1:10">
      <c r="C10" s="685" t="s">
        <v>6392</v>
      </c>
    </row>
    <row r="12" spans="1:10">
      <c r="A12" s="680" t="s">
        <v>6389</v>
      </c>
      <c r="B12" s="680"/>
    </row>
    <row r="13" spans="1:10">
      <c r="C13" t="s">
        <v>5090</v>
      </c>
    </row>
    <row r="14" spans="1:10">
      <c r="C14" t="s">
        <v>5868</v>
      </c>
    </row>
    <row r="16" spans="1:10">
      <c r="A16" s="680" t="s">
        <v>6391</v>
      </c>
      <c r="B16" s="680"/>
    </row>
    <row r="17" spans="1:4">
      <c r="C17" s="687" t="s">
        <v>6380</v>
      </c>
    </row>
    <row r="18" spans="1:4">
      <c r="C18" t="s">
        <v>5090</v>
      </c>
    </row>
    <row r="19" spans="1:4">
      <c r="C19" s="685" t="s">
        <v>6375</v>
      </c>
    </row>
    <row r="20" spans="1:4">
      <c r="C20" s="685" t="s">
        <v>6376</v>
      </c>
    </row>
    <row r="22" spans="1:4">
      <c r="A22" s="680" t="s">
        <v>6939</v>
      </c>
      <c r="B22" s="686">
        <v>21.2</v>
      </c>
      <c r="C22" s="686" t="s">
        <v>6392</v>
      </c>
      <c r="D22" s="686" t="s">
        <v>5394</v>
      </c>
    </row>
  </sheetData>
  <phoneticPr fontId="134"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sheetPr filterMode="1"/>
  <dimension ref="A1:J49"/>
  <sheetViews>
    <sheetView workbookViewId="0">
      <selection activeCell="K30" sqref="K30"/>
    </sheetView>
  </sheetViews>
  <sheetFormatPr defaultRowHeight="14"/>
  <cols>
    <col min="2" max="2" width="20" bestFit="1" customWidth="1"/>
    <col min="4" max="4" width="11.54296875" customWidth="1"/>
    <col min="7" max="7" width="17.90625" bestFit="1" customWidth="1"/>
    <col min="10" max="10" width="11.36328125" bestFit="1" customWidth="1"/>
  </cols>
  <sheetData>
    <row r="1" spans="1:10">
      <c r="A1" s="465" t="s">
        <v>6418</v>
      </c>
      <c r="B1" s="465" t="s">
        <v>6407</v>
      </c>
      <c r="C1" s="465" t="s">
        <v>6408</v>
      </c>
      <c r="D1" s="465" t="s">
        <v>6409</v>
      </c>
      <c r="E1" s="465" t="s">
        <v>6424</v>
      </c>
      <c r="F1" s="465" t="s">
        <v>8326</v>
      </c>
      <c r="G1" s="465" t="s">
        <v>8478</v>
      </c>
      <c r="H1" s="465" t="s">
        <v>8327</v>
      </c>
      <c r="I1" s="465" t="s">
        <v>8329</v>
      </c>
      <c r="J1" s="465" t="s">
        <v>8330</v>
      </c>
    </row>
    <row r="2" spans="1:10">
      <c r="A2">
        <v>303</v>
      </c>
      <c r="B2" s="465" t="s">
        <v>8342</v>
      </c>
      <c r="C2">
        <v>130</v>
      </c>
      <c r="D2" s="465" t="s">
        <v>6415</v>
      </c>
      <c r="E2" s="465">
        <v>1</v>
      </c>
      <c r="F2" s="705">
        <v>0.375</v>
      </c>
      <c r="G2" s="705">
        <v>0.5</v>
      </c>
      <c r="H2" s="705">
        <v>0.75</v>
      </c>
    </row>
    <row r="3" spans="1:10">
      <c r="A3">
        <v>212</v>
      </c>
      <c r="B3" s="465" t="s">
        <v>6419</v>
      </c>
      <c r="C3">
        <v>120</v>
      </c>
      <c r="D3" s="465" t="s">
        <v>6411</v>
      </c>
      <c r="E3" s="465">
        <v>1</v>
      </c>
      <c r="F3" s="705">
        <v>0.45833333333333331</v>
      </c>
      <c r="G3" s="705">
        <v>0.58333333333333337</v>
      </c>
      <c r="H3" s="705">
        <v>0.79166666666666663</v>
      </c>
      <c r="J3" s="465" t="s">
        <v>8331</v>
      </c>
    </row>
    <row r="4" spans="1:10">
      <c r="A4">
        <v>105</v>
      </c>
      <c r="B4" s="465" t="s">
        <v>6426</v>
      </c>
      <c r="C4">
        <v>130</v>
      </c>
      <c r="D4" s="465" t="s">
        <v>6425</v>
      </c>
      <c r="E4" s="465">
        <v>1</v>
      </c>
      <c r="F4" s="705">
        <v>0.45833333333333331</v>
      </c>
      <c r="G4" s="705">
        <v>0.75</v>
      </c>
      <c r="H4" s="705">
        <v>0.75</v>
      </c>
    </row>
    <row r="5" spans="1:10">
      <c r="A5">
        <v>614</v>
      </c>
      <c r="B5" s="465" t="s">
        <v>6437</v>
      </c>
      <c r="C5">
        <v>140</v>
      </c>
      <c r="D5" s="465" t="s">
        <v>6413</v>
      </c>
      <c r="E5" s="465">
        <v>1</v>
      </c>
      <c r="F5" s="705">
        <v>0.45833333333333331</v>
      </c>
      <c r="G5" s="705">
        <v>0.75</v>
      </c>
      <c r="H5" s="705">
        <v>0.79166666666666663</v>
      </c>
      <c r="J5" s="465" t="s">
        <v>8331</v>
      </c>
    </row>
    <row r="6" spans="1:10">
      <c r="A6">
        <v>107</v>
      </c>
      <c r="B6" s="465" t="s">
        <v>6428</v>
      </c>
      <c r="C6">
        <v>132</v>
      </c>
      <c r="D6" s="465" t="s">
        <v>6425</v>
      </c>
      <c r="E6" s="465">
        <v>1</v>
      </c>
      <c r="F6" s="705">
        <v>0.39583333333333331</v>
      </c>
      <c r="G6" s="705">
        <v>0.79166666666666663</v>
      </c>
      <c r="H6" s="705">
        <v>0.79166666666666663</v>
      </c>
      <c r="J6" s="465" t="s">
        <v>8334</v>
      </c>
    </row>
    <row r="7" spans="1:10" hidden="1">
      <c r="A7">
        <v>601</v>
      </c>
      <c r="B7" s="465" t="s">
        <v>6443</v>
      </c>
      <c r="C7">
        <v>137</v>
      </c>
      <c r="D7" s="465" t="s">
        <v>6413</v>
      </c>
      <c r="E7" s="465">
        <v>1</v>
      </c>
      <c r="F7" s="705">
        <v>0.45833333333333331</v>
      </c>
      <c r="G7" s="705">
        <v>0.8125</v>
      </c>
      <c r="H7" s="705">
        <v>0.8125</v>
      </c>
      <c r="I7" s="465" t="s">
        <v>8328</v>
      </c>
    </row>
    <row r="8" spans="1:10">
      <c r="A8">
        <v>103</v>
      </c>
      <c r="B8" s="651" t="s">
        <v>6430</v>
      </c>
      <c r="C8">
        <v>120</v>
      </c>
      <c r="D8" s="465" t="s">
        <v>6425</v>
      </c>
      <c r="E8" s="465">
        <v>1</v>
      </c>
      <c r="F8" s="705">
        <v>0.41666666666666669</v>
      </c>
      <c r="G8" s="705">
        <v>0.83333333333333337</v>
      </c>
      <c r="H8" s="705">
        <v>0.85416666666666663</v>
      </c>
    </row>
    <row r="9" spans="1:10">
      <c r="A9">
        <v>104</v>
      </c>
      <c r="B9" s="651" t="s">
        <v>6431</v>
      </c>
      <c r="C9">
        <v>132</v>
      </c>
      <c r="D9" s="465" t="s">
        <v>6425</v>
      </c>
      <c r="E9" s="465">
        <v>1</v>
      </c>
      <c r="F9" s="705">
        <v>0.41666666666666669</v>
      </c>
      <c r="G9" s="705">
        <v>0.83333333333333337</v>
      </c>
      <c r="H9" s="705">
        <v>0.875</v>
      </c>
    </row>
    <row r="10" spans="1:10">
      <c r="A10">
        <v>208</v>
      </c>
      <c r="B10" s="651" t="s">
        <v>6422</v>
      </c>
      <c r="C10">
        <v>115</v>
      </c>
      <c r="D10" s="465" t="s">
        <v>6411</v>
      </c>
      <c r="E10" s="465">
        <v>1</v>
      </c>
      <c r="F10" s="705">
        <v>0.41666666666666669</v>
      </c>
      <c r="G10" s="705">
        <v>0.83333333333333337</v>
      </c>
      <c r="H10" s="705">
        <v>0.83333333333333337</v>
      </c>
      <c r="J10" s="465" t="s">
        <v>8335</v>
      </c>
    </row>
    <row r="11" spans="1:10">
      <c r="A11">
        <v>213</v>
      </c>
      <c r="B11" s="465" t="s">
        <v>8332</v>
      </c>
      <c r="C11">
        <v>105</v>
      </c>
      <c r="D11" s="465" t="s">
        <v>6411</v>
      </c>
      <c r="E11">
        <v>3</v>
      </c>
      <c r="F11" s="705">
        <v>0.5</v>
      </c>
      <c r="G11" s="705">
        <v>0.83333333333333337</v>
      </c>
      <c r="H11" s="705">
        <v>0.875</v>
      </c>
      <c r="I11" s="465"/>
    </row>
    <row r="12" spans="1:10">
      <c r="A12">
        <v>301</v>
      </c>
      <c r="B12" s="651" t="s">
        <v>8344</v>
      </c>
      <c r="C12">
        <v>140</v>
      </c>
      <c r="D12" s="465" t="s">
        <v>6415</v>
      </c>
      <c r="E12" s="465">
        <v>1</v>
      </c>
      <c r="F12" s="705">
        <v>0.41666666666666669</v>
      </c>
      <c r="G12" s="705">
        <v>0.83333333333333337</v>
      </c>
      <c r="H12" s="705">
        <v>0.83333333333333337</v>
      </c>
    </row>
    <row r="13" spans="1:10">
      <c r="A13">
        <v>304</v>
      </c>
      <c r="B13" s="465" t="s">
        <v>6416</v>
      </c>
      <c r="C13">
        <v>120</v>
      </c>
      <c r="D13" s="465" t="s">
        <v>6415</v>
      </c>
      <c r="E13" s="465">
        <v>1</v>
      </c>
      <c r="F13" s="705">
        <v>0.52083333333333337</v>
      </c>
      <c r="G13" s="705">
        <v>0.83333333333333337</v>
      </c>
      <c r="H13" s="705">
        <v>0.83333333333333337</v>
      </c>
    </row>
    <row r="14" spans="1:10">
      <c r="A14">
        <v>403</v>
      </c>
      <c r="B14" s="651" t="s">
        <v>6435</v>
      </c>
      <c r="C14">
        <v>132</v>
      </c>
      <c r="D14" s="465" t="s">
        <v>6410</v>
      </c>
      <c r="E14" s="465">
        <v>1</v>
      </c>
      <c r="F14" s="705">
        <v>0.41666666666666669</v>
      </c>
      <c r="G14" s="705">
        <v>0.83333333333333337</v>
      </c>
      <c r="H14" s="705">
        <v>0.83333333333333337</v>
      </c>
      <c r="J14" s="465" t="s">
        <v>8331</v>
      </c>
    </row>
    <row r="15" spans="1:10">
      <c r="A15">
        <v>503</v>
      </c>
      <c r="B15" s="465" t="s">
        <v>6433</v>
      </c>
      <c r="C15">
        <v>110</v>
      </c>
      <c r="D15" s="465" t="s">
        <v>6414</v>
      </c>
      <c r="E15" s="465">
        <v>1</v>
      </c>
      <c r="F15" s="705">
        <v>0.39583333333333331</v>
      </c>
      <c r="G15" s="707">
        <v>0.83333333333333337</v>
      </c>
      <c r="H15" s="705">
        <v>0.89583333333333337</v>
      </c>
      <c r="J15" s="465" t="s">
        <v>8335</v>
      </c>
    </row>
    <row r="16" spans="1:10">
      <c r="A16">
        <v>606</v>
      </c>
      <c r="B16" s="465" t="s">
        <v>6403</v>
      </c>
      <c r="C16" s="465">
        <v>100</v>
      </c>
      <c r="D16" s="465" t="s">
        <v>6413</v>
      </c>
      <c r="E16">
        <v>3</v>
      </c>
      <c r="F16" s="705">
        <v>0.4375</v>
      </c>
      <c r="G16" s="705">
        <v>0.83333333333333337</v>
      </c>
      <c r="H16" s="705">
        <v>0.83333333333333337</v>
      </c>
    </row>
    <row r="17" spans="1:10">
      <c r="A17">
        <v>611</v>
      </c>
      <c r="B17" s="465" t="s">
        <v>6400</v>
      </c>
      <c r="C17" s="465">
        <v>90</v>
      </c>
      <c r="D17" s="465" t="s">
        <v>6413</v>
      </c>
      <c r="E17">
        <v>2</v>
      </c>
      <c r="F17" s="705">
        <v>0.45833333333333331</v>
      </c>
      <c r="G17" s="705">
        <v>0.83333333333333337</v>
      </c>
      <c r="H17" s="705">
        <v>0.83333333333333337</v>
      </c>
    </row>
    <row r="18" spans="1:10">
      <c r="A18">
        <v>613</v>
      </c>
      <c r="B18" s="651" t="s">
        <v>6438</v>
      </c>
      <c r="C18">
        <v>110</v>
      </c>
      <c r="D18" s="465" t="s">
        <v>6413</v>
      </c>
      <c r="E18" s="465">
        <v>1</v>
      </c>
      <c r="F18" s="705">
        <v>0.39583333333333331</v>
      </c>
      <c r="G18" s="705">
        <v>0.83333333333333337</v>
      </c>
      <c r="H18" s="705">
        <v>0.85416666666666663</v>
      </c>
      <c r="J18" s="465" t="s">
        <v>8336</v>
      </c>
    </row>
    <row r="19" spans="1:10">
      <c r="A19">
        <v>102</v>
      </c>
      <c r="B19" s="465" t="s">
        <v>6429</v>
      </c>
      <c r="C19">
        <v>120</v>
      </c>
      <c r="D19" s="465" t="s">
        <v>6425</v>
      </c>
      <c r="E19" s="465">
        <v>1</v>
      </c>
      <c r="F19" s="705">
        <v>0.39583333333333331</v>
      </c>
      <c r="G19" s="705">
        <v>0.85416666666666663</v>
      </c>
      <c r="H19" s="705">
        <v>0.91666666666666663</v>
      </c>
    </row>
    <row r="20" spans="1:10">
      <c r="A20">
        <v>211</v>
      </c>
      <c r="B20" s="651" t="s">
        <v>6420</v>
      </c>
      <c r="C20">
        <v>140</v>
      </c>
      <c r="D20" s="465" t="s">
        <v>6411</v>
      </c>
      <c r="E20" s="465">
        <v>1</v>
      </c>
      <c r="F20" s="705">
        <v>0.41666666666666669</v>
      </c>
      <c r="G20" s="705">
        <v>0.85416666666666663</v>
      </c>
      <c r="H20" s="705">
        <v>0.875</v>
      </c>
    </row>
    <row r="21" spans="1:10">
      <c r="A21">
        <v>603</v>
      </c>
      <c r="B21" s="465" t="s">
        <v>6402</v>
      </c>
      <c r="C21" s="465">
        <v>105</v>
      </c>
      <c r="D21" s="465" t="s">
        <v>6413</v>
      </c>
      <c r="E21">
        <v>2</v>
      </c>
      <c r="F21" s="705">
        <v>0.41666666666666669</v>
      </c>
      <c r="G21" s="705">
        <v>0.85416666666666663</v>
      </c>
      <c r="H21" s="705">
        <v>0.85416666666666663</v>
      </c>
    </row>
    <row r="22" spans="1:10">
      <c r="A22">
        <v>605</v>
      </c>
      <c r="B22" s="465" t="s">
        <v>6401</v>
      </c>
      <c r="C22" s="465">
        <v>90</v>
      </c>
      <c r="D22" s="465" t="s">
        <v>6413</v>
      </c>
      <c r="E22">
        <v>3</v>
      </c>
      <c r="F22" s="705">
        <v>0.41666666666666669</v>
      </c>
      <c r="G22" s="705">
        <v>0.85416666666666663</v>
      </c>
      <c r="H22" s="705">
        <v>0.85416666666666663</v>
      </c>
      <c r="J22" s="465" t="s">
        <v>8336</v>
      </c>
    </row>
    <row r="23" spans="1:10">
      <c r="A23">
        <v>609</v>
      </c>
      <c r="B23" s="465" t="s">
        <v>6439</v>
      </c>
      <c r="C23">
        <v>120</v>
      </c>
      <c r="D23" s="465" t="s">
        <v>6413</v>
      </c>
      <c r="E23" s="465">
        <v>1</v>
      </c>
      <c r="F23" s="705">
        <v>0.45833333333333331</v>
      </c>
      <c r="G23" s="705">
        <v>0.85416666666666663</v>
      </c>
      <c r="H23" s="705">
        <v>0.85416666666666663</v>
      </c>
      <c r="J23" s="465" t="s">
        <v>8336</v>
      </c>
    </row>
    <row r="24" spans="1:10">
      <c r="A24">
        <v>106</v>
      </c>
      <c r="B24" s="651" t="s">
        <v>6427</v>
      </c>
      <c r="C24">
        <v>132</v>
      </c>
      <c r="D24" s="465" t="s">
        <v>6425</v>
      </c>
      <c r="E24" s="465">
        <v>1</v>
      </c>
      <c r="F24" s="705">
        <v>0.39583333333333331</v>
      </c>
      <c r="G24" s="705">
        <v>0.875</v>
      </c>
      <c r="H24" s="705">
        <v>0.89583333333333337</v>
      </c>
      <c r="J24" s="465" t="s">
        <v>8331</v>
      </c>
    </row>
    <row r="25" spans="1:10">
      <c r="A25">
        <v>207</v>
      </c>
      <c r="B25" s="465" t="s">
        <v>6396</v>
      </c>
      <c r="C25">
        <v>100</v>
      </c>
      <c r="D25" s="465" t="s">
        <v>6411</v>
      </c>
      <c r="E25">
        <v>3</v>
      </c>
      <c r="F25" s="705">
        <v>0.375</v>
      </c>
      <c r="G25" s="705">
        <v>0.875</v>
      </c>
      <c r="H25" s="705">
        <v>0.89583333333333337</v>
      </c>
    </row>
    <row r="26" spans="1:10">
      <c r="A26">
        <v>209</v>
      </c>
      <c r="B26" s="465" t="s">
        <v>6421</v>
      </c>
      <c r="C26">
        <v>0</v>
      </c>
      <c r="D26" s="465" t="s">
        <v>6411</v>
      </c>
      <c r="E26" s="465">
        <v>3</v>
      </c>
      <c r="F26" s="705">
        <v>0.45833333333333331</v>
      </c>
      <c r="G26" s="705">
        <v>0.875</v>
      </c>
      <c r="H26" s="705">
        <v>0.91666666666666663</v>
      </c>
    </row>
    <row r="27" spans="1:10">
      <c r="A27">
        <v>210</v>
      </c>
      <c r="B27" s="465" t="s">
        <v>6412</v>
      </c>
      <c r="C27">
        <v>0</v>
      </c>
      <c r="D27" s="465" t="s">
        <v>6411</v>
      </c>
      <c r="E27">
        <v>3</v>
      </c>
      <c r="F27" s="705">
        <v>0.375</v>
      </c>
      <c r="G27" s="705">
        <v>0.875</v>
      </c>
      <c r="H27" s="705">
        <v>0.875</v>
      </c>
    </row>
    <row r="28" spans="1:10">
      <c r="A28">
        <v>101</v>
      </c>
      <c r="B28" s="465" t="s">
        <v>6432</v>
      </c>
      <c r="C28">
        <v>140</v>
      </c>
      <c r="D28" s="465" t="s">
        <v>6425</v>
      </c>
      <c r="E28" s="465">
        <v>1</v>
      </c>
      <c r="F28" s="705">
        <v>0.41666666666666669</v>
      </c>
      <c r="G28" s="705">
        <v>0.89583333333333337</v>
      </c>
      <c r="H28" s="705">
        <v>0.91666666666666663</v>
      </c>
    </row>
    <row r="29" spans="1:10">
      <c r="A29">
        <v>206</v>
      </c>
      <c r="B29" s="465" t="s">
        <v>6405</v>
      </c>
      <c r="C29">
        <v>0</v>
      </c>
      <c r="D29" s="465" t="s">
        <v>6411</v>
      </c>
      <c r="E29">
        <v>3</v>
      </c>
      <c r="F29" s="705">
        <v>0.41666666666666669</v>
      </c>
      <c r="G29" s="705">
        <v>0.89583333333333337</v>
      </c>
      <c r="H29" s="705">
        <v>0.91666666666666663</v>
      </c>
    </row>
    <row r="30" spans="1:10">
      <c r="A30">
        <v>302</v>
      </c>
      <c r="B30" s="465" t="s">
        <v>6417</v>
      </c>
      <c r="C30">
        <v>120</v>
      </c>
      <c r="D30" s="465" t="s">
        <v>6415</v>
      </c>
      <c r="E30" s="465">
        <v>1</v>
      </c>
      <c r="F30" s="705">
        <v>0.47916666666666669</v>
      </c>
      <c r="G30" s="705">
        <v>0.89583333333333337</v>
      </c>
      <c r="H30" s="705">
        <v>0.91666666666666663</v>
      </c>
    </row>
    <row r="31" spans="1:10">
      <c r="A31">
        <v>401</v>
      </c>
      <c r="B31" s="465" t="s">
        <v>6404</v>
      </c>
      <c r="C31">
        <v>0</v>
      </c>
      <c r="D31" s="465" t="s">
        <v>6410</v>
      </c>
      <c r="E31" s="465">
        <v>3</v>
      </c>
      <c r="F31" s="705">
        <v>0.39583333333333331</v>
      </c>
      <c r="G31" s="705">
        <v>0.89583333333333337</v>
      </c>
      <c r="H31" s="705">
        <v>0.91666666666666663</v>
      </c>
    </row>
    <row r="32" spans="1:10">
      <c r="A32">
        <v>502</v>
      </c>
      <c r="B32" s="465" t="s">
        <v>6434</v>
      </c>
      <c r="C32">
        <v>140</v>
      </c>
      <c r="D32" s="465" t="s">
        <v>6414</v>
      </c>
      <c r="E32" s="465">
        <v>1</v>
      </c>
      <c r="F32" s="705">
        <v>0.4375</v>
      </c>
      <c r="G32" s="705">
        <v>0.89583333333333337</v>
      </c>
      <c r="H32" s="705">
        <v>0.91666666666666663</v>
      </c>
    </row>
    <row r="33" spans="1:9">
      <c r="A33">
        <v>602</v>
      </c>
      <c r="B33" s="465" t="s">
        <v>6444</v>
      </c>
      <c r="C33">
        <v>0</v>
      </c>
      <c r="D33" s="465" t="s">
        <v>6413</v>
      </c>
      <c r="E33" s="465">
        <v>3</v>
      </c>
      <c r="F33" s="705">
        <v>0.39583333333333331</v>
      </c>
      <c r="G33" s="705">
        <v>0.89583333333333337</v>
      </c>
      <c r="H33" s="705">
        <v>0.91666666666666663</v>
      </c>
    </row>
    <row r="34" spans="1:9" hidden="1">
      <c r="A34">
        <v>201</v>
      </c>
      <c r="B34" s="465" t="s">
        <v>8341</v>
      </c>
      <c r="C34">
        <v>90</v>
      </c>
      <c r="D34" s="465" t="s">
        <v>6411</v>
      </c>
      <c r="E34">
        <v>3</v>
      </c>
      <c r="F34" s="705">
        <v>0.375</v>
      </c>
      <c r="G34" s="705">
        <v>0.91666666666666663</v>
      </c>
      <c r="H34" s="705">
        <v>0.95833333333333337</v>
      </c>
      <c r="I34" s="465" t="s">
        <v>8343</v>
      </c>
    </row>
    <row r="35" spans="1:9" hidden="1">
      <c r="A35">
        <v>202</v>
      </c>
      <c r="B35" s="465" t="s">
        <v>8340</v>
      </c>
      <c r="C35">
        <v>90</v>
      </c>
      <c r="D35" s="465" t="s">
        <v>6411</v>
      </c>
      <c r="E35">
        <v>3</v>
      </c>
      <c r="F35" s="705">
        <v>0.375</v>
      </c>
      <c r="G35" s="705">
        <v>0.91666666666666663</v>
      </c>
      <c r="H35" s="705">
        <v>0.95833333333333337</v>
      </c>
      <c r="I35" s="465" t="s">
        <v>8343</v>
      </c>
    </row>
    <row r="36" spans="1:9" hidden="1">
      <c r="A36">
        <v>203</v>
      </c>
      <c r="B36" s="465" t="s">
        <v>8339</v>
      </c>
      <c r="C36">
        <v>90</v>
      </c>
      <c r="D36" s="465" t="s">
        <v>6411</v>
      </c>
      <c r="E36">
        <v>3</v>
      </c>
      <c r="F36" s="705">
        <v>0.375</v>
      </c>
      <c r="G36" s="705">
        <v>0.91666666666666663</v>
      </c>
      <c r="H36" s="705">
        <v>0.95833333333333337</v>
      </c>
      <c r="I36" s="465" t="s">
        <v>8343</v>
      </c>
    </row>
    <row r="37" spans="1:9" hidden="1">
      <c r="A37">
        <v>204</v>
      </c>
      <c r="B37" s="465" t="s">
        <v>8338</v>
      </c>
      <c r="C37">
        <v>90</v>
      </c>
      <c r="D37" s="465" t="s">
        <v>6411</v>
      </c>
      <c r="E37">
        <v>3</v>
      </c>
      <c r="F37" s="705">
        <v>0.375</v>
      </c>
      <c r="G37" s="705">
        <v>0.91666666666666663</v>
      </c>
      <c r="H37" s="705">
        <v>0.95833333333333337</v>
      </c>
      <c r="I37" s="465" t="s">
        <v>8343</v>
      </c>
    </row>
    <row r="38" spans="1:9" hidden="1">
      <c r="A38">
        <v>205</v>
      </c>
      <c r="B38" s="465" t="s">
        <v>6423</v>
      </c>
      <c r="C38">
        <v>90</v>
      </c>
      <c r="D38" s="465" t="s">
        <v>6411</v>
      </c>
      <c r="E38">
        <v>3</v>
      </c>
      <c r="F38" s="705">
        <v>0.375</v>
      </c>
      <c r="G38" s="705">
        <v>0.91666666666666663</v>
      </c>
      <c r="H38" s="705">
        <v>0.95833333333333337</v>
      </c>
      <c r="I38" s="465" t="s">
        <v>8343</v>
      </c>
    </row>
    <row r="39" spans="1:9" hidden="1">
      <c r="A39">
        <v>402</v>
      </c>
      <c r="B39" s="465" t="s">
        <v>6436</v>
      </c>
      <c r="C39">
        <v>145</v>
      </c>
      <c r="D39" s="465" t="s">
        <v>6410</v>
      </c>
      <c r="E39" s="465">
        <v>1</v>
      </c>
      <c r="I39" s="465" t="s">
        <v>8328</v>
      </c>
    </row>
    <row r="40" spans="1:9" hidden="1">
      <c r="A40">
        <v>501</v>
      </c>
      <c r="B40" s="465" t="s">
        <v>6395</v>
      </c>
      <c r="C40">
        <v>100</v>
      </c>
      <c r="D40" s="465" t="s">
        <v>6414</v>
      </c>
      <c r="E40">
        <v>3</v>
      </c>
      <c r="I40" s="465" t="s">
        <v>8328</v>
      </c>
    </row>
    <row r="41" spans="1:9" hidden="1">
      <c r="A41">
        <v>604</v>
      </c>
      <c r="B41" s="465" t="s">
        <v>6442</v>
      </c>
      <c r="C41">
        <v>120</v>
      </c>
      <c r="D41" s="465" t="s">
        <v>6413</v>
      </c>
      <c r="E41" s="465">
        <v>1</v>
      </c>
      <c r="I41" s="465" t="s">
        <v>8328</v>
      </c>
    </row>
    <row r="42" spans="1:9" hidden="1">
      <c r="A42">
        <v>607</v>
      </c>
      <c r="B42" s="465" t="s">
        <v>6441</v>
      </c>
      <c r="C42">
        <v>120</v>
      </c>
      <c r="D42" s="465" t="s">
        <v>6413</v>
      </c>
      <c r="E42" s="465">
        <v>1</v>
      </c>
      <c r="I42" s="465" t="s">
        <v>8328</v>
      </c>
    </row>
    <row r="43" spans="1:9" hidden="1">
      <c r="A43">
        <v>608</v>
      </c>
      <c r="B43" s="465" t="s">
        <v>6440</v>
      </c>
      <c r="C43">
        <v>122</v>
      </c>
      <c r="D43" s="465" t="s">
        <v>6413</v>
      </c>
      <c r="E43" s="465">
        <v>1</v>
      </c>
      <c r="I43" s="465" t="s">
        <v>8328</v>
      </c>
    </row>
    <row r="44" spans="1:9" hidden="1">
      <c r="A44">
        <v>610</v>
      </c>
      <c r="B44" s="465" t="s">
        <v>6393</v>
      </c>
      <c r="C44">
        <v>90</v>
      </c>
      <c r="D44" s="465" t="s">
        <v>6413</v>
      </c>
      <c r="E44" s="465">
        <v>2</v>
      </c>
      <c r="I44" s="465" t="s">
        <v>8328</v>
      </c>
    </row>
    <row r="45" spans="1:9" hidden="1">
      <c r="A45">
        <v>612</v>
      </c>
      <c r="B45" s="465" t="s">
        <v>6394</v>
      </c>
      <c r="C45">
        <v>100</v>
      </c>
      <c r="D45" s="465" t="s">
        <v>6413</v>
      </c>
      <c r="E45">
        <v>1</v>
      </c>
      <c r="I45" s="465" t="s">
        <v>8328</v>
      </c>
    </row>
    <row r="46" spans="1:9" hidden="1">
      <c r="B46" s="465" t="s">
        <v>6397</v>
      </c>
      <c r="C46" s="465">
        <v>0</v>
      </c>
      <c r="D46" s="465" t="s">
        <v>6411</v>
      </c>
      <c r="E46">
        <v>2</v>
      </c>
      <c r="I46" s="465" t="s">
        <v>8333</v>
      </c>
    </row>
    <row r="47" spans="1:9" hidden="1">
      <c r="B47" s="465" t="s">
        <v>6398</v>
      </c>
      <c r="C47" s="465">
        <v>90</v>
      </c>
      <c r="D47" s="465" t="s">
        <v>6411</v>
      </c>
      <c r="E47">
        <v>2</v>
      </c>
      <c r="I47" s="465" t="s">
        <v>8333</v>
      </c>
    </row>
    <row r="48" spans="1:9" hidden="1">
      <c r="B48" s="465" t="s">
        <v>6406</v>
      </c>
      <c r="C48">
        <v>90</v>
      </c>
      <c r="D48" s="465" t="s">
        <v>6411</v>
      </c>
      <c r="E48">
        <v>2</v>
      </c>
      <c r="I48" s="465" t="s">
        <v>8333</v>
      </c>
    </row>
    <row r="49" spans="2:9" hidden="1">
      <c r="B49" s="465" t="s">
        <v>6399</v>
      </c>
      <c r="C49" s="465">
        <v>100</v>
      </c>
      <c r="D49" s="465" t="s">
        <v>6411</v>
      </c>
      <c r="E49">
        <v>3</v>
      </c>
      <c r="I49" s="465" t="s">
        <v>8333</v>
      </c>
    </row>
  </sheetData>
  <autoFilter ref="A1:J49">
    <filterColumn colId="8">
      <filters blank="1"/>
    </filterColumn>
    <sortState ref="A3:J36">
      <sortCondition ref="A2:A49"/>
    </sortState>
  </autoFilter>
  <sortState ref="A2:J49">
    <sortCondition ref="G2:G49"/>
  </sortState>
  <phoneticPr fontId="134"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B1:C28"/>
  <sheetViews>
    <sheetView workbookViewId="0">
      <selection activeCell="C25" sqref="C25"/>
    </sheetView>
  </sheetViews>
  <sheetFormatPr defaultRowHeight="14"/>
  <cols>
    <col min="2" max="2" width="19.1796875" customWidth="1"/>
    <col min="3" max="3" width="68" bestFit="1" customWidth="1"/>
  </cols>
  <sheetData>
    <row r="1" spans="2:3">
      <c r="B1" s="700" t="s">
        <v>7753</v>
      </c>
      <c r="C1" s="465" t="s">
        <v>8264</v>
      </c>
    </row>
    <row r="2" spans="2:3">
      <c r="B2" s="701" t="s">
        <v>7756</v>
      </c>
      <c r="C2" s="701" t="s">
        <v>8265</v>
      </c>
    </row>
    <row r="3" spans="2:3">
      <c r="B3" s="701" t="s">
        <v>8152</v>
      </c>
      <c r="C3" s="701" t="s">
        <v>235</v>
      </c>
    </row>
    <row r="4" spans="2:3">
      <c r="C4" s="701" t="s">
        <v>3</v>
      </c>
    </row>
    <row r="5" spans="2:3">
      <c r="B5" s="701" t="s">
        <v>7754</v>
      </c>
      <c r="C5" s="701" t="s">
        <v>8166</v>
      </c>
    </row>
    <row r="6" spans="2:3">
      <c r="B6" s="701" t="s">
        <v>7755</v>
      </c>
      <c r="C6" s="701" t="s">
        <v>0</v>
      </c>
    </row>
    <row r="7" spans="2:3">
      <c r="C7" s="701" t="s">
        <v>8266</v>
      </c>
    </row>
    <row r="8" spans="2:3">
      <c r="C8" s="701" t="s">
        <v>8267</v>
      </c>
    </row>
    <row r="9" spans="2:3">
      <c r="B9" s="701" t="s">
        <v>7757</v>
      </c>
      <c r="C9" s="701" t="s">
        <v>8268</v>
      </c>
    </row>
    <row r="10" spans="2:3">
      <c r="B10" s="701" t="s">
        <v>7758</v>
      </c>
      <c r="C10" s="701" t="s">
        <v>8269</v>
      </c>
    </row>
    <row r="11" spans="2:3">
      <c r="C11" s="701" t="s">
        <v>8270</v>
      </c>
    </row>
    <row r="12" spans="2:3">
      <c r="B12" s="701" t="s">
        <v>7759</v>
      </c>
      <c r="C12" s="701" t="s">
        <v>8271</v>
      </c>
    </row>
    <row r="13" spans="2:3">
      <c r="B13" s="701" t="s">
        <v>7760</v>
      </c>
      <c r="C13" s="701" t="s">
        <v>8272</v>
      </c>
    </row>
    <row r="14" spans="2:3">
      <c r="B14" s="701"/>
      <c r="C14" s="701" t="s">
        <v>8273</v>
      </c>
    </row>
    <row r="15" spans="2:3">
      <c r="B15" s="701" t="s">
        <v>7761</v>
      </c>
      <c r="C15" s="701" t="s">
        <v>8274</v>
      </c>
    </row>
    <row r="16" spans="2:3">
      <c r="C16" s="701" t="s">
        <v>8275</v>
      </c>
    </row>
    <row r="17" spans="3:3">
      <c r="C17" s="701" t="s">
        <v>8276</v>
      </c>
    </row>
    <row r="18" spans="3:3">
      <c r="C18" s="701" t="s">
        <v>8277</v>
      </c>
    </row>
    <row r="19" spans="3:3">
      <c r="C19" s="701" t="s">
        <v>8189</v>
      </c>
    </row>
    <row r="20" spans="3:3">
      <c r="C20" s="701" t="s">
        <v>8278</v>
      </c>
    </row>
    <row r="21" spans="3:3">
      <c r="C21" s="701" t="s">
        <v>8279</v>
      </c>
    </row>
    <row r="22" spans="3:3">
      <c r="C22" s="701" t="s">
        <v>8280</v>
      </c>
    </row>
    <row r="23" spans="3:3">
      <c r="C23" s="701" t="s">
        <v>8281</v>
      </c>
    </row>
    <row r="24" spans="3:3">
      <c r="C24" s="701" t="s">
        <v>0</v>
      </c>
    </row>
    <row r="25" spans="3:3">
      <c r="C25" s="701" t="s">
        <v>8283</v>
      </c>
    </row>
    <row r="26" spans="3:3">
      <c r="C26" s="701" t="s">
        <v>0</v>
      </c>
    </row>
    <row r="27" spans="3:3">
      <c r="C27" s="701"/>
    </row>
    <row r="28" spans="3:3">
      <c r="C28" s="701" t="s">
        <v>8282</v>
      </c>
    </row>
  </sheetData>
  <phoneticPr fontId="134"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L58"/>
  <sheetViews>
    <sheetView workbookViewId="0">
      <selection activeCell="K29" sqref="K29"/>
    </sheetView>
  </sheetViews>
  <sheetFormatPr defaultRowHeight="14"/>
  <cols>
    <col min="1" max="1" width="22.1796875" bestFit="1" customWidth="1"/>
    <col min="2" max="2" width="6.26953125" bestFit="1" customWidth="1"/>
    <col min="3" max="3" width="16.81640625" bestFit="1" customWidth="1"/>
    <col min="4" max="4" width="13.54296875" bestFit="1" customWidth="1"/>
    <col min="5" max="5" width="14.6328125" bestFit="1" customWidth="1"/>
    <col min="6" max="6" width="7.26953125" bestFit="1" customWidth="1"/>
    <col min="10" max="10" width="11.36328125" bestFit="1" customWidth="1"/>
    <col min="11" max="11" width="27.81640625" bestFit="1" customWidth="1"/>
  </cols>
  <sheetData>
    <row r="1" spans="1:12">
      <c r="A1" s="465" t="s">
        <v>8372</v>
      </c>
      <c r="B1" s="465" t="s">
        <v>8373</v>
      </c>
      <c r="C1" s="465" t="s">
        <v>8379</v>
      </c>
      <c r="D1" s="465" t="s">
        <v>8380</v>
      </c>
      <c r="E1" s="465" t="s">
        <v>8375</v>
      </c>
      <c r="F1" s="465" t="s">
        <v>8376</v>
      </c>
      <c r="G1" s="706" t="s">
        <v>8400</v>
      </c>
      <c r="H1" s="706" t="s">
        <v>8402</v>
      </c>
      <c r="J1" s="465" t="s">
        <v>8377</v>
      </c>
      <c r="K1" s="465" t="s">
        <v>8378</v>
      </c>
      <c r="L1" s="706" t="s">
        <v>8401</v>
      </c>
    </row>
    <row r="2" spans="1:12">
      <c r="A2" s="465" t="s">
        <v>8521</v>
      </c>
      <c r="B2" s="465">
        <v>1347</v>
      </c>
      <c r="C2" s="465" t="s">
        <v>8522</v>
      </c>
      <c r="D2" s="465" t="s">
        <v>8415</v>
      </c>
      <c r="E2" s="465" t="s">
        <v>8526</v>
      </c>
      <c r="F2" s="465" t="s">
        <v>8452</v>
      </c>
      <c r="G2" s="465" t="s">
        <v>8560</v>
      </c>
      <c r="H2" s="465" t="s">
        <v>8448</v>
      </c>
      <c r="I2" s="465"/>
      <c r="J2" s="465"/>
      <c r="K2" s="465"/>
      <c r="L2" s="465" t="s">
        <v>8431</v>
      </c>
    </row>
    <row r="3" spans="1:12" s="465" customFormat="1">
      <c r="A3" s="465" t="s">
        <v>8523</v>
      </c>
      <c r="B3" s="465">
        <v>553</v>
      </c>
      <c r="C3" s="465" t="s">
        <v>8524</v>
      </c>
      <c r="D3" s="465" t="s">
        <v>8525</v>
      </c>
      <c r="E3" s="465" t="s">
        <v>8526</v>
      </c>
      <c r="F3" s="465" t="s">
        <v>8452</v>
      </c>
      <c r="H3" s="465" t="s">
        <v>8448</v>
      </c>
      <c r="L3" s="465" t="s">
        <v>8527</v>
      </c>
    </row>
    <row r="4" spans="1:12" s="465" customFormat="1">
      <c r="A4" s="465" t="s">
        <v>8529</v>
      </c>
      <c r="B4" s="465">
        <v>3651</v>
      </c>
      <c r="C4" s="465" t="s">
        <v>8530</v>
      </c>
      <c r="D4" s="465" t="s">
        <v>8430</v>
      </c>
      <c r="E4" s="465" t="s">
        <v>8526</v>
      </c>
      <c r="F4" s="465" t="s">
        <v>8396</v>
      </c>
      <c r="H4" s="465" t="s">
        <v>8422</v>
      </c>
      <c r="L4" s="465" t="s">
        <v>8431</v>
      </c>
    </row>
    <row r="5" spans="1:12" s="465" customFormat="1">
      <c r="A5" s="465" t="s">
        <v>8531</v>
      </c>
      <c r="B5" s="465">
        <v>4602</v>
      </c>
      <c r="C5" s="465" t="s">
        <v>8532</v>
      </c>
      <c r="D5" s="465" t="s">
        <v>8489</v>
      </c>
      <c r="E5" s="465" t="s">
        <v>8389</v>
      </c>
      <c r="F5" s="465" t="s">
        <v>8496</v>
      </c>
      <c r="G5" s="465" t="s">
        <v>8533</v>
      </c>
      <c r="L5" s="465" t="s">
        <v>8534</v>
      </c>
    </row>
    <row r="6" spans="1:12" s="465" customFormat="1">
      <c r="A6" s="465" t="s">
        <v>8535</v>
      </c>
      <c r="B6" s="465">
        <v>5802</v>
      </c>
      <c r="C6" s="465" t="s">
        <v>8536</v>
      </c>
      <c r="E6" s="465" t="s">
        <v>8389</v>
      </c>
      <c r="F6" s="465" t="s">
        <v>8390</v>
      </c>
      <c r="G6" s="465" t="s">
        <v>8518</v>
      </c>
      <c r="H6" s="465" t="s">
        <v>8537</v>
      </c>
      <c r="L6" s="465" t="s">
        <v>8534</v>
      </c>
    </row>
    <row r="7" spans="1:12" s="465" customFormat="1">
      <c r="A7" s="465" t="s">
        <v>8528</v>
      </c>
      <c r="B7" s="465">
        <v>7584</v>
      </c>
      <c r="C7" s="465" t="s">
        <v>8538</v>
      </c>
      <c r="D7" s="465" t="s">
        <v>8539</v>
      </c>
      <c r="E7" s="465" t="s">
        <v>8540</v>
      </c>
      <c r="F7" s="465" t="s">
        <v>8390</v>
      </c>
      <c r="G7" s="465" t="s">
        <v>8518</v>
      </c>
      <c r="H7" s="465" t="s">
        <v>8446</v>
      </c>
      <c r="L7" s="465" t="s">
        <v>8534</v>
      </c>
    </row>
    <row r="8" spans="1:12" s="465" customFormat="1">
      <c r="A8" s="465" t="s">
        <v>8541</v>
      </c>
      <c r="B8" s="465">
        <v>1992</v>
      </c>
      <c r="C8" s="465" t="s">
        <v>8542</v>
      </c>
      <c r="D8" s="465" t="s">
        <v>8525</v>
      </c>
      <c r="E8" s="465" t="s">
        <v>8526</v>
      </c>
      <c r="F8" s="465" t="s">
        <v>8396</v>
      </c>
      <c r="H8" s="465" t="s">
        <v>8543</v>
      </c>
      <c r="L8" s="465" t="s">
        <v>8527</v>
      </c>
    </row>
    <row r="9" spans="1:12" s="465" customFormat="1">
      <c r="A9" s="465" t="s">
        <v>8544</v>
      </c>
      <c r="B9" s="465">
        <v>2256</v>
      </c>
      <c r="C9" s="465" t="s">
        <v>8542</v>
      </c>
      <c r="D9" s="465" t="s">
        <v>8545</v>
      </c>
      <c r="E9" s="465" t="s">
        <v>8526</v>
      </c>
      <c r="F9" s="465" t="s">
        <v>8396</v>
      </c>
      <c r="H9" s="465" t="s">
        <v>8425</v>
      </c>
      <c r="L9" s="465" t="s">
        <v>8527</v>
      </c>
    </row>
    <row r="10" spans="1:12" s="465" customFormat="1">
      <c r="A10" s="465" t="s">
        <v>8546</v>
      </c>
      <c r="B10" s="465">
        <v>3142</v>
      </c>
      <c r="C10" s="465" t="s">
        <v>8547</v>
      </c>
      <c r="D10" s="465" t="s">
        <v>8434</v>
      </c>
      <c r="E10" s="465" t="s">
        <v>8526</v>
      </c>
      <c r="F10" s="465" t="s">
        <v>8396</v>
      </c>
      <c r="G10" s="465" t="s">
        <v>8533</v>
      </c>
      <c r="H10" s="465" t="s">
        <v>8422</v>
      </c>
      <c r="L10" s="465" t="s">
        <v>8527</v>
      </c>
    </row>
    <row r="11" spans="1:12" s="465" customFormat="1">
      <c r="A11" s="465" t="s">
        <v>8548</v>
      </c>
      <c r="B11">
        <v>3617</v>
      </c>
      <c r="C11" s="465" t="s">
        <v>8549</v>
      </c>
      <c r="D11" s="465" t="s">
        <v>8550</v>
      </c>
      <c r="E11" s="465" t="s">
        <v>8526</v>
      </c>
      <c r="F11" s="465" t="s">
        <v>8396</v>
      </c>
      <c r="G11" s="465" t="s">
        <v>8533</v>
      </c>
      <c r="H11" s="465" t="s">
        <v>8484</v>
      </c>
      <c r="L11" s="465" t="s">
        <v>8527</v>
      </c>
    </row>
    <row r="12" spans="1:12" s="465" customFormat="1">
      <c r="A12" s="465" t="s">
        <v>8551</v>
      </c>
      <c r="B12">
        <v>4465</v>
      </c>
      <c r="C12" s="465" t="s">
        <v>8552</v>
      </c>
      <c r="D12" s="465" t="s">
        <v>8553</v>
      </c>
      <c r="E12" s="465" t="s">
        <v>8526</v>
      </c>
      <c r="F12" s="465" t="s">
        <v>8390</v>
      </c>
      <c r="G12" s="465" t="s">
        <v>8554</v>
      </c>
      <c r="H12" s="465" t="s">
        <v>8555</v>
      </c>
      <c r="L12" s="465" t="s">
        <v>8527</v>
      </c>
    </row>
    <row r="13" spans="1:12" s="465" customFormat="1">
      <c r="A13" s="465" t="s">
        <v>8556</v>
      </c>
      <c r="B13">
        <v>5048</v>
      </c>
      <c r="C13" s="465" t="s">
        <v>8557</v>
      </c>
      <c r="D13" s="465" t="s">
        <v>8553</v>
      </c>
      <c r="E13" s="465" t="s">
        <v>8526</v>
      </c>
      <c r="F13" s="465" t="s">
        <v>8390</v>
      </c>
      <c r="G13" s="465" t="s">
        <v>8554</v>
      </c>
      <c r="H13" s="465" t="s">
        <v>8439</v>
      </c>
      <c r="L13" s="465" t="s">
        <v>8527</v>
      </c>
    </row>
    <row r="14" spans="1:12" s="465" customFormat="1">
      <c r="A14" s="465" t="s">
        <v>8558</v>
      </c>
      <c r="B14">
        <v>5493</v>
      </c>
      <c r="C14" s="465" t="s">
        <v>8559</v>
      </c>
      <c r="D14" s="465" t="s">
        <v>8550</v>
      </c>
      <c r="E14" s="465" t="s">
        <v>8526</v>
      </c>
      <c r="F14" s="465" t="s">
        <v>8462</v>
      </c>
      <c r="G14" s="465" t="s">
        <v>8506</v>
      </c>
      <c r="H14" s="465" t="s">
        <v>8476</v>
      </c>
      <c r="L14" s="465" t="s">
        <v>8527</v>
      </c>
    </row>
    <row r="15" spans="1:12" s="465" customFormat="1">
      <c r="A15" s="465" t="s">
        <v>8458</v>
      </c>
      <c r="B15" s="465">
        <v>19970</v>
      </c>
      <c r="C15" s="465" t="s">
        <v>8459</v>
      </c>
      <c r="D15" s="465" t="s">
        <v>8460</v>
      </c>
      <c r="E15" s="465" t="s">
        <v>8461</v>
      </c>
      <c r="F15" s="465" t="s">
        <v>8462</v>
      </c>
      <c r="G15" s="465" t="s">
        <v>8463</v>
      </c>
      <c r="H15" s="465" t="s">
        <v>8464</v>
      </c>
      <c r="I15" s="465" t="s">
        <v>8465</v>
      </c>
    </row>
    <row r="16" spans="1:12" s="465" customFormat="1">
      <c r="A16" s="465" t="s">
        <v>8382</v>
      </c>
      <c r="B16" s="465">
        <v>127</v>
      </c>
      <c r="E16" s="465" t="s">
        <v>8374</v>
      </c>
      <c r="F16" s="465">
        <v>64</v>
      </c>
      <c r="J16" s="465" t="s">
        <v>8383</v>
      </c>
      <c r="K16" s="465" t="s">
        <v>8384</v>
      </c>
    </row>
    <row r="17" spans="1:12" s="465" customFormat="1">
      <c r="A17" s="465" t="s">
        <v>8385</v>
      </c>
      <c r="B17" s="465">
        <v>166</v>
      </c>
      <c r="C17" s="465">
        <v>625</v>
      </c>
      <c r="D17" s="465" t="s">
        <v>8386</v>
      </c>
      <c r="E17" s="465" t="s">
        <v>8387</v>
      </c>
      <c r="F17" s="465">
        <v>64</v>
      </c>
      <c r="J17" s="465" t="s">
        <v>8381</v>
      </c>
    </row>
    <row r="18" spans="1:12" s="465" customFormat="1">
      <c r="A18" s="465" t="s">
        <v>8397</v>
      </c>
      <c r="B18" s="465">
        <v>456</v>
      </c>
      <c r="C18" s="465" t="s">
        <v>8398</v>
      </c>
      <c r="D18" s="465" t="s">
        <v>8399</v>
      </c>
      <c r="E18" s="465" t="s">
        <v>8395</v>
      </c>
      <c r="F18" s="465" t="s">
        <v>8396</v>
      </c>
    </row>
    <row r="19" spans="1:12" s="465" customFormat="1">
      <c r="A19" s="465" t="s">
        <v>8388</v>
      </c>
      <c r="B19" s="465">
        <v>1375</v>
      </c>
      <c r="C19" s="465" t="s">
        <v>8561</v>
      </c>
      <c r="D19" s="465" t="s">
        <v>8424</v>
      </c>
      <c r="E19" s="465" t="s">
        <v>8389</v>
      </c>
      <c r="F19" s="465" t="s">
        <v>8390</v>
      </c>
      <c r="G19" s="465" t="s">
        <v>8533</v>
      </c>
      <c r="H19" s="465" t="s">
        <v>8562</v>
      </c>
      <c r="J19" s="465" t="s">
        <v>8391</v>
      </c>
      <c r="L19" s="465" t="s">
        <v>8563</v>
      </c>
    </row>
    <row r="20" spans="1:12" s="465" customFormat="1">
      <c r="A20" s="465" t="s">
        <v>8392</v>
      </c>
      <c r="B20" s="465">
        <v>669</v>
      </c>
      <c r="C20" s="465" t="s">
        <v>8393</v>
      </c>
      <c r="D20" s="465" t="s">
        <v>8394</v>
      </c>
      <c r="E20" s="465" t="s">
        <v>8395</v>
      </c>
      <c r="F20" s="465" t="s">
        <v>8396</v>
      </c>
    </row>
    <row r="21" spans="1:12" s="465" customFormat="1">
      <c r="A21" s="465" t="s">
        <v>8426</v>
      </c>
      <c r="B21" s="465">
        <v>248</v>
      </c>
      <c r="C21" s="465" t="s">
        <v>8427</v>
      </c>
      <c r="E21" s="465" t="s">
        <v>8374</v>
      </c>
    </row>
    <row r="22" spans="1:12" s="465" customFormat="1">
      <c r="A22" s="465" t="s">
        <v>8449</v>
      </c>
      <c r="B22" s="465">
        <v>149</v>
      </c>
      <c r="C22" s="465" t="s">
        <v>8450</v>
      </c>
      <c r="D22" s="465" t="s">
        <v>8451</v>
      </c>
      <c r="E22" s="465" t="s">
        <v>8387</v>
      </c>
      <c r="F22" s="465" t="s">
        <v>8452</v>
      </c>
      <c r="H22" s="465" t="s">
        <v>8453</v>
      </c>
    </row>
    <row r="23" spans="1:12" s="465" customFormat="1">
      <c r="A23" s="465" t="s">
        <v>8409</v>
      </c>
      <c r="B23" s="465">
        <v>586</v>
      </c>
      <c r="C23" s="465" t="s">
        <v>8410</v>
      </c>
      <c r="D23" s="465" t="s">
        <v>8411</v>
      </c>
      <c r="E23" s="465" t="s">
        <v>8412</v>
      </c>
      <c r="F23" s="465" t="s">
        <v>8396</v>
      </c>
      <c r="H23" s="465" t="s">
        <v>8447</v>
      </c>
    </row>
    <row r="24" spans="1:12" s="465" customFormat="1">
      <c r="A24" s="465" t="s">
        <v>8413</v>
      </c>
      <c r="B24" s="465">
        <v>843</v>
      </c>
      <c r="C24" s="465" t="s">
        <v>8414</v>
      </c>
      <c r="D24" s="465" t="s">
        <v>8411</v>
      </c>
      <c r="E24" s="465" t="s">
        <v>8412</v>
      </c>
      <c r="F24" s="465" t="s">
        <v>8396</v>
      </c>
      <c r="H24" s="465" t="s">
        <v>8448</v>
      </c>
    </row>
    <row r="25" spans="1:12" s="465" customFormat="1">
      <c r="A25" s="465" t="s">
        <v>8416</v>
      </c>
      <c r="B25" s="465">
        <v>1735</v>
      </c>
      <c r="C25" s="465" t="s">
        <v>8393</v>
      </c>
      <c r="D25" s="465" t="s">
        <v>8415</v>
      </c>
      <c r="E25" s="465" t="s">
        <v>8389</v>
      </c>
      <c r="F25" s="465" t="s">
        <v>8396</v>
      </c>
      <c r="H25" s="465" t="s">
        <v>8422</v>
      </c>
    </row>
    <row r="26" spans="1:12" s="465" customFormat="1">
      <c r="A26" s="465" t="s">
        <v>8418</v>
      </c>
      <c r="B26" s="465">
        <v>1904</v>
      </c>
      <c r="C26" s="465" t="s">
        <v>8419</v>
      </c>
      <c r="D26" s="465" t="s">
        <v>8417</v>
      </c>
      <c r="E26" s="465" t="s">
        <v>8389</v>
      </c>
      <c r="F26" s="465" t="s">
        <v>8396</v>
      </c>
      <c r="H26" s="465" t="s">
        <v>8432</v>
      </c>
    </row>
    <row r="27" spans="1:12" s="465" customFormat="1">
      <c r="A27" s="465" t="s">
        <v>8420</v>
      </c>
      <c r="B27" s="465">
        <v>1190</v>
      </c>
      <c r="C27" s="465" t="s">
        <v>8423</v>
      </c>
      <c r="D27" s="465" t="s">
        <v>8424</v>
      </c>
      <c r="E27" s="465" t="s">
        <v>8389</v>
      </c>
      <c r="F27" s="465" t="s">
        <v>8396</v>
      </c>
      <c r="H27" s="465" t="s">
        <v>8425</v>
      </c>
    </row>
    <row r="28" spans="1:12" s="465" customFormat="1">
      <c r="A28" s="465" t="s">
        <v>8421</v>
      </c>
      <c r="B28" s="465">
        <v>1988</v>
      </c>
      <c r="C28" s="465" t="s">
        <v>8393</v>
      </c>
      <c r="E28" s="465" t="s">
        <v>8389</v>
      </c>
      <c r="F28" s="465" t="s">
        <v>8396</v>
      </c>
      <c r="H28" s="465" t="s">
        <v>8422</v>
      </c>
    </row>
    <row r="29" spans="1:12" s="465" customFormat="1">
      <c r="A29" s="465" t="s">
        <v>8477</v>
      </c>
      <c r="B29" s="465">
        <v>2556</v>
      </c>
      <c r="C29" s="465" t="s">
        <v>8466</v>
      </c>
      <c r="D29" s="465" t="s">
        <v>8440</v>
      </c>
      <c r="E29" s="465" t="s">
        <v>8389</v>
      </c>
      <c r="F29" s="465" t="s">
        <v>8390</v>
      </c>
      <c r="H29" s="465" t="s">
        <v>8442</v>
      </c>
    </row>
    <row r="30" spans="1:12" s="465" customFormat="1">
      <c r="A30" s="465" t="s">
        <v>8467</v>
      </c>
      <c r="B30" s="465">
        <v>2816</v>
      </c>
      <c r="C30" s="465" t="s">
        <v>8419</v>
      </c>
      <c r="D30" s="465" t="s">
        <v>8440</v>
      </c>
      <c r="E30" s="465" t="s">
        <v>8389</v>
      </c>
      <c r="F30" s="465" t="s">
        <v>8390</v>
      </c>
      <c r="H30" s="465" t="s">
        <v>8442</v>
      </c>
    </row>
    <row r="31" spans="1:12" s="465" customFormat="1">
      <c r="A31" s="465" t="s">
        <v>8468</v>
      </c>
      <c r="B31" s="465">
        <v>3641</v>
      </c>
      <c r="C31" s="465" t="s">
        <v>8469</v>
      </c>
      <c r="D31" s="465" t="s">
        <v>8394</v>
      </c>
      <c r="E31" s="465" t="s">
        <v>8389</v>
      </c>
      <c r="F31" s="465" t="s">
        <v>8462</v>
      </c>
      <c r="H31" s="465" t="s">
        <v>8444</v>
      </c>
    </row>
    <row r="32" spans="1:12" s="465" customFormat="1">
      <c r="A32" s="465" t="s">
        <v>8470</v>
      </c>
      <c r="B32" s="465">
        <v>3657</v>
      </c>
      <c r="C32" s="465" t="s">
        <v>8471</v>
      </c>
      <c r="D32" s="465" t="s">
        <v>8472</v>
      </c>
      <c r="E32" s="465" t="s">
        <v>8389</v>
      </c>
      <c r="F32" s="465" t="s">
        <v>8390</v>
      </c>
      <c r="H32" s="465" t="s">
        <v>8444</v>
      </c>
    </row>
    <row r="33" spans="1:12" s="465" customFormat="1">
      <c r="A33" s="465" t="s">
        <v>8473</v>
      </c>
      <c r="B33" s="465">
        <v>4472</v>
      </c>
      <c r="C33" s="465" t="s">
        <v>8474</v>
      </c>
      <c r="D33" s="465" t="s">
        <v>8394</v>
      </c>
      <c r="E33" s="465" t="s">
        <v>8389</v>
      </c>
      <c r="F33" s="465" t="s">
        <v>8408</v>
      </c>
      <c r="H33" s="465" t="s">
        <v>8446</v>
      </c>
    </row>
    <row r="34" spans="1:12" s="465" customFormat="1">
      <c r="A34" s="465" t="s">
        <v>8475</v>
      </c>
      <c r="B34" s="465">
        <v>4721</v>
      </c>
      <c r="C34" s="465" t="s">
        <v>8393</v>
      </c>
      <c r="D34" s="465" t="s">
        <v>8394</v>
      </c>
      <c r="E34" s="465" t="s">
        <v>8389</v>
      </c>
      <c r="F34" s="465" t="s">
        <v>8408</v>
      </c>
      <c r="H34" s="465" t="s">
        <v>8476</v>
      </c>
    </row>
    <row r="35" spans="1:12" s="465" customFormat="1">
      <c r="A35" s="465" t="s">
        <v>8403</v>
      </c>
      <c r="B35" s="465">
        <v>2834</v>
      </c>
      <c r="C35" s="465" t="s">
        <v>8404</v>
      </c>
      <c r="D35" s="465" t="s">
        <v>8440</v>
      </c>
      <c r="E35" s="465" t="s">
        <v>8389</v>
      </c>
      <c r="F35" s="465" t="s">
        <v>8390</v>
      </c>
      <c r="H35" s="465" t="s">
        <v>8442</v>
      </c>
      <c r="J35" s="465" t="s">
        <v>8441</v>
      </c>
    </row>
    <row r="36" spans="1:12" s="465" customFormat="1">
      <c r="A36" s="465" t="s">
        <v>8405</v>
      </c>
      <c r="B36" s="465">
        <v>3687</v>
      </c>
      <c r="C36" s="465" t="s">
        <v>8406</v>
      </c>
      <c r="D36" s="465" t="s">
        <v>8443</v>
      </c>
      <c r="E36" s="465" t="s">
        <v>8389</v>
      </c>
      <c r="F36" s="465" t="s">
        <v>8390</v>
      </c>
      <c r="H36" s="465" t="s">
        <v>8444</v>
      </c>
    </row>
    <row r="37" spans="1:12" s="465" customFormat="1">
      <c r="A37" s="465" t="s">
        <v>8407</v>
      </c>
      <c r="B37" s="465">
        <v>4652</v>
      </c>
      <c r="C37" s="465" t="s">
        <v>8393</v>
      </c>
      <c r="D37" s="465" t="s">
        <v>8445</v>
      </c>
      <c r="E37" s="465" t="s">
        <v>8389</v>
      </c>
      <c r="F37" s="465" t="s">
        <v>8408</v>
      </c>
      <c r="H37" s="465" t="s">
        <v>8446</v>
      </c>
    </row>
    <row r="38" spans="1:12" s="465" customFormat="1">
      <c r="A38" s="465" t="s">
        <v>8428</v>
      </c>
      <c r="B38" s="465">
        <v>2599</v>
      </c>
      <c r="C38" s="465" t="s">
        <v>8429</v>
      </c>
      <c r="D38" s="465" t="s">
        <v>8430</v>
      </c>
      <c r="F38" s="465" t="s">
        <v>8396</v>
      </c>
      <c r="H38" s="465" t="s">
        <v>8432</v>
      </c>
      <c r="L38" s="465" t="s">
        <v>8431</v>
      </c>
    </row>
    <row r="39" spans="1:12" s="465" customFormat="1">
      <c r="A39" s="465" t="s">
        <v>8433</v>
      </c>
      <c r="B39" s="465">
        <v>4362</v>
      </c>
      <c r="C39" s="465" t="s">
        <v>8429</v>
      </c>
      <c r="D39" s="465" t="s">
        <v>8434</v>
      </c>
      <c r="E39" s="465" t="s">
        <v>8389</v>
      </c>
      <c r="F39" s="465" t="s">
        <v>8390</v>
      </c>
      <c r="G39" s="465" t="s">
        <v>8435</v>
      </c>
      <c r="H39" s="465" t="s">
        <v>8436</v>
      </c>
      <c r="L39" s="465" t="s">
        <v>8431</v>
      </c>
    </row>
    <row r="40" spans="1:12" s="465" customFormat="1">
      <c r="A40" s="465" t="s">
        <v>8437</v>
      </c>
      <c r="B40" s="465">
        <v>4769</v>
      </c>
      <c r="C40" s="465" t="s">
        <v>8438</v>
      </c>
      <c r="D40" s="465" t="s">
        <v>8457</v>
      </c>
      <c r="F40" s="465" t="s">
        <v>8390</v>
      </c>
      <c r="H40" s="465" t="s">
        <v>8439</v>
      </c>
      <c r="L40" s="465" t="s">
        <v>8431</v>
      </c>
    </row>
    <row r="41" spans="1:12" s="465" customFormat="1">
      <c r="A41" s="465" t="s">
        <v>8479</v>
      </c>
      <c r="B41" s="465">
        <v>2066</v>
      </c>
      <c r="C41" s="465" t="s">
        <v>8480</v>
      </c>
      <c r="D41" s="465" t="s">
        <v>8430</v>
      </c>
      <c r="F41" s="465" t="s">
        <v>8396</v>
      </c>
      <c r="H41" s="465" t="s">
        <v>8481</v>
      </c>
    </row>
    <row r="42" spans="1:12" s="465" customFormat="1">
      <c r="A42" s="465" t="s">
        <v>8490</v>
      </c>
      <c r="B42" s="465">
        <v>5184</v>
      </c>
      <c r="C42" s="465" t="s">
        <v>8491</v>
      </c>
      <c r="D42" s="465" t="s">
        <v>8500</v>
      </c>
      <c r="E42" s="465" t="s">
        <v>8495</v>
      </c>
      <c r="F42" s="465" t="s">
        <v>8396</v>
      </c>
      <c r="G42" s="465" t="s">
        <v>8518</v>
      </c>
      <c r="H42" s="465" t="s">
        <v>8519</v>
      </c>
      <c r="L42" s="465" t="s">
        <v>8497</v>
      </c>
    </row>
    <row r="43" spans="1:12" s="465" customFormat="1">
      <c r="A43" s="465" t="s">
        <v>8482</v>
      </c>
      <c r="B43" s="465">
        <v>2604</v>
      </c>
      <c r="C43" s="465" t="s">
        <v>8483</v>
      </c>
      <c r="D43" s="465" t="s">
        <v>8430</v>
      </c>
      <c r="F43" s="465" t="s">
        <v>8396</v>
      </c>
      <c r="H43" s="465" t="s">
        <v>8484</v>
      </c>
    </row>
    <row r="44" spans="1:12" s="465" customFormat="1">
      <c r="A44" s="465" t="s">
        <v>8492</v>
      </c>
      <c r="B44" s="465">
        <v>7578</v>
      </c>
      <c r="C44" s="465" t="s">
        <v>8493</v>
      </c>
      <c r="D44" s="465" t="s">
        <v>8494</v>
      </c>
      <c r="E44" s="465" t="s">
        <v>8495</v>
      </c>
      <c r="F44" s="465" t="s">
        <v>8496</v>
      </c>
      <c r="H44" s="465" t="s">
        <v>8436</v>
      </c>
      <c r="L44" s="465" t="s">
        <v>8497</v>
      </c>
    </row>
    <row r="45" spans="1:12" s="465" customFormat="1">
      <c r="A45" s="465" t="s">
        <v>8485</v>
      </c>
      <c r="B45" s="465">
        <v>4542</v>
      </c>
      <c r="C45" s="465" t="s">
        <v>8486</v>
      </c>
      <c r="D45" s="465" t="s">
        <v>8430</v>
      </c>
      <c r="F45" s="465" t="s">
        <v>8390</v>
      </c>
      <c r="H45" s="465" t="s">
        <v>8439</v>
      </c>
    </row>
    <row r="46" spans="1:12" s="465" customFormat="1">
      <c r="A46" s="465" t="s">
        <v>8498</v>
      </c>
      <c r="B46" s="465">
        <v>8367</v>
      </c>
      <c r="C46" s="465" t="s">
        <v>8499</v>
      </c>
      <c r="D46" s="465" t="s">
        <v>8500</v>
      </c>
      <c r="E46" s="465" t="s">
        <v>8495</v>
      </c>
      <c r="F46" s="465" t="s">
        <v>8390</v>
      </c>
      <c r="G46" s="465" t="s">
        <v>8501</v>
      </c>
      <c r="H46" s="465" t="s">
        <v>8436</v>
      </c>
      <c r="L46" s="465" t="s">
        <v>8497</v>
      </c>
    </row>
    <row r="47" spans="1:12" s="465" customFormat="1">
      <c r="A47" s="465" t="s">
        <v>8502</v>
      </c>
      <c r="B47" s="465">
        <v>9461</v>
      </c>
      <c r="C47" s="465" t="s">
        <v>8503</v>
      </c>
      <c r="D47" s="465" t="s">
        <v>8500</v>
      </c>
      <c r="E47" s="465" t="s">
        <v>8495</v>
      </c>
      <c r="F47" s="465" t="s">
        <v>8390</v>
      </c>
      <c r="G47" s="465" t="s">
        <v>8501</v>
      </c>
      <c r="H47" s="465" t="s">
        <v>8446</v>
      </c>
      <c r="L47" s="465" t="s">
        <v>8497</v>
      </c>
    </row>
    <row r="48" spans="1:12" s="465" customFormat="1">
      <c r="A48" s="465" t="s">
        <v>8487</v>
      </c>
      <c r="B48" s="465">
        <v>4881</v>
      </c>
      <c r="C48" s="465" t="s">
        <v>8488</v>
      </c>
      <c r="D48" s="465" t="s">
        <v>8489</v>
      </c>
      <c r="F48" s="465" t="s">
        <v>8390</v>
      </c>
      <c r="H48" s="465" t="s">
        <v>8436</v>
      </c>
    </row>
    <row r="49" spans="1:12" s="465" customFormat="1">
      <c r="A49" s="465" t="s">
        <v>8504</v>
      </c>
      <c r="B49" s="465">
        <v>11986</v>
      </c>
      <c r="D49" s="465" t="s">
        <v>8505</v>
      </c>
      <c r="E49" s="465" t="s">
        <v>8495</v>
      </c>
      <c r="F49" s="465" t="s">
        <v>8496</v>
      </c>
      <c r="G49" s="465" t="s">
        <v>8506</v>
      </c>
      <c r="H49" s="465" t="s">
        <v>8446</v>
      </c>
      <c r="L49" s="465" t="s">
        <v>8497</v>
      </c>
    </row>
    <row r="50" spans="1:12" s="465" customFormat="1">
      <c r="A50" s="465" t="s">
        <v>8507</v>
      </c>
      <c r="B50" s="465">
        <v>15217</v>
      </c>
      <c r="C50" s="465" t="s">
        <v>8508</v>
      </c>
      <c r="D50" s="465" t="s">
        <v>8505</v>
      </c>
      <c r="E50" s="465" t="s">
        <v>8495</v>
      </c>
      <c r="F50" s="465" t="s">
        <v>8390</v>
      </c>
      <c r="G50" s="465" t="s">
        <v>8509</v>
      </c>
      <c r="H50" s="465" t="s">
        <v>8510</v>
      </c>
    </row>
    <row r="51" spans="1:12" s="465" customFormat="1">
      <c r="A51" s="465" t="s">
        <v>8511</v>
      </c>
      <c r="B51" s="465">
        <v>18217</v>
      </c>
      <c r="C51" s="465" t="s">
        <v>8512</v>
      </c>
      <c r="D51" s="465" t="s">
        <v>8505</v>
      </c>
      <c r="E51" s="465" t="s">
        <v>8495</v>
      </c>
      <c r="F51" s="465" t="s">
        <v>8390</v>
      </c>
      <c r="G51" s="465" t="s">
        <v>8509</v>
      </c>
      <c r="H51" s="465" t="s">
        <v>8513</v>
      </c>
    </row>
    <row r="52" spans="1:12" s="465" customFormat="1">
      <c r="A52" s="465" t="s">
        <v>8514</v>
      </c>
      <c r="B52" s="465">
        <v>19167</v>
      </c>
      <c r="E52" s="465" t="s">
        <v>8516</v>
      </c>
      <c r="F52" s="465" t="s">
        <v>8390</v>
      </c>
      <c r="G52" s="465" t="s">
        <v>8509</v>
      </c>
    </row>
    <row r="53" spans="1:12" s="465" customFormat="1">
      <c r="A53" s="465" t="s">
        <v>8515</v>
      </c>
      <c r="B53" s="465">
        <v>19167</v>
      </c>
      <c r="C53" s="465" t="s">
        <v>8512</v>
      </c>
      <c r="D53" s="465" t="s">
        <v>8505</v>
      </c>
      <c r="E53" s="465" t="s">
        <v>8495</v>
      </c>
      <c r="F53" s="465" t="s">
        <v>8390</v>
      </c>
      <c r="G53" s="465" t="s">
        <v>8509</v>
      </c>
      <c r="H53" s="465" t="s">
        <v>8517</v>
      </c>
    </row>
    <row r="54" spans="1:12" s="465" customFormat="1">
      <c r="A54" s="465" t="s">
        <v>8454</v>
      </c>
      <c r="C54" s="465" t="s">
        <v>8455</v>
      </c>
      <c r="D54" s="465" t="s">
        <v>8456</v>
      </c>
      <c r="G54" s="706"/>
      <c r="H54" s="706"/>
      <c r="I54"/>
      <c r="L54" s="706"/>
    </row>
    <row r="55" spans="1:12" s="465" customFormat="1">
      <c r="A55" s="465" t="s">
        <v>8564</v>
      </c>
      <c r="B55" s="465">
        <v>448</v>
      </c>
      <c r="C55" s="465" t="s">
        <v>8565</v>
      </c>
      <c r="D55" s="465" t="s">
        <v>8566</v>
      </c>
      <c r="E55" s="465" t="s">
        <v>8567</v>
      </c>
      <c r="F55" s="465" t="s">
        <v>8568</v>
      </c>
      <c r="G55" s="465" t="s">
        <v>8569</v>
      </c>
      <c r="H55" s="465" t="s">
        <v>8570</v>
      </c>
      <c r="L55" s="465" t="s">
        <v>8571</v>
      </c>
    </row>
    <row r="56" spans="1:12" s="465" customFormat="1">
      <c r="A56" s="465" t="s">
        <v>8572</v>
      </c>
      <c r="B56" s="465">
        <v>1101</v>
      </c>
      <c r="C56" s="465" t="s">
        <v>8573</v>
      </c>
      <c r="D56" s="465" t="s">
        <v>8574</v>
      </c>
      <c r="E56" s="465" t="s">
        <v>8567</v>
      </c>
      <c r="F56" s="465" t="s">
        <v>8568</v>
      </c>
      <c r="G56" s="465" t="s">
        <v>8575</v>
      </c>
      <c r="H56" s="465" t="s">
        <v>8576</v>
      </c>
      <c r="L56" s="465" t="s">
        <v>8577</v>
      </c>
    </row>
    <row r="57" spans="1:12" s="465" customFormat="1">
      <c r="A57" s="465" t="s">
        <v>8578</v>
      </c>
      <c r="B57" s="465">
        <v>1596</v>
      </c>
      <c r="C57" s="465" t="s">
        <v>8579</v>
      </c>
      <c r="D57" s="465" t="s">
        <v>8580</v>
      </c>
      <c r="E57" s="465" t="s">
        <v>8567</v>
      </c>
      <c r="F57" s="465" t="s">
        <v>8568</v>
      </c>
      <c r="G57" s="465" t="s">
        <v>8575</v>
      </c>
      <c r="H57" s="465" t="s">
        <v>8581</v>
      </c>
      <c r="L57" s="465" t="s">
        <v>8577</v>
      </c>
    </row>
    <row r="58" spans="1:12" s="465" customFormat="1">
      <c r="A58" s="465" t="s">
        <v>8582</v>
      </c>
      <c r="B58" s="465">
        <v>2478</v>
      </c>
      <c r="C58" s="465" t="s">
        <v>8583</v>
      </c>
      <c r="D58" s="465" t="s">
        <v>8584</v>
      </c>
      <c r="F58" s="465" t="s">
        <v>8585</v>
      </c>
      <c r="H58" s="465" t="s">
        <v>8586</v>
      </c>
    </row>
  </sheetData>
  <sortState ref="A2:L54">
    <sortCondition ref="A2:A54"/>
  </sortState>
  <phoneticPr fontId="134" type="noConversion"/>
  <hyperlinks>
    <hyperlink ref="F2" r:id="rId1" display="https://detail.zol.com.cn/vga/s257/"/>
  </hyperlinks>
  <pageMargins left="0.7" right="0.7" top="0.75" bottom="0.75" header="0.3" footer="0.3"/>
  <pageSetup paperSize="9" orientation="portrait" r:id="rId2"/>
  <drawing r:id="rId3"/>
</worksheet>
</file>

<file path=xl/worksheets/sheet20.xml><?xml version="1.0" encoding="utf-8"?>
<worksheet xmlns="http://schemas.openxmlformats.org/spreadsheetml/2006/main" xmlns:r="http://schemas.openxmlformats.org/officeDocument/2006/relationships">
  <dimension ref="A1:H88"/>
  <sheetViews>
    <sheetView topLeftCell="A64" workbookViewId="0">
      <selection activeCell="A11" sqref="A11"/>
    </sheetView>
  </sheetViews>
  <sheetFormatPr defaultRowHeight="14"/>
  <cols>
    <col min="1" max="1" width="22.1796875" bestFit="1" customWidth="1"/>
    <col min="2" max="2" width="8.7265625" style="679"/>
    <col min="7" max="7" width="20" bestFit="1" customWidth="1"/>
  </cols>
  <sheetData>
    <row r="1" spans="1:7">
      <c r="A1" s="465" t="s">
        <v>6907</v>
      </c>
      <c r="B1" s="680" t="s">
        <v>6908</v>
      </c>
      <c r="C1" s="465" t="s">
        <v>6909</v>
      </c>
      <c r="D1" s="465" t="s">
        <v>6910</v>
      </c>
      <c r="E1" s="465" t="s">
        <v>6911</v>
      </c>
      <c r="F1" s="465" t="s">
        <v>6996</v>
      </c>
      <c r="G1" s="465" t="s">
        <v>6997</v>
      </c>
    </row>
    <row r="2" spans="1:7">
      <c r="A2" s="258" t="s">
        <v>6904</v>
      </c>
      <c r="B2" s="258" t="s">
        <v>5880</v>
      </c>
      <c r="C2" s="258" t="s">
        <v>6967</v>
      </c>
    </row>
    <row r="3" spans="1:7">
      <c r="A3" s="258" t="s">
        <v>6318</v>
      </c>
      <c r="B3" s="694" t="s">
        <v>5877</v>
      </c>
      <c r="C3" s="258" t="s">
        <v>7006</v>
      </c>
    </row>
    <row r="4" spans="1:7">
      <c r="A4" s="258" t="s">
        <v>5881</v>
      </c>
      <c r="B4" s="258" t="s">
        <v>5877</v>
      </c>
      <c r="C4" s="258" t="s">
        <v>6331</v>
      </c>
    </row>
    <row r="5" spans="1:7">
      <c r="A5" s="258" t="s">
        <v>7004</v>
      </c>
      <c r="B5" s="258" t="s">
        <v>5877</v>
      </c>
      <c r="C5" s="258" t="s">
        <v>7005</v>
      </c>
    </row>
    <row r="6" spans="1:7" s="258" customFormat="1">
      <c r="A6" s="258" t="s">
        <v>7734</v>
      </c>
      <c r="B6" s="258" t="s">
        <v>5877</v>
      </c>
      <c r="C6" s="258" t="s">
        <v>7735</v>
      </c>
      <c r="G6" s="465" t="s">
        <v>9188</v>
      </c>
    </row>
    <row r="7" spans="1:7" s="258" customFormat="1">
      <c r="A7" s="465" t="s">
        <v>8308</v>
      </c>
      <c r="B7" s="680" t="s">
        <v>5880</v>
      </c>
      <c r="C7" s="465" t="s">
        <v>9426</v>
      </c>
      <c r="G7" s="465"/>
    </row>
    <row r="8" spans="1:7">
      <c r="A8" s="258" t="s">
        <v>6854</v>
      </c>
      <c r="B8" s="694" t="s">
        <v>5877</v>
      </c>
      <c r="C8" s="258" t="s">
        <v>6855</v>
      </c>
    </row>
    <row r="9" spans="1:7">
      <c r="A9" s="465" t="s">
        <v>6852</v>
      </c>
      <c r="B9" s="680" t="s">
        <v>5880</v>
      </c>
      <c r="C9" s="465" t="s">
        <v>6853</v>
      </c>
      <c r="D9" s="465" t="s">
        <v>6897</v>
      </c>
      <c r="E9" s="680" t="s">
        <v>5877</v>
      </c>
    </row>
    <row r="10" spans="1:7">
      <c r="A10" s="694" t="s">
        <v>7014</v>
      </c>
      <c r="B10" s="694" t="s">
        <v>5877</v>
      </c>
      <c r="C10" s="694" t="s">
        <v>9408</v>
      </c>
      <c r="D10" s="465"/>
      <c r="E10" s="680"/>
    </row>
    <row r="11" spans="1:7">
      <c r="A11" s="465" t="s">
        <v>7051</v>
      </c>
      <c r="B11" s="465" t="s">
        <v>5880</v>
      </c>
      <c r="C11" s="465" t="s">
        <v>7596</v>
      </c>
      <c r="D11" s="465"/>
      <c r="E11" s="680"/>
    </row>
    <row r="12" spans="1:7">
      <c r="A12" s="258" t="s">
        <v>5893</v>
      </c>
      <c r="B12" s="694" t="s">
        <v>5877</v>
      </c>
      <c r="C12" s="694" t="s">
        <v>5896</v>
      </c>
    </row>
    <row r="13" spans="1:7">
      <c r="A13" s="258" t="s">
        <v>9218</v>
      </c>
      <c r="B13" s="694" t="s">
        <v>5877</v>
      </c>
      <c r="C13" s="694" t="s">
        <v>9219</v>
      </c>
    </row>
    <row r="14" spans="1:7" s="694" customFormat="1">
      <c r="A14" s="694" t="s">
        <v>9222</v>
      </c>
      <c r="B14" s="694" t="s">
        <v>5877</v>
      </c>
      <c r="C14" s="694" t="s">
        <v>9221</v>
      </c>
    </row>
    <row r="15" spans="1:7">
      <c r="A15" s="465" t="s">
        <v>2921</v>
      </c>
      <c r="B15" s="680" t="s">
        <v>5880</v>
      </c>
      <c r="C15" s="465" t="s">
        <v>6317</v>
      </c>
      <c r="G15" s="465" t="s">
        <v>6999</v>
      </c>
    </row>
    <row r="16" spans="1:7" s="694" customFormat="1">
      <c r="A16" s="694" t="s">
        <v>9405</v>
      </c>
      <c r="B16" s="694" t="s">
        <v>5877</v>
      </c>
      <c r="C16" s="694" t="s">
        <v>9406</v>
      </c>
    </row>
    <row r="17" spans="1:5">
      <c r="A17" s="258" t="s">
        <v>5876</v>
      </c>
      <c r="B17" s="694" t="s">
        <v>5877</v>
      </c>
      <c r="C17" s="258" t="s">
        <v>5897</v>
      </c>
    </row>
    <row r="18" spans="1:5">
      <c r="A18" s="258" t="s">
        <v>7607</v>
      </c>
      <c r="B18" s="258" t="s">
        <v>5877</v>
      </c>
      <c r="C18" s="258" t="s">
        <v>7608</v>
      </c>
    </row>
    <row r="19" spans="1:5">
      <c r="A19" s="258" t="s">
        <v>5887</v>
      </c>
      <c r="B19" s="258" t="s">
        <v>5877</v>
      </c>
      <c r="C19" s="258" t="s">
        <v>6342</v>
      </c>
    </row>
    <row r="20" spans="1:5">
      <c r="A20" s="258" t="s">
        <v>5889</v>
      </c>
      <c r="B20" s="694" t="s">
        <v>5877</v>
      </c>
      <c r="C20" s="258" t="s">
        <v>6328</v>
      </c>
    </row>
    <row r="21" spans="1:5">
      <c r="A21" s="258" t="s">
        <v>7762</v>
      </c>
      <c r="B21" s="694" t="s">
        <v>5877</v>
      </c>
      <c r="C21" s="258" t="s">
        <v>7763</v>
      </c>
    </row>
    <row r="22" spans="1:5">
      <c r="A22" s="258" t="s">
        <v>6829</v>
      </c>
      <c r="B22" s="694" t="s">
        <v>5877</v>
      </c>
      <c r="C22" s="258" t="s">
        <v>6830</v>
      </c>
    </row>
    <row r="23" spans="1:5">
      <c r="A23" s="465" t="s">
        <v>6968</v>
      </c>
      <c r="B23" s="680" t="s">
        <v>5880</v>
      </c>
      <c r="C23" s="465" t="s">
        <v>6333</v>
      </c>
      <c r="D23" s="465" t="s">
        <v>6898</v>
      </c>
      <c r="E23" s="465" t="s">
        <v>6902</v>
      </c>
    </row>
    <row r="24" spans="1:5">
      <c r="A24" s="694" t="s">
        <v>5879</v>
      </c>
      <c r="B24" s="694" t="s">
        <v>5877</v>
      </c>
      <c r="C24" s="694" t="s">
        <v>6311</v>
      </c>
    </row>
    <row r="25" spans="1:5">
      <c r="A25" s="258" t="s">
        <v>6352</v>
      </c>
      <c r="B25" s="694" t="s">
        <v>5877</v>
      </c>
      <c r="C25" s="258" t="s">
        <v>6353</v>
      </c>
    </row>
    <row r="26" spans="1:5" s="694" customFormat="1">
      <c r="A26" s="694" t="s">
        <v>5890</v>
      </c>
      <c r="B26" s="694" t="s">
        <v>5877</v>
      </c>
      <c r="C26" s="694" t="s">
        <v>6345</v>
      </c>
      <c r="D26" s="694" t="s">
        <v>6903</v>
      </c>
      <c r="E26" s="694" t="s">
        <v>5877</v>
      </c>
    </row>
    <row r="27" spans="1:5">
      <c r="A27" s="258" t="s">
        <v>6306</v>
      </c>
      <c r="B27" s="694" t="s">
        <v>5877</v>
      </c>
      <c r="C27" s="258" t="s">
        <v>6327</v>
      </c>
    </row>
    <row r="28" spans="1:5" s="680" customFormat="1">
      <c r="A28" s="680" t="s">
        <v>9244</v>
      </c>
      <c r="B28" s="680" t="s">
        <v>9242</v>
      </c>
      <c r="C28" s="680" t="s">
        <v>9243</v>
      </c>
    </row>
    <row r="29" spans="1:5">
      <c r="A29" s="258" t="s">
        <v>6313</v>
      </c>
      <c r="B29" s="694" t="s">
        <v>5877</v>
      </c>
      <c r="C29" s="258" t="s">
        <v>6314</v>
      </c>
    </row>
    <row r="30" spans="1:5">
      <c r="A30" s="465" t="s">
        <v>5884</v>
      </c>
      <c r="B30" s="680" t="s">
        <v>5880</v>
      </c>
      <c r="C30" s="465" t="s">
        <v>6337</v>
      </c>
      <c r="D30" s="465" t="s">
        <v>6901</v>
      </c>
      <c r="E30" s="465" t="s">
        <v>6902</v>
      </c>
    </row>
    <row r="31" spans="1:5">
      <c r="A31" s="465" t="s">
        <v>5894</v>
      </c>
      <c r="B31" s="680" t="s">
        <v>5880</v>
      </c>
      <c r="C31" s="465" t="s">
        <v>6339</v>
      </c>
    </row>
    <row r="32" spans="1:5">
      <c r="A32" s="258" t="s">
        <v>6364</v>
      </c>
      <c r="B32" s="694" t="s">
        <v>5877</v>
      </c>
      <c r="C32" s="258" t="s">
        <v>6363</v>
      </c>
    </row>
    <row r="33" spans="1:3" s="258" customFormat="1">
      <c r="A33" s="258" t="s">
        <v>6833</v>
      </c>
      <c r="B33" s="694" t="s">
        <v>5877</v>
      </c>
      <c r="C33" s="258" t="s">
        <v>6834</v>
      </c>
    </row>
    <row r="34" spans="1:3">
      <c r="A34" s="258" t="s">
        <v>6856</v>
      </c>
      <c r="B34" s="694" t="s">
        <v>5877</v>
      </c>
      <c r="C34" s="258" t="s">
        <v>6861</v>
      </c>
    </row>
    <row r="35" spans="1:3">
      <c r="A35" s="258" t="s">
        <v>6994</v>
      </c>
      <c r="B35" s="694" t="s">
        <v>5877</v>
      </c>
      <c r="C35" s="258" t="s">
        <v>6995</v>
      </c>
    </row>
    <row r="36" spans="1:3">
      <c r="A36" s="465" t="s">
        <v>6945</v>
      </c>
      <c r="B36" s="680" t="s">
        <v>6867</v>
      </c>
      <c r="C36" s="465" t="s">
        <v>6946</v>
      </c>
    </row>
    <row r="37" spans="1:3">
      <c r="A37" s="465" t="s">
        <v>5892</v>
      </c>
      <c r="B37" s="680" t="s">
        <v>5880</v>
      </c>
      <c r="C37" s="465" t="s">
        <v>6312</v>
      </c>
    </row>
    <row r="38" spans="1:3">
      <c r="A38" s="258" t="s">
        <v>6308</v>
      </c>
      <c r="B38" s="694" t="s">
        <v>5877</v>
      </c>
      <c r="C38" s="258" t="s">
        <v>6330</v>
      </c>
    </row>
    <row r="39" spans="1:3">
      <c r="A39" s="258" t="s">
        <v>6321</v>
      </c>
      <c r="B39" s="694" t="s">
        <v>5877</v>
      </c>
      <c r="C39" s="258" t="s">
        <v>6322</v>
      </c>
    </row>
    <row r="40" spans="1:3">
      <c r="A40" s="258" t="s">
        <v>7019</v>
      </c>
      <c r="B40" s="694" t="s">
        <v>5877</v>
      </c>
      <c r="C40" s="258" t="s">
        <v>7736</v>
      </c>
    </row>
    <row r="41" spans="1:3">
      <c r="A41" s="465" t="s">
        <v>6964</v>
      </c>
      <c r="B41" s="680" t="s">
        <v>5880</v>
      </c>
      <c r="C41" s="465" t="s">
        <v>6868</v>
      </c>
    </row>
    <row r="42" spans="1:3" s="694" customFormat="1">
      <c r="A42" s="694" t="s">
        <v>5891</v>
      </c>
      <c r="B42" s="694" t="s">
        <v>5877</v>
      </c>
      <c r="C42" s="694" t="s">
        <v>6332</v>
      </c>
    </row>
    <row r="43" spans="1:3">
      <c r="A43" s="465" t="s">
        <v>6863</v>
      </c>
      <c r="B43" s="680" t="s">
        <v>5880</v>
      </c>
      <c r="C43" s="465" t="s">
        <v>6864</v>
      </c>
    </row>
    <row r="44" spans="1:3">
      <c r="A44" s="465" t="s">
        <v>6862</v>
      </c>
      <c r="B44" s="680" t="s">
        <v>5880</v>
      </c>
      <c r="C44" s="465" t="s">
        <v>6340</v>
      </c>
    </row>
    <row r="45" spans="1:3" s="694" customFormat="1">
      <c r="A45" s="694" t="s">
        <v>9245</v>
      </c>
      <c r="B45" s="694" t="s">
        <v>5877</v>
      </c>
      <c r="C45" s="694" t="s">
        <v>9246</v>
      </c>
    </row>
    <row r="46" spans="1:3">
      <c r="A46" s="694" t="s">
        <v>6859</v>
      </c>
      <c r="B46" s="694" t="s">
        <v>5877</v>
      </c>
      <c r="C46" s="694" t="s">
        <v>6860</v>
      </c>
    </row>
    <row r="47" spans="1:3">
      <c r="A47" s="258" t="s">
        <v>2964</v>
      </c>
      <c r="B47" s="694" t="s">
        <v>5877</v>
      </c>
      <c r="C47" s="258" t="s">
        <v>6323</v>
      </c>
    </row>
    <row r="48" spans="1:3">
      <c r="A48" s="258" t="s">
        <v>6969</v>
      </c>
      <c r="B48" s="694" t="s">
        <v>5877</v>
      </c>
      <c r="C48" s="258" t="s">
        <v>6970</v>
      </c>
    </row>
    <row r="49" spans="1:8">
      <c r="A49" s="465" t="s">
        <v>6841</v>
      </c>
      <c r="B49" s="680" t="s">
        <v>5880</v>
      </c>
      <c r="C49" s="465" t="s">
        <v>6842</v>
      </c>
    </row>
    <row r="50" spans="1:8">
      <c r="A50" s="258" t="s">
        <v>6357</v>
      </c>
      <c r="B50" s="694" t="s">
        <v>5877</v>
      </c>
      <c r="C50" s="258" t="s">
        <v>6358</v>
      </c>
      <c r="F50" s="258"/>
      <c r="G50" s="694"/>
      <c r="H50" s="258"/>
    </row>
    <row r="51" spans="1:8">
      <c r="A51" s="465" t="s">
        <v>5886</v>
      </c>
      <c r="B51" s="680" t="s">
        <v>5880</v>
      </c>
      <c r="C51" s="465" t="s">
        <v>6341</v>
      </c>
    </row>
    <row r="52" spans="1:8">
      <c r="A52" s="465" t="s">
        <v>6869</v>
      </c>
      <c r="B52" s="680" t="s">
        <v>5880</v>
      </c>
      <c r="C52" s="465" t="s">
        <v>6870</v>
      </c>
    </row>
    <row r="53" spans="1:8">
      <c r="A53" s="258" t="s">
        <v>6947</v>
      </c>
      <c r="B53" s="694" t="s">
        <v>5877</v>
      </c>
      <c r="C53" s="258" t="s">
        <v>6944</v>
      </c>
    </row>
    <row r="54" spans="1:8">
      <c r="A54" s="258" t="s">
        <v>3221</v>
      </c>
      <c r="B54" s="694" t="s">
        <v>5877</v>
      </c>
      <c r="C54" s="258" t="s">
        <v>6343</v>
      </c>
    </row>
    <row r="55" spans="1:8" s="258" customFormat="1">
      <c r="A55" s="258" t="s">
        <v>7020</v>
      </c>
      <c r="B55" s="694" t="s">
        <v>5877</v>
      </c>
      <c r="C55" s="258" t="s">
        <v>7583</v>
      </c>
    </row>
    <row r="56" spans="1:8">
      <c r="A56" s="465" t="s">
        <v>6865</v>
      </c>
      <c r="B56" s="680" t="s">
        <v>6867</v>
      </c>
      <c r="C56" s="465" t="s">
        <v>6866</v>
      </c>
    </row>
    <row r="57" spans="1:8">
      <c r="A57" s="465" t="s">
        <v>7577</v>
      </c>
      <c r="B57" s="680" t="s">
        <v>6867</v>
      </c>
      <c r="C57" s="465" t="s">
        <v>7578</v>
      </c>
    </row>
    <row r="58" spans="1:8">
      <c r="A58" s="258" t="s">
        <v>5878</v>
      </c>
      <c r="B58" s="694" t="s">
        <v>5877</v>
      </c>
      <c r="C58" s="258" t="s">
        <v>6324</v>
      </c>
    </row>
    <row r="59" spans="1:8">
      <c r="A59" s="258" t="s">
        <v>5883</v>
      </c>
      <c r="B59" s="694" t="s">
        <v>5877</v>
      </c>
      <c r="C59" s="258" t="s">
        <v>6335</v>
      </c>
      <c r="D59" s="694"/>
      <c r="E59" s="258"/>
    </row>
    <row r="60" spans="1:8">
      <c r="A60" s="694" t="s">
        <v>6319</v>
      </c>
      <c r="B60" s="694" t="s">
        <v>5877</v>
      </c>
      <c r="C60" s="694" t="s">
        <v>6320</v>
      </c>
      <c r="D60" s="465" t="s">
        <v>6899</v>
      </c>
      <c r="E60" s="465" t="s">
        <v>6896</v>
      </c>
      <c r="G60" s="465" t="s">
        <v>6998</v>
      </c>
    </row>
    <row r="61" spans="1:8">
      <c r="A61" s="694" t="s">
        <v>6848</v>
      </c>
      <c r="B61" s="694" t="s">
        <v>5877</v>
      </c>
      <c r="C61" s="694" t="s">
        <v>6849</v>
      </c>
      <c r="D61" s="465" t="s">
        <v>6895</v>
      </c>
      <c r="E61" s="465" t="s">
        <v>6896</v>
      </c>
    </row>
    <row r="62" spans="1:8">
      <c r="A62" s="465" t="s">
        <v>7597</v>
      </c>
      <c r="B62" s="680" t="s">
        <v>6867</v>
      </c>
      <c r="C62" s="465" t="s">
        <v>7598</v>
      </c>
      <c r="D62" s="465"/>
      <c r="E62" s="465"/>
    </row>
    <row r="63" spans="1:8" s="694" customFormat="1">
      <c r="A63" s="694" t="s">
        <v>7015</v>
      </c>
      <c r="B63" s="694" t="s">
        <v>5877</v>
      </c>
      <c r="C63" s="694" t="s">
        <v>7606</v>
      </c>
    </row>
    <row r="64" spans="1:8">
      <c r="A64" s="465" t="s">
        <v>6831</v>
      </c>
      <c r="B64" s="680" t="s">
        <v>5880</v>
      </c>
      <c r="C64" s="465" t="s">
        <v>6832</v>
      </c>
    </row>
    <row r="65" spans="1:7">
      <c r="A65" s="694" t="s">
        <v>6846</v>
      </c>
      <c r="B65" s="694" t="s">
        <v>5877</v>
      </c>
      <c r="C65" s="694" t="s">
        <v>6847</v>
      </c>
      <c r="D65" s="465" t="s">
        <v>6892</v>
      </c>
      <c r="E65" s="465" t="s">
        <v>6894</v>
      </c>
      <c r="F65" s="465" t="s">
        <v>6893</v>
      </c>
    </row>
    <row r="66" spans="1:7" s="694" customFormat="1">
      <c r="A66" s="694" t="s">
        <v>7737</v>
      </c>
      <c r="B66" s="694" t="s">
        <v>5877</v>
      </c>
      <c r="C66" s="694" t="s">
        <v>7738</v>
      </c>
    </row>
    <row r="67" spans="1:7">
      <c r="A67" s="465" t="s">
        <v>6857</v>
      </c>
      <c r="B67" s="680" t="s">
        <v>5880</v>
      </c>
      <c r="C67" s="465" t="s">
        <v>6858</v>
      </c>
      <c r="G67" s="465" t="s">
        <v>9220</v>
      </c>
    </row>
    <row r="68" spans="1:7">
      <c r="A68" s="465" t="s">
        <v>6837</v>
      </c>
      <c r="B68" s="680" t="s">
        <v>5880</v>
      </c>
      <c r="C68" s="465" t="s">
        <v>6838</v>
      </c>
    </row>
    <row r="69" spans="1:7" s="694" customFormat="1">
      <c r="A69" s="694" t="s">
        <v>8300</v>
      </c>
      <c r="B69" s="694" t="s">
        <v>5877</v>
      </c>
      <c r="C69" s="694" t="s">
        <v>9217</v>
      </c>
    </row>
    <row r="70" spans="1:7">
      <c r="A70" s="465" t="s">
        <v>7002</v>
      </c>
      <c r="B70" s="465"/>
      <c r="C70" s="465" t="s">
        <v>7003</v>
      </c>
    </row>
    <row r="71" spans="1:7">
      <c r="A71" s="258" t="s">
        <v>5895</v>
      </c>
      <c r="B71" s="694" t="s">
        <v>5877</v>
      </c>
      <c r="C71" s="258" t="s">
        <v>6325</v>
      </c>
    </row>
    <row r="72" spans="1:7">
      <c r="A72" s="465" t="s">
        <v>6826</v>
      </c>
      <c r="B72" s="680" t="s">
        <v>6828</v>
      </c>
      <c r="C72" s="465" t="s">
        <v>6827</v>
      </c>
    </row>
    <row r="73" spans="1:7">
      <c r="A73" s="258" t="s">
        <v>5882</v>
      </c>
      <c r="B73" s="694" t="s">
        <v>5877</v>
      </c>
      <c r="C73" s="258" t="s">
        <v>6334</v>
      </c>
      <c r="D73" s="465" t="s">
        <v>6900</v>
      </c>
      <c r="E73" s="465" t="s">
        <v>6894</v>
      </c>
    </row>
    <row r="74" spans="1:7">
      <c r="A74" s="465" t="s">
        <v>5888</v>
      </c>
      <c r="B74" s="680" t="s">
        <v>5880</v>
      </c>
      <c r="C74" s="465" t="s">
        <v>6344</v>
      </c>
    </row>
    <row r="75" spans="1:7">
      <c r="A75" s="465" t="s">
        <v>6309</v>
      </c>
      <c r="B75" s="694" t="s">
        <v>5877</v>
      </c>
      <c r="C75" s="465" t="s">
        <v>6310</v>
      </c>
    </row>
    <row r="76" spans="1:7">
      <c r="A76" s="465" t="s">
        <v>6850</v>
      </c>
      <c r="B76" s="680" t="s">
        <v>5880</v>
      </c>
      <c r="C76" s="465" t="s">
        <v>6851</v>
      </c>
    </row>
    <row r="77" spans="1:7">
      <c r="A77" s="258" t="s">
        <v>6307</v>
      </c>
      <c r="B77" s="694" t="s">
        <v>5877</v>
      </c>
      <c r="C77" s="258" t="s">
        <v>6329</v>
      </c>
    </row>
    <row r="78" spans="1:7">
      <c r="A78" s="465" t="s">
        <v>5885</v>
      </c>
      <c r="B78" s="680" t="s">
        <v>5880</v>
      </c>
      <c r="C78" s="465" t="s">
        <v>6338</v>
      </c>
    </row>
    <row r="79" spans="1:7">
      <c r="A79" s="258" t="s">
        <v>6835</v>
      </c>
      <c r="B79" s="694" t="s">
        <v>5877</v>
      </c>
      <c r="C79" s="258" t="s">
        <v>6836</v>
      </c>
    </row>
    <row r="80" spans="1:7">
      <c r="A80" s="465" t="s">
        <v>6354</v>
      </c>
      <c r="B80" s="680" t="s">
        <v>5880</v>
      </c>
      <c r="C80" s="465" t="s">
        <v>6845</v>
      </c>
    </row>
    <row r="81" spans="1:3">
      <c r="A81" s="258" t="s">
        <v>6349</v>
      </c>
      <c r="B81" s="694" t="s">
        <v>5877</v>
      </c>
      <c r="C81" s="258" t="s">
        <v>6336</v>
      </c>
    </row>
    <row r="82" spans="1:3">
      <c r="A82" s="258" t="s">
        <v>6315</v>
      </c>
      <c r="B82" s="694" t="s">
        <v>5877</v>
      </c>
      <c r="C82" s="258" t="s">
        <v>6316</v>
      </c>
    </row>
    <row r="83" spans="1:3">
      <c r="A83" s="465" t="s">
        <v>8245</v>
      </c>
      <c r="B83" s="680" t="s">
        <v>5880</v>
      </c>
      <c r="C83" s="258" t="s">
        <v>8246</v>
      </c>
    </row>
    <row r="84" spans="1:3">
      <c r="A84" s="465" t="s">
        <v>6843</v>
      </c>
      <c r="B84" s="680" t="s">
        <v>5880</v>
      </c>
      <c r="C84" s="465" t="s">
        <v>6844</v>
      </c>
    </row>
    <row r="85" spans="1:3">
      <c r="A85" s="258" t="s">
        <v>6350</v>
      </c>
      <c r="B85" s="694" t="s">
        <v>5877</v>
      </c>
      <c r="C85" s="258" t="s">
        <v>6351</v>
      </c>
    </row>
    <row r="86" spans="1:3">
      <c r="A86" s="258" t="s">
        <v>9407</v>
      </c>
      <c r="B86" s="694" t="s">
        <v>5877</v>
      </c>
      <c r="C86" s="258" t="s">
        <v>6326</v>
      </c>
    </row>
    <row r="87" spans="1:3">
      <c r="A87" s="258" t="s">
        <v>6839</v>
      </c>
      <c r="B87" s="694" t="s">
        <v>5877</v>
      </c>
      <c r="C87" s="258" t="s">
        <v>6840</v>
      </c>
    </row>
    <row r="88" spans="1:3">
      <c r="A88" s="258" t="s">
        <v>9358</v>
      </c>
      <c r="B88" s="694" t="s">
        <v>5877</v>
      </c>
      <c r="C88" s="258" t="s">
        <v>9359</v>
      </c>
    </row>
  </sheetData>
  <sortState ref="A2:H70">
    <sortCondition ref="C2:C70"/>
  </sortState>
  <phoneticPr fontId="134"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C127"/>
  <sheetViews>
    <sheetView tabSelected="1" topLeftCell="A49" workbookViewId="0">
      <selection activeCell="E63" sqref="E63"/>
    </sheetView>
  </sheetViews>
  <sheetFormatPr defaultRowHeight="14"/>
  <cols>
    <col min="1" max="1" width="14.26953125" customWidth="1"/>
    <col min="2" max="3" width="4.1796875" customWidth="1"/>
    <col min="4" max="4" width="4.54296875" customWidth="1"/>
    <col min="5" max="5" width="17.90625" style="679" bestFit="1" customWidth="1"/>
    <col min="6" max="7" width="20" style="679" bestFit="1" customWidth="1"/>
    <col min="8" max="8" width="11.81640625" style="680" bestFit="1" customWidth="1"/>
    <col min="9" max="9" width="4.36328125" style="680" customWidth="1"/>
    <col min="10" max="14" width="4.26953125" style="680" bestFit="1" customWidth="1"/>
    <col min="15" max="17" width="4.26953125" bestFit="1" customWidth="1"/>
    <col min="18" max="18" width="4.54296875" customWidth="1"/>
    <col min="19" max="19" width="15.7265625" bestFit="1" customWidth="1"/>
    <col min="20" max="27" width="4.26953125" bestFit="1" customWidth="1"/>
    <col min="28" max="29" width="5.26953125" bestFit="1" customWidth="1"/>
  </cols>
  <sheetData>
    <row r="1" spans="1:18">
      <c r="A1" s="465" t="s">
        <v>7009</v>
      </c>
      <c r="B1" s="465" t="s">
        <v>8325</v>
      </c>
      <c r="C1" s="465" t="s">
        <v>8337</v>
      </c>
      <c r="D1" s="465" t="s">
        <v>8707</v>
      </c>
      <c r="E1" s="715" t="s">
        <v>7011</v>
      </c>
      <c r="F1" s="715"/>
      <c r="G1" s="715"/>
      <c r="H1" s="714" t="s">
        <v>7029</v>
      </c>
      <c r="I1" s="719" t="s">
        <v>8304</v>
      </c>
      <c r="J1" s="719"/>
      <c r="K1" s="719"/>
      <c r="L1" s="719"/>
      <c r="M1" s="719"/>
      <c r="N1" s="719"/>
      <c r="O1" s="719"/>
      <c r="P1" s="719"/>
      <c r="Q1" s="719"/>
      <c r="R1" s="719"/>
    </row>
    <row r="2" spans="1:18">
      <c r="A2" s="465"/>
      <c r="B2" s="465"/>
      <c r="C2" s="465"/>
      <c r="D2" s="465"/>
      <c r="E2" s="703"/>
      <c r="F2" s="703"/>
      <c r="G2" s="703"/>
      <c r="H2" s="714"/>
    </row>
    <row r="3" spans="1:18" s="471" customFormat="1">
      <c r="A3" s="471" t="s">
        <v>7010</v>
      </c>
      <c r="B3" s="471">
        <v>1</v>
      </c>
      <c r="C3" s="471" t="s">
        <v>8324</v>
      </c>
      <c r="D3" s="471" t="s">
        <v>7600</v>
      </c>
      <c r="E3" s="696" t="s">
        <v>9326</v>
      </c>
      <c r="F3" s="696" t="s">
        <v>9324</v>
      </c>
      <c r="G3" s="696" t="s">
        <v>9346</v>
      </c>
      <c r="H3" s="696"/>
      <c r="I3" s="680"/>
      <c r="J3" s="680"/>
      <c r="K3" s="680"/>
      <c r="L3" s="680"/>
      <c r="M3" s="680"/>
      <c r="N3" s="680"/>
    </row>
    <row r="4" spans="1:18" s="460" customFormat="1">
      <c r="A4" s="460" t="s">
        <v>6862</v>
      </c>
      <c r="B4" s="471">
        <v>1</v>
      </c>
      <c r="C4" s="471" t="s">
        <v>8324</v>
      </c>
      <c r="D4" s="471" t="s">
        <v>7600</v>
      </c>
      <c r="E4" s="697" t="s">
        <v>9317</v>
      </c>
      <c r="F4" s="697" t="s">
        <v>9320</v>
      </c>
      <c r="G4" s="697" t="s">
        <v>9339</v>
      </c>
      <c r="H4" s="697"/>
      <c r="I4" s="680"/>
      <c r="J4" s="680"/>
      <c r="K4" s="680"/>
      <c r="L4" s="680"/>
      <c r="M4" s="680"/>
      <c r="N4" s="680"/>
    </row>
    <row r="5" spans="1:18" s="471" customFormat="1">
      <c r="A5" s="471" t="s">
        <v>6839</v>
      </c>
      <c r="B5" s="471">
        <v>1</v>
      </c>
      <c r="C5" s="471" t="s">
        <v>8324</v>
      </c>
      <c r="D5" s="471" t="s">
        <v>7600</v>
      </c>
      <c r="E5" s="697" t="s">
        <v>9317</v>
      </c>
      <c r="F5" s="697" t="s">
        <v>9319</v>
      </c>
      <c r="G5" s="696" t="s">
        <v>9321</v>
      </c>
      <c r="H5" s="696" t="s">
        <v>9348</v>
      </c>
      <c r="I5" s="680"/>
      <c r="J5" s="680"/>
      <c r="K5" s="680"/>
      <c r="L5" s="680"/>
      <c r="M5" s="680"/>
      <c r="N5" s="680"/>
    </row>
    <row r="6" spans="1:18">
      <c r="A6" s="471" t="s">
        <v>7019</v>
      </c>
      <c r="B6" s="471">
        <v>1</v>
      </c>
      <c r="C6" s="471" t="s">
        <v>8588</v>
      </c>
      <c r="D6" s="471" t="s">
        <v>7600</v>
      </c>
      <c r="E6" s="697" t="s">
        <v>9317</v>
      </c>
      <c r="F6" s="471" t="s">
        <v>9318</v>
      </c>
      <c r="G6" s="696" t="s">
        <v>9324</v>
      </c>
    </row>
    <row r="7" spans="1:18" s="471" customFormat="1">
      <c r="A7" s="471" t="s">
        <v>7012</v>
      </c>
      <c r="B7" s="471">
        <v>1</v>
      </c>
      <c r="C7" s="471" t="s">
        <v>8324</v>
      </c>
      <c r="D7" s="471" t="s">
        <v>7600</v>
      </c>
      <c r="E7" s="471" t="s">
        <v>9318</v>
      </c>
      <c r="F7" s="471" t="s">
        <v>9320</v>
      </c>
      <c r="G7" s="471" t="s">
        <v>9342</v>
      </c>
      <c r="H7" s="696"/>
      <c r="I7" s="680"/>
      <c r="J7" s="680"/>
      <c r="K7" s="680"/>
      <c r="L7" s="680"/>
      <c r="M7" s="680"/>
      <c r="N7" s="680"/>
    </row>
    <row r="8" spans="1:18" s="471" customFormat="1">
      <c r="A8" s="471" t="s">
        <v>6945</v>
      </c>
      <c r="B8" s="471">
        <v>1</v>
      </c>
      <c r="C8" s="471" t="s">
        <v>8324</v>
      </c>
      <c r="D8" s="471" t="s">
        <v>7600</v>
      </c>
      <c r="E8" s="471" t="s">
        <v>9318</v>
      </c>
      <c r="F8" s="696" t="s">
        <v>9320</v>
      </c>
      <c r="G8" s="696" t="s">
        <v>9321</v>
      </c>
      <c r="H8" s="696" t="s">
        <v>9338</v>
      </c>
      <c r="I8" s="680"/>
      <c r="J8" s="680"/>
      <c r="K8" s="680"/>
      <c r="L8" s="680"/>
      <c r="M8" s="680"/>
      <c r="N8" s="680"/>
    </row>
    <row r="9" spans="1:18" s="460" customFormat="1">
      <c r="A9" s="460" t="s">
        <v>7013</v>
      </c>
      <c r="B9" s="471">
        <v>1</v>
      </c>
      <c r="C9" s="471" t="s">
        <v>8324</v>
      </c>
      <c r="D9" s="471" t="s">
        <v>7600</v>
      </c>
      <c r="E9" s="697" t="s">
        <v>9319</v>
      </c>
      <c r="F9" s="697" t="s">
        <v>9340</v>
      </c>
      <c r="H9" s="697"/>
      <c r="I9" s="680"/>
      <c r="J9" s="680"/>
      <c r="K9" s="680"/>
      <c r="L9" s="680"/>
      <c r="M9" s="680"/>
      <c r="N9" s="680"/>
    </row>
    <row r="10" spans="1:18" s="460" customFormat="1">
      <c r="A10" s="460" t="s">
        <v>6829</v>
      </c>
      <c r="B10" s="471">
        <v>1</v>
      </c>
      <c r="C10" s="471" t="s">
        <v>8324</v>
      </c>
      <c r="D10" s="471" t="s">
        <v>7600</v>
      </c>
      <c r="E10" s="697" t="s">
        <v>9319</v>
      </c>
      <c r="F10" s="697" t="s">
        <v>9321</v>
      </c>
      <c r="G10" s="697" t="s">
        <v>9347</v>
      </c>
      <c r="H10" s="697"/>
      <c r="I10" s="680"/>
      <c r="J10" s="680"/>
      <c r="K10" s="680"/>
      <c r="L10" s="680"/>
      <c r="M10" s="680"/>
      <c r="N10" s="680"/>
    </row>
    <row r="11" spans="1:18" s="460" customFormat="1">
      <c r="A11" s="460" t="s">
        <v>7014</v>
      </c>
      <c r="B11" s="471">
        <v>1</v>
      </c>
      <c r="C11" s="471" t="s">
        <v>8324</v>
      </c>
      <c r="D11" s="460" t="s">
        <v>7600</v>
      </c>
      <c r="E11" s="460" t="s">
        <v>9326</v>
      </c>
      <c r="F11" s="460" t="s">
        <v>9332</v>
      </c>
      <c r="H11" s="697"/>
      <c r="I11" s="680"/>
      <c r="J11" s="680"/>
      <c r="K11" s="680"/>
      <c r="L11" s="680"/>
      <c r="M11" s="680"/>
      <c r="N11" s="680"/>
    </row>
    <row r="12" spans="1:18" s="460" customFormat="1">
      <c r="A12" s="460" t="s">
        <v>3018</v>
      </c>
      <c r="B12" s="471">
        <v>1</v>
      </c>
      <c r="C12" s="471" t="s">
        <v>8324</v>
      </c>
      <c r="D12" s="460" t="s">
        <v>7600</v>
      </c>
      <c r="E12" s="460" t="s">
        <v>9326</v>
      </c>
      <c r="F12" s="460" t="s">
        <v>9330</v>
      </c>
      <c r="G12" s="460" t="s">
        <v>9364</v>
      </c>
      <c r="H12" s="697"/>
      <c r="I12" s="680"/>
      <c r="J12" s="680"/>
      <c r="K12" s="680"/>
      <c r="L12" s="680"/>
      <c r="M12" s="680"/>
      <c r="N12" s="680"/>
    </row>
    <row r="13" spans="1:18" s="460" customFormat="1">
      <c r="A13" s="460" t="s">
        <v>7015</v>
      </c>
      <c r="B13" s="471">
        <v>1</v>
      </c>
      <c r="C13" s="471" t="s">
        <v>8324</v>
      </c>
      <c r="E13" s="460" t="s">
        <v>9322</v>
      </c>
      <c r="F13" s="460" t="s">
        <v>9331</v>
      </c>
      <c r="G13" s="460" t="s">
        <v>9367</v>
      </c>
      <c r="H13" s="697"/>
      <c r="I13" s="680"/>
      <c r="J13" s="680"/>
      <c r="K13" s="680"/>
      <c r="L13" s="680"/>
      <c r="M13" s="680"/>
      <c r="N13" s="680"/>
    </row>
    <row r="14" spans="1:18" s="460" customFormat="1">
      <c r="A14" s="460" t="s">
        <v>7016</v>
      </c>
      <c r="B14" s="471">
        <v>1</v>
      </c>
      <c r="C14" s="471" t="s">
        <v>8324</v>
      </c>
      <c r="D14" s="460" t="s">
        <v>7600</v>
      </c>
      <c r="E14" s="460" t="s">
        <v>9322</v>
      </c>
      <c r="F14" s="460" t="s">
        <v>9349</v>
      </c>
      <c r="H14" s="697"/>
      <c r="I14" s="680"/>
      <c r="J14" s="680"/>
      <c r="K14" s="680"/>
      <c r="L14" s="680"/>
      <c r="M14" s="680"/>
      <c r="N14" s="680"/>
    </row>
    <row r="15" spans="1:18" s="460" customFormat="1">
      <c r="A15" s="460" t="s">
        <v>7017</v>
      </c>
      <c r="B15" s="471">
        <v>1</v>
      </c>
      <c r="C15" s="471" t="s">
        <v>8324</v>
      </c>
      <c r="D15" s="460" t="s">
        <v>7600</v>
      </c>
      <c r="E15" s="460" t="s">
        <v>9322</v>
      </c>
      <c r="F15" s="460" t="s">
        <v>9344</v>
      </c>
      <c r="H15" s="697"/>
      <c r="I15" s="680"/>
      <c r="J15" s="680"/>
      <c r="K15" s="680"/>
      <c r="L15" s="680"/>
      <c r="M15" s="680"/>
      <c r="N15" s="680"/>
    </row>
    <row r="16" spans="1:18" s="460" customFormat="1">
      <c r="A16" s="460" t="s">
        <v>6833</v>
      </c>
      <c r="B16" s="471">
        <v>1</v>
      </c>
      <c r="C16" s="460" t="s">
        <v>8587</v>
      </c>
      <c r="E16" s="460" t="s">
        <v>9323</v>
      </c>
      <c r="F16" s="697" t="s">
        <v>9327</v>
      </c>
      <c r="G16" s="460" t="s">
        <v>9363</v>
      </c>
      <c r="H16" s="697"/>
      <c r="I16" s="680"/>
      <c r="J16" s="680"/>
      <c r="K16" s="680"/>
      <c r="L16" s="680"/>
      <c r="M16" s="680"/>
      <c r="N16" s="680"/>
    </row>
    <row r="17" spans="1:14" s="460" customFormat="1">
      <c r="A17" s="460" t="s">
        <v>7018</v>
      </c>
      <c r="B17" s="471">
        <v>1</v>
      </c>
      <c r="C17" s="471" t="s">
        <v>8324</v>
      </c>
      <c r="E17" s="460" t="s">
        <v>9323</v>
      </c>
      <c r="F17" s="460" t="s">
        <v>9329</v>
      </c>
      <c r="H17" s="697"/>
      <c r="I17" s="680"/>
      <c r="J17" s="680"/>
      <c r="K17" s="680"/>
      <c r="L17" s="680"/>
      <c r="M17" s="680"/>
      <c r="N17" s="680"/>
    </row>
    <row r="18" spans="1:14" s="460" customFormat="1">
      <c r="A18" s="460" t="s">
        <v>6949</v>
      </c>
      <c r="B18" s="471">
        <v>1</v>
      </c>
      <c r="C18" s="460" t="s">
        <v>8324</v>
      </c>
      <c r="E18" s="697" t="s">
        <v>9323</v>
      </c>
      <c r="F18" s="697" t="s">
        <v>9328</v>
      </c>
      <c r="G18" s="697" t="s">
        <v>9343</v>
      </c>
      <c r="H18" s="697"/>
      <c r="I18" s="680"/>
      <c r="J18" s="680"/>
      <c r="K18" s="680"/>
      <c r="L18" s="680"/>
      <c r="M18" s="680"/>
      <c r="N18" s="680"/>
    </row>
    <row r="19" spans="1:14" s="460" customFormat="1">
      <c r="A19" s="460" t="s">
        <v>7020</v>
      </c>
      <c r="B19" s="471">
        <v>1</v>
      </c>
      <c r="C19" s="471" t="s">
        <v>8324</v>
      </c>
      <c r="E19" s="696" t="s">
        <v>9324</v>
      </c>
      <c r="F19" s="471" t="s">
        <v>9341</v>
      </c>
      <c r="G19" s="697"/>
      <c r="H19" s="697"/>
      <c r="I19" s="680"/>
      <c r="J19" s="680"/>
      <c r="K19" s="680"/>
      <c r="L19" s="680"/>
      <c r="M19" s="680"/>
      <c r="N19" s="680"/>
    </row>
    <row r="20" spans="1:14" s="460" customFormat="1">
      <c r="A20" s="460" t="s">
        <v>7021</v>
      </c>
      <c r="B20" s="471">
        <v>1</v>
      </c>
      <c r="C20" s="471" t="s">
        <v>8324</v>
      </c>
      <c r="E20" s="697" t="s">
        <v>9327</v>
      </c>
      <c r="F20" s="697" t="s">
        <v>9328</v>
      </c>
      <c r="G20" s="697" t="s">
        <v>9349</v>
      </c>
      <c r="H20" s="697"/>
      <c r="I20" s="680"/>
      <c r="J20" s="680"/>
      <c r="K20" s="680"/>
      <c r="L20" s="680"/>
      <c r="M20" s="680"/>
      <c r="N20" s="680"/>
    </row>
    <row r="21" spans="1:14" s="460" customFormat="1">
      <c r="A21" s="460" t="s">
        <v>7022</v>
      </c>
      <c r="B21" s="471">
        <v>1</v>
      </c>
      <c r="C21" s="471" t="s">
        <v>8324</v>
      </c>
      <c r="E21" s="697" t="s">
        <v>9327</v>
      </c>
      <c r="F21" s="697" t="s">
        <v>9330</v>
      </c>
      <c r="G21" s="697"/>
      <c r="H21" s="697"/>
      <c r="I21" s="680"/>
      <c r="J21" s="680"/>
      <c r="K21" s="680"/>
      <c r="L21" s="680"/>
      <c r="M21" s="680"/>
      <c r="N21" s="680"/>
    </row>
    <row r="22" spans="1:14" s="460" customFormat="1">
      <c r="A22" s="460" t="s">
        <v>7023</v>
      </c>
      <c r="B22" s="471">
        <v>1</v>
      </c>
      <c r="C22" s="471" t="s">
        <v>8324</v>
      </c>
      <c r="E22" s="697" t="s">
        <v>9328</v>
      </c>
      <c r="F22" s="697" t="s">
        <v>9351</v>
      </c>
      <c r="G22" s="697"/>
      <c r="H22" s="697"/>
      <c r="I22" s="680"/>
      <c r="J22" s="680"/>
      <c r="K22" s="680"/>
      <c r="L22" s="680"/>
      <c r="M22" s="680"/>
      <c r="N22" s="680"/>
    </row>
    <row r="23" spans="1:14" s="460" customFormat="1">
      <c r="A23" s="460" t="s">
        <v>7024</v>
      </c>
      <c r="B23" s="471">
        <v>1</v>
      </c>
      <c r="C23" s="471" t="s">
        <v>8324</v>
      </c>
      <c r="E23" s="460" t="s">
        <v>9329</v>
      </c>
      <c r="F23" s="460" t="s">
        <v>9350</v>
      </c>
      <c r="H23" s="697"/>
      <c r="I23" s="680"/>
      <c r="J23" s="680"/>
      <c r="K23" s="680"/>
      <c r="L23" s="680"/>
      <c r="M23" s="680"/>
      <c r="N23" s="680"/>
    </row>
    <row r="24" spans="1:14" s="460" customFormat="1">
      <c r="A24" s="460" t="s">
        <v>7025</v>
      </c>
      <c r="B24" s="471">
        <v>1</v>
      </c>
      <c r="C24" s="471" t="s">
        <v>8324</v>
      </c>
      <c r="D24" s="460" t="s">
        <v>7600</v>
      </c>
      <c r="E24" s="460" t="s">
        <v>9329</v>
      </c>
      <c r="F24" s="697" t="s">
        <v>9355</v>
      </c>
      <c r="H24" s="697"/>
      <c r="I24" s="680"/>
      <c r="J24" s="680"/>
      <c r="K24" s="680"/>
      <c r="L24" s="680"/>
      <c r="M24" s="680"/>
      <c r="N24" s="680"/>
    </row>
    <row r="25" spans="1:14" s="460" customFormat="1">
      <c r="A25" s="460" t="s">
        <v>7026</v>
      </c>
      <c r="B25" s="471">
        <v>1</v>
      </c>
      <c r="C25" s="460" t="s">
        <v>8520</v>
      </c>
      <c r="E25" s="697" t="s">
        <v>9330</v>
      </c>
      <c r="F25" s="697"/>
      <c r="G25" s="697"/>
      <c r="H25" s="697"/>
      <c r="I25" s="680"/>
      <c r="J25" s="680"/>
      <c r="K25" s="680"/>
      <c r="L25" s="680"/>
      <c r="M25" s="680"/>
      <c r="N25" s="680"/>
    </row>
    <row r="26" spans="1:14" s="460" customFormat="1">
      <c r="A26" s="460" t="s">
        <v>7027</v>
      </c>
      <c r="B26" s="460">
        <v>1</v>
      </c>
      <c r="C26" s="460" t="s">
        <v>8324</v>
      </c>
      <c r="D26" s="460" t="s">
        <v>3078</v>
      </c>
      <c r="E26" s="460" t="s">
        <v>9331</v>
      </c>
      <c r="F26" s="460" t="s">
        <v>9354</v>
      </c>
      <c r="H26" s="697"/>
    </row>
    <row r="27" spans="1:14" s="460" customFormat="1">
      <c r="A27" s="460" t="s">
        <v>6859</v>
      </c>
      <c r="B27" s="471">
        <v>1</v>
      </c>
      <c r="C27" s="460" t="s">
        <v>8324</v>
      </c>
      <c r="E27" s="697" t="s">
        <v>9331</v>
      </c>
      <c r="F27" s="697" t="s">
        <v>9369</v>
      </c>
      <c r="G27" s="697"/>
      <c r="H27" s="697"/>
      <c r="I27" s="680"/>
      <c r="J27" s="680"/>
      <c r="K27" s="680"/>
      <c r="L27" s="680"/>
      <c r="M27" s="680"/>
      <c r="N27" s="680"/>
    </row>
    <row r="28" spans="1:14" s="460" customFormat="1">
      <c r="A28" s="460" t="s">
        <v>7028</v>
      </c>
      <c r="B28" s="471">
        <v>1</v>
      </c>
      <c r="C28" s="471" t="s">
        <v>8324</v>
      </c>
      <c r="E28" s="697" t="s">
        <v>9332</v>
      </c>
      <c r="F28" s="697" t="s">
        <v>9364</v>
      </c>
      <c r="G28" s="697"/>
      <c r="H28" s="697"/>
      <c r="I28" s="680"/>
      <c r="J28" s="680"/>
      <c r="K28" s="680"/>
      <c r="L28" s="680"/>
      <c r="M28" s="680"/>
      <c r="N28" s="680"/>
    </row>
    <row r="29" spans="1:14" s="460" customFormat="1">
      <c r="A29" s="460" t="s">
        <v>3226</v>
      </c>
      <c r="B29" s="471">
        <v>1</v>
      </c>
      <c r="C29" s="471" t="s">
        <v>8324</v>
      </c>
      <c r="E29" s="697" t="s">
        <v>9361</v>
      </c>
      <c r="F29" s="697" t="s">
        <v>9368</v>
      </c>
      <c r="G29" s="697"/>
      <c r="H29" s="697"/>
      <c r="I29" s="680"/>
      <c r="J29" s="680"/>
      <c r="K29" s="680"/>
      <c r="L29" s="680"/>
      <c r="M29" s="680"/>
      <c r="N29" s="680"/>
    </row>
    <row r="30" spans="1:14" s="460" customFormat="1">
      <c r="A30" s="460" t="s">
        <v>7030</v>
      </c>
      <c r="B30" s="471">
        <v>1</v>
      </c>
      <c r="C30" s="460" t="s">
        <v>8324</v>
      </c>
      <c r="E30" s="460" t="s">
        <v>9360</v>
      </c>
      <c r="F30" s="460" t="s">
        <v>9368</v>
      </c>
    </row>
    <row r="31" spans="1:14" s="460" customFormat="1">
      <c r="A31" s="460" t="s">
        <v>6837</v>
      </c>
      <c r="B31" s="471">
        <v>1</v>
      </c>
      <c r="C31" s="471" t="s">
        <v>8324</v>
      </c>
      <c r="E31" s="697" t="s">
        <v>9338</v>
      </c>
      <c r="F31" s="697"/>
      <c r="G31" s="697"/>
      <c r="I31" s="680"/>
      <c r="J31" s="680"/>
      <c r="K31" s="680"/>
      <c r="L31" s="680"/>
      <c r="M31" s="680"/>
      <c r="N31" s="680"/>
    </row>
    <row r="32" spans="1:14" s="471" customFormat="1">
      <c r="A32" s="471" t="s">
        <v>7031</v>
      </c>
      <c r="B32" s="471">
        <v>1</v>
      </c>
      <c r="C32" s="471" t="s">
        <v>8324</v>
      </c>
      <c r="E32" s="471" t="s">
        <v>9341</v>
      </c>
      <c r="F32" s="471" t="s">
        <v>9373</v>
      </c>
    </row>
    <row r="33" spans="1:14" s="460" customFormat="1">
      <c r="A33" s="460" t="s">
        <v>7032</v>
      </c>
      <c r="B33" s="471">
        <v>1</v>
      </c>
      <c r="C33" s="471" t="s">
        <v>8324</v>
      </c>
      <c r="D33" s="471" t="s">
        <v>7600</v>
      </c>
      <c r="E33" s="471" t="s">
        <v>9341</v>
      </c>
      <c r="F33" s="697"/>
      <c r="G33" s="697"/>
      <c r="H33" s="697"/>
      <c r="I33" s="680"/>
      <c r="J33" s="680"/>
      <c r="K33" s="680"/>
      <c r="L33" s="680"/>
      <c r="M33" s="680"/>
      <c r="N33" s="680"/>
    </row>
    <row r="34" spans="1:14" s="460" customFormat="1">
      <c r="A34" s="460" t="s">
        <v>7033</v>
      </c>
      <c r="B34" s="471">
        <v>1</v>
      </c>
      <c r="C34" s="471" t="s">
        <v>8324</v>
      </c>
      <c r="E34" s="697" t="s">
        <v>9339</v>
      </c>
      <c r="F34" s="697"/>
      <c r="G34" s="697"/>
      <c r="H34" s="697"/>
      <c r="I34" s="680"/>
      <c r="J34" s="680"/>
      <c r="K34" s="680"/>
      <c r="L34" s="680"/>
      <c r="M34" s="680"/>
      <c r="N34" s="680"/>
    </row>
    <row r="35" spans="1:14" s="460" customFormat="1">
      <c r="A35" s="460" t="s">
        <v>7034</v>
      </c>
      <c r="B35" s="471">
        <v>1</v>
      </c>
      <c r="C35" s="460" t="s">
        <v>8324</v>
      </c>
      <c r="E35" s="697" t="s">
        <v>9339</v>
      </c>
      <c r="F35" s="697"/>
      <c r="G35" s="697"/>
      <c r="H35" s="697"/>
      <c r="I35" s="680"/>
      <c r="J35" s="680"/>
      <c r="K35" s="680"/>
      <c r="L35" s="680"/>
      <c r="M35" s="680"/>
      <c r="N35" s="680"/>
    </row>
    <row r="36" spans="1:14">
      <c r="A36" s="465" t="s">
        <v>7035</v>
      </c>
      <c r="B36" s="465"/>
      <c r="C36" s="471" t="s">
        <v>8324</v>
      </c>
      <c r="D36" s="465"/>
      <c r="E36" s="680" t="s">
        <v>9340</v>
      </c>
    </row>
    <row r="37" spans="1:14" s="460" customFormat="1">
      <c r="A37" s="460" t="s">
        <v>7036</v>
      </c>
      <c r="B37" s="471">
        <v>1</v>
      </c>
      <c r="C37" s="471" t="s">
        <v>8324</v>
      </c>
      <c r="D37" s="471" t="s">
        <v>7600</v>
      </c>
      <c r="E37" s="697" t="s">
        <v>9340</v>
      </c>
      <c r="F37" s="697"/>
      <c r="G37" s="697"/>
      <c r="H37" s="697"/>
      <c r="I37" s="680"/>
      <c r="J37" s="680"/>
      <c r="K37" s="680"/>
      <c r="L37" s="680"/>
      <c r="M37" s="680"/>
      <c r="N37" s="680"/>
    </row>
    <row r="38" spans="1:14" s="460" customFormat="1">
      <c r="A38" s="460" t="s">
        <v>8295</v>
      </c>
      <c r="B38" s="471">
        <v>1</v>
      </c>
      <c r="C38" s="460" t="s">
        <v>8324</v>
      </c>
      <c r="E38" s="697" t="s">
        <v>9342</v>
      </c>
      <c r="F38" s="697" t="s">
        <v>2112</v>
      </c>
      <c r="G38" s="697"/>
      <c r="H38" s="697"/>
      <c r="I38" s="697"/>
      <c r="J38" s="697"/>
      <c r="K38" s="697"/>
      <c r="L38" s="697"/>
      <c r="M38" s="697"/>
      <c r="N38" s="697"/>
    </row>
    <row r="39" spans="1:14" s="460" customFormat="1">
      <c r="A39" s="460" t="s">
        <v>7037</v>
      </c>
      <c r="B39" s="471">
        <v>1</v>
      </c>
      <c r="C39" s="471" t="s">
        <v>8324</v>
      </c>
      <c r="E39" s="697" t="s">
        <v>9342</v>
      </c>
      <c r="F39" s="697" t="s">
        <v>9362</v>
      </c>
      <c r="G39" s="697"/>
      <c r="H39" s="697"/>
      <c r="I39" s="697"/>
      <c r="J39" s="697"/>
      <c r="K39" s="697"/>
      <c r="L39" s="697"/>
      <c r="M39" s="697"/>
      <c r="N39" s="697"/>
    </row>
    <row r="40" spans="1:14" s="460" customFormat="1">
      <c r="A40" s="460" t="s">
        <v>5894</v>
      </c>
      <c r="B40" s="460">
        <v>1</v>
      </c>
      <c r="C40" s="460" t="s">
        <v>8324</v>
      </c>
      <c r="E40" s="460" t="s">
        <v>9343</v>
      </c>
      <c r="F40" s="460" t="s">
        <v>9353</v>
      </c>
      <c r="H40" s="697"/>
    </row>
    <row r="41" spans="1:14" s="460" customFormat="1">
      <c r="A41" s="460" t="s">
        <v>8244</v>
      </c>
      <c r="B41" s="460">
        <v>1</v>
      </c>
      <c r="C41" s="471" t="s">
        <v>8324</v>
      </c>
      <c r="E41" s="697" t="s">
        <v>9343</v>
      </c>
      <c r="F41" s="697"/>
      <c r="G41" s="697"/>
      <c r="H41" s="697"/>
      <c r="I41" s="680"/>
      <c r="J41" s="680"/>
      <c r="K41" s="680"/>
      <c r="L41" s="680"/>
      <c r="M41" s="680"/>
      <c r="N41" s="680"/>
    </row>
    <row r="42" spans="1:14" s="460" customFormat="1">
      <c r="A42" s="460" t="s">
        <v>8297</v>
      </c>
      <c r="B42" s="460">
        <v>1</v>
      </c>
      <c r="C42" s="471" t="s">
        <v>8324</v>
      </c>
      <c r="E42" s="704" t="s">
        <v>9325</v>
      </c>
      <c r="F42" s="697" t="s">
        <v>9344</v>
      </c>
      <c r="G42" s="697" t="s">
        <v>9363</v>
      </c>
      <c r="H42" s="697"/>
      <c r="I42" s="697"/>
      <c r="J42" s="697"/>
      <c r="K42" s="697"/>
      <c r="L42" s="697"/>
      <c r="M42" s="697"/>
      <c r="N42" s="697"/>
    </row>
    <row r="43" spans="1:14" s="460" customFormat="1">
      <c r="A43" s="460" t="s">
        <v>7038</v>
      </c>
      <c r="B43" s="460">
        <v>1</v>
      </c>
      <c r="C43" s="460" t="s">
        <v>8704</v>
      </c>
      <c r="E43" s="460" t="s">
        <v>9344</v>
      </c>
      <c r="H43" s="697"/>
    </row>
    <row r="44" spans="1:14" s="460" customFormat="1">
      <c r="A44" s="460" t="s">
        <v>7039</v>
      </c>
      <c r="B44" s="460">
        <v>1</v>
      </c>
      <c r="C44" s="460" t="s">
        <v>8324</v>
      </c>
      <c r="E44" s="460" t="s">
        <v>9345</v>
      </c>
      <c r="H44" s="697"/>
    </row>
    <row r="45" spans="1:14" s="460" customFormat="1">
      <c r="A45" s="460" t="s">
        <v>7040</v>
      </c>
      <c r="B45" s="460">
        <v>1</v>
      </c>
      <c r="C45" s="460" t="s">
        <v>8324</v>
      </c>
      <c r="E45" s="460" t="s">
        <v>9345</v>
      </c>
      <c r="H45" s="697"/>
    </row>
    <row r="46" spans="1:14" s="460" customFormat="1">
      <c r="A46" s="460" t="s">
        <v>7041</v>
      </c>
      <c r="B46" s="460">
        <v>1</v>
      </c>
      <c r="C46" s="460" t="s">
        <v>8324</v>
      </c>
      <c r="E46" s="697" t="s">
        <v>9345</v>
      </c>
      <c r="F46" s="697" t="s">
        <v>9350</v>
      </c>
      <c r="G46" s="697" t="s">
        <v>9373</v>
      </c>
      <c r="H46" s="697"/>
      <c r="I46" s="680"/>
      <c r="J46" s="680"/>
      <c r="K46" s="680"/>
      <c r="L46" s="680"/>
      <c r="M46" s="680"/>
      <c r="N46" s="680"/>
    </row>
    <row r="47" spans="1:14" s="460" customFormat="1">
      <c r="A47" s="460" t="s">
        <v>7042</v>
      </c>
      <c r="B47" s="460">
        <v>1</v>
      </c>
      <c r="C47" s="460" t="s">
        <v>8324</v>
      </c>
      <c r="E47" s="460" t="s">
        <v>9346</v>
      </c>
      <c r="F47" s="460" t="s">
        <v>9351</v>
      </c>
      <c r="H47" s="697"/>
    </row>
    <row r="48" spans="1:14" s="460" customFormat="1">
      <c r="A48" s="460" t="s">
        <v>7043</v>
      </c>
      <c r="B48" s="460">
        <v>1</v>
      </c>
      <c r="C48" s="460" t="s">
        <v>8324</v>
      </c>
      <c r="E48" s="460" t="s">
        <v>9346</v>
      </c>
      <c r="F48" s="460" t="s">
        <v>9370</v>
      </c>
      <c r="H48" s="697"/>
    </row>
    <row r="49" spans="1:14" s="460" customFormat="1">
      <c r="A49" s="460" t="s">
        <v>7044</v>
      </c>
      <c r="B49" s="460">
        <v>1</v>
      </c>
      <c r="C49" s="471" t="s">
        <v>8324</v>
      </c>
      <c r="E49" s="697" t="s">
        <v>9347</v>
      </c>
      <c r="F49" s="697" t="s">
        <v>9362</v>
      </c>
      <c r="G49" s="697"/>
      <c r="H49" s="697"/>
      <c r="I49" s="697"/>
      <c r="J49" s="697"/>
      <c r="K49" s="697"/>
      <c r="L49" s="697"/>
      <c r="M49" s="697"/>
      <c r="N49" s="697"/>
    </row>
    <row r="50" spans="1:14" s="460" customFormat="1">
      <c r="A50" s="460" t="s">
        <v>7045</v>
      </c>
      <c r="B50" s="460">
        <v>1</v>
      </c>
      <c r="C50" s="460" t="s">
        <v>8324</v>
      </c>
      <c r="E50" s="697" t="s">
        <v>9347</v>
      </c>
      <c r="F50" s="697" t="s">
        <v>9367</v>
      </c>
      <c r="G50" s="697"/>
      <c r="H50" s="697"/>
      <c r="I50" s="680"/>
      <c r="J50" s="680"/>
      <c r="K50" s="680"/>
      <c r="L50" s="680"/>
      <c r="M50" s="680"/>
      <c r="N50" s="680"/>
    </row>
    <row r="51" spans="1:14" s="460" customFormat="1">
      <c r="A51" s="460" t="s">
        <v>6354</v>
      </c>
      <c r="B51" s="460">
        <v>1</v>
      </c>
      <c r="C51" s="460" t="s">
        <v>8324</v>
      </c>
      <c r="E51" s="460" t="s">
        <v>9348</v>
      </c>
      <c r="H51" s="697"/>
    </row>
    <row r="52" spans="1:14" s="460" customFormat="1">
      <c r="A52" s="460" t="s">
        <v>7046</v>
      </c>
      <c r="B52" s="460">
        <v>1</v>
      </c>
      <c r="C52" s="460" t="s">
        <v>8324</v>
      </c>
      <c r="E52" s="704" t="s">
        <v>9325</v>
      </c>
      <c r="F52" s="697" t="s">
        <v>9348</v>
      </c>
      <c r="G52" s="697" t="s">
        <v>9353</v>
      </c>
      <c r="H52" s="697"/>
      <c r="I52" s="697"/>
      <c r="J52" s="697"/>
      <c r="K52" s="697"/>
      <c r="L52" s="697"/>
      <c r="M52" s="697"/>
      <c r="N52" s="697"/>
    </row>
    <row r="53" spans="1:14" s="460" customFormat="1">
      <c r="A53" s="460" t="s">
        <v>5895</v>
      </c>
      <c r="B53" s="460">
        <v>1</v>
      </c>
      <c r="C53" s="460" t="s">
        <v>8324</v>
      </c>
      <c r="E53" s="460" t="s">
        <v>9349</v>
      </c>
      <c r="H53" s="697"/>
    </row>
    <row r="54" spans="1:14" s="460" customFormat="1">
      <c r="A54" s="460" t="s">
        <v>7047</v>
      </c>
      <c r="B54" s="460">
        <v>1</v>
      </c>
      <c r="C54" s="460" t="s">
        <v>8324</v>
      </c>
      <c r="E54" s="697" t="s">
        <v>9350</v>
      </c>
      <c r="F54" s="697" t="s">
        <v>9374</v>
      </c>
      <c r="G54" s="697"/>
      <c r="H54" s="697"/>
      <c r="I54" s="680"/>
      <c r="J54" s="680"/>
      <c r="K54" s="680"/>
      <c r="L54" s="680"/>
      <c r="M54" s="680"/>
      <c r="N54" s="680"/>
    </row>
    <row r="55" spans="1:14" s="460" customFormat="1">
      <c r="A55" s="460" t="s">
        <v>7048</v>
      </c>
      <c r="B55" s="460">
        <v>1</v>
      </c>
      <c r="C55" s="460" t="s">
        <v>8324</v>
      </c>
      <c r="E55" s="697" t="s">
        <v>9351</v>
      </c>
      <c r="F55" s="697" t="s">
        <v>9355</v>
      </c>
      <c r="G55" s="697" t="s">
        <v>9376</v>
      </c>
      <c r="H55" s="697"/>
      <c r="I55" s="680"/>
      <c r="J55" s="680"/>
      <c r="K55" s="680"/>
      <c r="L55" s="680"/>
      <c r="M55" s="680"/>
      <c r="N55" s="680"/>
    </row>
    <row r="56" spans="1:14" s="460" customFormat="1">
      <c r="A56" s="460" t="s">
        <v>7049</v>
      </c>
      <c r="B56" s="460">
        <v>1</v>
      </c>
      <c r="C56" s="460" t="s">
        <v>8324</v>
      </c>
      <c r="E56" s="460" t="s">
        <v>9352</v>
      </c>
      <c r="F56" s="460" t="s">
        <v>9366</v>
      </c>
      <c r="H56" s="697"/>
    </row>
    <row r="57" spans="1:14" s="460" customFormat="1">
      <c r="A57" s="460" t="s">
        <v>7050</v>
      </c>
      <c r="B57" s="460">
        <v>1</v>
      </c>
      <c r="C57" s="460" t="s">
        <v>8324</v>
      </c>
      <c r="E57" s="697" t="s">
        <v>9352</v>
      </c>
      <c r="F57" s="697"/>
      <c r="G57" s="697"/>
      <c r="H57" s="697"/>
      <c r="I57" s="697"/>
      <c r="J57" s="697"/>
      <c r="K57" s="697"/>
      <c r="L57" s="697"/>
      <c r="M57" s="697"/>
      <c r="N57" s="697"/>
    </row>
    <row r="58" spans="1:14" s="460" customFormat="1">
      <c r="A58" s="460" t="s">
        <v>7051</v>
      </c>
      <c r="C58" s="460" t="s">
        <v>8324</v>
      </c>
      <c r="E58" s="460" t="s">
        <v>9352</v>
      </c>
      <c r="F58" s="460" t="s">
        <v>2112</v>
      </c>
      <c r="H58" s="697"/>
    </row>
    <row r="59" spans="1:14" s="460" customFormat="1">
      <c r="A59" s="460" t="s">
        <v>7572</v>
      </c>
      <c r="B59" s="460">
        <v>1</v>
      </c>
      <c r="C59" s="460" t="s">
        <v>8324</v>
      </c>
      <c r="E59" s="460" t="s">
        <v>9353</v>
      </c>
      <c r="F59" s="460" t="s">
        <v>9365</v>
      </c>
      <c r="G59" s="460" t="s">
        <v>9369</v>
      </c>
      <c r="H59" s="697"/>
    </row>
    <row r="60" spans="1:14" s="460" customFormat="1">
      <c r="A60" s="460" t="s">
        <v>7573</v>
      </c>
      <c r="B60" s="460">
        <v>1</v>
      </c>
      <c r="C60" s="460" t="s">
        <v>8324</v>
      </c>
      <c r="E60" s="460" t="s">
        <v>9354</v>
      </c>
      <c r="F60" s="460" t="s">
        <v>9366</v>
      </c>
    </row>
    <row r="61" spans="1:14" s="460" customFormat="1">
      <c r="A61" s="460" t="s">
        <v>7574</v>
      </c>
      <c r="B61" s="460">
        <v>1</v>
      </c>
      <c r="C61" s="460" t="s">
        <v>8324</v>
      </c>
      <c r="E61" s="460" t="s">
        <v>2112</v>
      </c>
      <c r="F61" s="460" t="s">
        <v>9365</v>
      </c>
      <c r="H61" s="697"/>
    </row>
    <row r="62" spans="1:14" s="460" customFormat="1">
      <c r="A62" s="460" t="s">
        <v>7575</v>
      </c>
      <c r="B62" s="460">
        <v>1</v>
      </c>
      <c r="C62" s="460" t="s">
        <v>8324</v>
      </c>
      <c r="E62" s="697" t="s">
        <v>9355</v>
      </c>
      <c r="F62" s="460" t="s">
        <v>9371</v>
      </c>
      <c r="H62" s="697"/>
    </row>
    <row r="63" spans="1:14" s="460" customFormat="1">
      <c r="A63" s="460" t="s">
        <v>7601</v>
      </c>
      <c r="B63" s="460">
        <v>1</v>
      </c>
      <c r="C63" s="460" t="s">
        <v>8324</v>
      </c>
      <c r="E63" s="460" t="s">
        <v>9362</v>
      </c>
      <c r="F63" s="460" t="s">
        <v>9371</v>
      </c>
      <c r="H63" s="697"/>
    </row>
    <row r="64" spans="1:14" s="460" customFormat="1">
      <c r="A64" s="460" t="s">
        <v>7602</v>
      </c>
      <c r="B64" s="460">
        <v>1</v>
      </c>
      <c r="C64" s="460" t="s">
        <v>8324</v>
      </c>
      <c r="E64" s="460" t="s">
        <v>9423</v>
      </c>
      <c r="F64" s="460" t="s">
        <v>9424</v>
      </c>
      <c r="G64" s="460" t="s">
        <v>9424</v>
      </c>
    </row>
    <row r="65" spans="1:14" s="460" customFormat="1">
      <c r="A65" s="460" t="s">
        <v>7603</v>
      </c>
      <c r="B65" s="460">
        <v>1</v>
      </c>
      <c r="C65" s="460" t="s">
        <v>8324</v>
      </c>
      <c r="E65" s="460" t="s">
        <v>9364</v>
      </c>
      <c r="F65" s="460" t="s">
        <v>9372</v>
      </c>
      <c r="H65" s="697"/>
    </row>
    <row r="66" spans="1:14" s="460" customFormat="1">
      <c r="A66" s="460" t="s">
        <v>7604</v>
      </c>
      <c r="B66" s="460">
        <v>1</v>
      </c>
      <c r="C66" s="460" t="s">
        <v>8324</v>
      </c>
      <c r="E66" s="697" t="s">
        <v>9365</v>
      </c>
      <c r="F66" s="697" t="s">
        <v>9367</v>
      </c>
      <c r="G66" s="697" t="s">
        <v>9370</v>
      </c>
      <c r="H66" s="697"/>
      <c r="I66" s="680"/>
      <c r="J66" s="680"/>
      <c r="K66" s="680"/>
      <c r="L66" s="680"/>
      <c r="M66" s="680"/>
      <c r="N66" s="680"/>
    </row>
    <row r="67" spans="1:14" s="460" customFormat="1">
      <c r="A67" s="460" t="s">
        <v>7605</v>
      </c>
      <c r="B67" s="460">
        <v>1</v>
      </c>
      <c r="C67" s="460" t="s">
        <v>8324</v>
      </c>
      <c r="E67" s="697" t="s">
        <v>9366</v>
      </c>
      <c r="F67" s="697" t="s">
        <v>9372</v>
      </c>
      <c r="G67" s="697"/>
      <c r="H67" s="697"/>
      <c r="I67" s="697"/>
      <c r="J67" s="697"/>
      <c r="K67" s="697"/>
      <c r="L67" s="697"/>
      <c r="M67" s="697"/>
      <c r="N67" s="697"/>
    </row>
    <row r="68" spans="1:14" s="460" customFormat="1">
      <c r="A68" s="460" t="s">
        <v>7743</v>
      </c>
      <c r="B68" s="460">
        <v>1</v>
      </c>
      <c r="C68" s="460" t="s">
        <v>8324</v>
      </c>
      <c r="E68" s="460" t="s">
        <v>9368</v>
      </c>
      <c r="F68" s="460" t="s">
        <v>9379</v>
      </c>
      <c r="H68" s="697"/>
    </row>
    <row r="69" spans="1:14">
      <c r="A69" s="465" t="s">
        <v>7744</v>
      </c>
      <c r="B69" s="465"/>
      <c r="C69" s="460" t="s">
        <v>8324</v>
      </c>
      <c r="D69" s="465" t="s">
        <v>3078</v>
      </c>
      <c r="E69" s="680" t="s">
        <v>9369</v>
      </c>
      <c r="F69" s="680" t="s">
        <v>9372</v>
      </c>
      <c r="G69" s="680" t="s">
        <v>9376</v>
      </c>
    </row>
    <row r="70" spans="1:14" s="460" customFormat="1">
      <c r="A70" s="460" t="s">
        <v>7745</v>
      </c>
      <c r="B70" s="460">
        <v>1</v>
      </c>
      <c r="C70" s="460" t="s">
        <v>8324</v>
      </c>
      <c r="E70" s="460" t="s">
        <v>9370</v>
      </c>
      <c r="F70" s="460" t="s">
        <v>9377</v>
      </c>
      <c r="H70" s="697"/>
    </row>
    <row r="71" spans="1:14" s="460" customFormat="1">
      <c r="A71" s="460" t="s">
        <v>7751</v>
      </c>
      <c r="B71" s="460">
        <v>1</v>
      </c>
      <c r="C71" s="460" t="s">
        <v>8324</v>
      </c>
      <c r="E71" s="460" t="s">
        <v>9371</v>
      </c>
      <c r="F71" s="460" t="s">
        <v>9379</v>
      </c>
    </row>
    <row r="72" spans="1:14">
      <c r="A72" s="465" t="s">
        <v>7746</v>
      </c>
      <c r="B72" s="465"/>
      <c r="C72" s="460" t="s">
        <v>8324</v>
      </c>
      <c r="D72" s="465" t="s">
        <v>3086</v>
      </c>
      <c r="E72" s="680" t="s">
        <v>9373</v>
      </c>
      <c r="F72" s="680" t="s">
        <v>9375</v>
      </c>
    </row>
    <row r="73" spans="1:14">
      <c r="A73" s="465" t="s">
        <v>5883</v>
      </c>
      <c r="B73" s="465"/>
      <c r="C73" s="460" t="s">
        <v>8324</v>
      </c>
      <c r="D73" s="465" t="s">
        <v>3078</v>
      </c>
      <c r="E73" s="680" t="s">
        <v>9374</v>
      </c>
      <c r="F73" s="680" t="s">
        <v>9378</v>
      </c>
    </row>
    <row r="74" spans="1:14" s="460" customFormat="1">
      <c r="A74" s="460" t="s">
        <v>9247</v>
      </c>
      <c r="B74" s="460">
        <v>1</v>
      </c>
      <c r="C74" s="460" t="s">
        <v>8324</v>
      </c>
      <c r="E74" s="460" t="s">
        <v>9374</v>
      </c>
      <c r="F74" s="460" t="s">
        <v>9380</v>
      </c>
      <c r="H74" s="697"/>
    </row>
    <row r="75" spans="1:14">
      <c r="A75" s="465" t="s">
        <v>7747</v>
      </c>
      <c r="B75" s="465"/>
      <c r="C75" s="460" t="s">
        <v>8324</v>
      </c>
      <c r="E75" s="680" t="s">
        <v>9375</v>
      </c>
    </row>
    <row r="76" spans="1:14" s="460" customFormat="1">
      <c r="A76" s="460" t="s">
        <v>7748</v>
      </c>
      <c r="B76" s="460">
        <v>1</v>
      </c>
      <c r="C76" s="460" t="s">
        <v>8324</v>
      </c>
      <c r="E76" s="697" t="s">
        <v>9375</v>
      </c>
      <c r="F76" s="697" t="s">
        <v>9378</v>
      </c>
      <c r="G76" s="697"/>
      <c r="H76" s="697"/>
      <c r="I76" s="697"/>
      <c r="J76" s="697"/>
      <c r="K76" s="697"/>
      <c r="L76" s="697"/>
      <c r="M76" s="697"/>
      <c r="N76" s="697"/>
    </row>
    <row r="77" spans="1:14">
      <c r="A77" s="465" t="s">
        <v>7749</v>
      </c>
      <c r="B77" s="465"/>
      <c r="C77" s="460" t="s">
        <v>8324</v>
      </c>
      <c r="E77" s="680" t="s">
        <v>9377</v>
      </c>
    </row>
    <row r="78" spans="1:14">
      <c r="A78" s="465" t="s">
        <v>7734</v>
      </c>
      <c r="B78" s="465"/>
      <c r="C78" s="460" t="s">
        <v>8324</v>
      </c>
      <c r="D78" s="465" t="s">
        <v>3086</v>
      </c>
      <c r="E78" s="680" t="s">
        <v>9377</v>
      </c>
      <c r="F78" s="680" t="s">
        <v>9378</v>
      </c>
    </row>
    <row r="79" spans="1:14" s="460" customFormat="1">
      <c r="A79" s="460" t="s">
        <v>7750</v>
      </c>
      <c r="B79" s="460">
        <v>1</v>
      </c>
      <c r="C79" s="460" t="s">
        <v>8324</v>
      </c>
      <c r="E79" s="460" t="s">
        <v>9379</v>
      </c>
    </row>
    <row r="80" spans="1:14" s="460" customFormat="1">
      <c r="A80" s="460" t="s">
        <v>8298</v>
      </c>
      <c r="B80" s="460">
        <v>1</v>
      </c>
      <c r="C80" s="460" t="s">
        <v>8324</v>
      </c>
      <c r="E80" s="460" t="s">
        <v>9380</v>
      </c>
      <c r="H80" s="697"/>
      <c r="M80" s="460" t="s">
        <v>8315</v>
      </c>
    </row>
    <row r="81" spans="1:18">
      <c r="A81" s="568" t="s">
        <v>8299</v>
      </c>
      <c r="B81" s="568"/>
      <c r="C81" s="460" t="s">
        <v>8324</v>
      </c>
      <c r="D81" s="465"/>
      <c r="E81" s="680" t="s">
        <v>9354</v>
      </c>
      <c r="F81" s="680" t="s">
        <v>9380</v>
      </c>
    </row>
    <row r="82" spans="1:18">
      <c r="A82" s="568" t="s">
        <v>8296</v>
      </c>
      <c r="B82" s="568"/>
      <c r="C82" s="460" t="s">
        <v>8324</v>
      </c>
      <c r="D82" s="465" t="s">
        <v>3078</v>
      </c>
      <c r="E82" s="704" t="s">
        <v>9325</v>
      </c>
    </row>
    <row r="83" spans="1:18" s="460" customFormat="1">
      <c r="A83" s="460" t="s">
        <v>6969</v>
      </c>
      <c r="B83" s="460">
        <v>1</v>
      </c>
      <c r="C83" s="460" t="s">
        <v>8324</v>
      </c>
      <c r="D83" s="460" t="s">
        <v>3078</v>
      </c>
      <c r="E83" s="460" t="s">
        <v>9381</v>
      </c>
      <c r="K83" s="460" t="s">
        <v>8311</v>
      </c>
      <c r="O83" s="460" t="s">
        <v>8318</v>
      </c>
    </row>
    <row r="84" spans="1:18">
      <c r="A84" s="568" t="s">
        <v>8300</v>
      </c>
      <c r="B84" s="568"/>
      <c r="C84" s="460" t="s">
        <v>8324</v>
      </c>
      <c r="D84" s="465" t="s">
        <v>3086</v>
      </c>
      <c r="E84" s="680" t="s">
        <v>9381</v>
      </c>
      <c r="O84" s="680" t="s">
        <v>8318</v>
      </c>
    </row>
    <row r="85" spans="1:18" s="460" customFormat="1">
      <c r="A85" s="460" t="s">
        <v>8301</v>
      </c>
      <c r="B85" s="460">
        <v>1</v>
      </c>
      <c r="C85" s="460" t="s">
        <v>8324</v>
      </c>
      <c r="D85" s="460" t="s">
        <v>8322</v>
      </c>
      <c r="E85" s="460" t="s">
        <v>9381</v>
      </c>
      <c r="H85" s="697"/>
      <c r="L85" s="460" t="s">
        <v>8312</v>
      </c>
    </row>
    <row r="86" spans="1:18" s="460" customFormat="1">
      <c r="A86" s="460" t="s">
        <v>6964</v>
      </c>
      <c r="B86" s="460">
        <v>1</v>
      </c>
      <c r="C86" s="460" t="s">
        <v>8324</v>
      </c>
      <c r="D86" s="460" t="s">
        <v>3078</v>
      </c>
      <c r="E86" s="460" t="s">
        <v>9382</v>
      </c>
      <c r="I86" s="460" t="s">
        <v>8305</v>
      </c>
      <c r="N86" s="460" t="s">
        <v>8317</v>
      </c>
    </row>
    <row r="87" spans="1:18">
      <c r="A87" s="568" t="s">
        <v>6352</v>
      </c>
      <c r="B87" s="568"/>
      <c r="C87" s="460" t="s">
        <v>8324</v>
      </c>
      <c r="D87" s="465" t="s">
        <v>3086</v>
      </c>
      <c r="E87" s="680" t="s">
        <v>9382</v>
      </c>
      <c r="K87" s="680" t="s">
        <v>8311</v>
      </c>
      <c r="R87" s="680" t="s">
        <v>8321</v>
      </c>
    </row>
    <row r="88" spans="1:18" s="460" customFormat="1">
      <c r="A88" s="460" t="s">
        <v>6306</v>
      </c>
      <c r="B88" s="460">
        <v>1</v>
      </c>
      <c r="C88" s="460" t="s">
        <v>8324</v>
      </c>
      <c r="D88" s="460" t="s">
        <v>8322</v>
      </c>
      <c r="E88" s="460" t="s">
        <v>9382</v>
      </c>
      <c r="Q88" s="460" t="s">
        <v>8320</v>
      </c>
    </row>
    <row r="89" spans="1:18">
      <c r="A89" s="568" t="s">
        <v>8302</v>
      </c>
      <c r="B89" s="568"/>
      <c r="C89" s="460" t="s">
        <v>8324</v>
      </c>
      <c r="D89" s="465" t="s">
        <v>3086</v>
      </c>
      <c r="E89" s="680" t="s">
        <v>9383</v>
      </c>
      <c r="N89" s="680" t="s">
        <v>8317</v>
      </c>
    </row>
    <row r="90" spans="1:18" s="460" customFormat="1">
      <c r="A90" s="460" t="s">
        <v>8303</v>
      </c>
      <c r="B90" s="460">
        <v>1</v>
      </c>
      <c r="C90" s="460" t="s">
        <v>8324</v>
      </c>
      <c r="D90" s="460" t="s">
        <v>8322</v>
      </c>
      <c r="H90" s="697"/>
      <c r="J90" s="460" t="s">
        <v>8310</v>
      </c>
      <c r="O90" s="460" t="s">
        <v>8318</v>
      </c>
    </row>
    <row r="91" spans="1:18">
      <c r="A91" s="568" t="s">
        <v>8306</v>
      </c>
      <c r="B91" s="651"/>
      <c r="C91" s="460" t="s">
        <v>8324</v>
      </c>
      <c r="D91" s="465" t="s">
        <v>3086</v>
      </c>
      <c r="I91" s="680" t="s">
        <v>8305</v>
      </c>
    </row>
    <row r="92" spans="1:18" s="460" customFormat="1">
      <c r="A92" s="460" t="s">
        <v>8307</v>
      </c>
      <c r="B92" s="471">
        <v>1</v>
      </c>
      <c r="C92" s="460" t="s">
        <v>8324</v>
      </c>
      <c r="D92" s="460" t="s">
        <v>8322</v>
      </c>
      <c r="I92" s="460" t="s">
        <v>8305</v>
      </c>
      <c r="P92" s="460" t="s">
        <v>8319</v>
      </c>
    </row>
    <row r="93" spans="1:18">
      <c r="A93" s="568" t="s">
        <v>8308</v>
      </c>
      <c r="B93" s="651"/>
      <c r="C93" s="460" t="s">
        <v>8324</v>
      </c>
      <c r="D93" s="465" t="s">
        <v>3078</v>
      </c>
      <c r="J93" s="680" t="s">
        <v>8310</v>
      </c>
      <c r="L93" s="680" t="s">
        <v>8312</v>
      </c>
      <c r="P93" s="680" t="s">
        <v>8319</v>
      </c>
    </row>
    <row r="94" spans="1:18" s="471" customFormat="1">
      <c r="A94" s="471" t="s">
        <v>8309</v>
      </c>
      <c r="B94" s="471">
        <v>1</v>
      </c>
      <c r="C94" s="471" t="s">
        <v>8324</v>
      </c>
      <c r="D94" s="471" t="s">
        <v>3086</v>
      </c>
      <c r="J94" s="471" t="s">
        <v>8310</v>
      </c>
      <c r="P94" s="471" t="s">
        <v>8319</v>
      </c>
    </row>
    <row r="95" spans="1:18">
      <c r="A95" s="568" t="s">
        <v>2972</v>
      </c>
      <c r="B95" s="651"/>
      <c r="C95" s="460" t="s">
        <v>8324</v>
      </c>
      <c r="D95" s="465" t="s">
        <v>3086</v>
      </c>
      <c r="K95" s="680" t="s">
        <v>8311</v>
      </c>
    </row>
    <row r="96" spans="1:18">
      <c r="A96" s="568" t="s">
        <v>8313</v>
      </c>
      <c r="B96" s="568"/>
      <c r="C96" s="460" t="s">
        <v>8324</v>
      </c>
      <c r="D96" s="465" t="s">
        <v>3086</v>
      </c>
      <c r="L96" s="680" t="s">
        <v>8312</v>
      </c>
      <c r="Q96" s="680" t="s">
        <v>8320</v>
      </c>
    </row>
    <row r="97" spans="1:29">
      <c r="A97" s="568" t="s">
        <v>8314</v>
      </c>
      <c r="B97" s="568"/>
      <c r="C97" s="460" t="s">
        <v>8324</v>
      </c>
      <c r="D97" s="465" t="s">
        <v>3086</v>
      </c>
      <c r="M97" s="680" t="s">
        <v>8315</v>
      </c>
    </row>
    <row r="98" spans="1:29" s="460" customFormat="1">
      <c r="A98" s="460" t="s">
        <v>8316</v>
      </c>
      <c r="B98" s="460">
        <v>1</v>
      </c>
      <c r="C98" s="460" t="s">
        <v>8324</v>
      </c>
      <c r="D98" s="460" t="s">
        <v>8322</v>
      </c>
      <c r="M98" s="460" t="s">
        <v>8315</v>
      </c>
      <c r="N98" s="460" t="s">
        <v>8317</v>
      </c>
      <c r="R98" s="460" t="s">
        <v>8321</v>
      </c>
    </row>
    <row r="99" spans="1:29" s="460" customFormat="1">
      <c r="A99" s="460" t="s">
        <v>6843</v>
      </c>
      <c r="B99" s="460">
        <v>1</v>
      </c>
      <c r="C99" s="460" t="s">
        <v>8324</v>
      </c>
      <c r="R99" s="460" t="s">
        <v>8321</v>
      </c>
    </row>
    <row r="100" spans="1:29">
      <c r="A100" s="568" t="s">
        <v>8591</v>
      </c>
      <c r="C100" s="460" t="s">
        <v>8324</v>
      </c>
      <c r="Q100" s="680" t="s">
        <v>8320</v>
      </c>
    </row>
    <row r="101" spans="1:29">
      <c r="A101" s="568" t="s">
        <v>9189</v>
      </c>
      <c r="E101" s="680" t="s">
        <v>9383</v>
      </c>
    </row>
    <row r="102" spans="1:29">
      <c r="A102" s="568" t="s">
        <v>9190</v>
      </c>
      <c r="E102" s="680" t="s">
        <v>9383</v>
      </c>
    </row>
    <row r="103" spans="1:29">
      <c r="A103" s="720" t="s">
        <v>9925</v>
      </c>
      <c r="B103" s="720"/>
      <c r="C103" s="720"/>
      <c r="D103" s="720"/>
      <c r="E103" s="720"/>
      <c r="F103" s="720"/>
      <c r="G103" s="720"/>
      <c r="H103" s="720"/>
      <c r="I103" s="720"/>
      <c r="J103" s="720"/>
      <c r="K103" s="720"/>
      <c r="L103" s="720"/>
      <c r="M103" s="720"/>
      <c r="N103" s="720"/>
      <c r="O103" s="720"/>
      <c r="P103" s="720"/>
      <c r="Q103" s="720"/>
      <c r="R103" s="720"/>
      <c r="S103" s="720"/>
      <c r="T103" s="720"/>
      <c r="U103" s="720"/>
      <c r="V103" s="720"/>
      <c r="W103" s="720"/>
      <c r="X103" s="720"/>
      <c r="Y103" s="720"/>
      <c r="Z103" s="720"/>
      <c r="AA103" s="720"/>
      <c r="AB103" s="720"/>
      <c r="AC103" s="720"/>
    </row>
    <row r="104" spans="1:29">
      <c r="A104" s="717"/>
      <c r="B104" s="717"/>
      <c r="C104" s="717"/>
      <c r="D104" s="717"/>
      <c r="E104" s="717"/>
      <c r="F104" s="717"/>
      <c r="G104" s="717"/>
      <c r="H104" s="717"/>
      <c r="I104" s="717"/>
      <c r="J104" s="717"/>
      <c r="K104" s="717"/>
      <c r="L104" s="717"/>
      <c r="M104" s="717"/>
      <c r="N104" s="717"/>
      <c r="O104" s="717"/>
      <c r="P104" s="717"/>
      <c r="Q104" s="717"/>
      <c r="R104" s="717"/>
      <c r="S104" s="717" t="s">
        <v>9926</v>
      </c>
      <c r="T104" s="717"/>
      <c r="U104" s="717"/>
      <c r="V104" s="717"/>
      <c r="W104" s="717"/>
      <c r="X104" s="717"/>
      <c r="Y104" s="717"/>
      <c r="Z104" s="717"/>
      <c r="AA104" s="717"/>
      <c r="AB104" s="717"/>
      <c r="AC104" s="717"/>
    </row>
    <row r="105" spans="1:29">
      <c r="A105" s="568" t="s">
        <v>9255</v>
      </c>
      <c r="D105" s="465" t="s">
        <v>3078</v>
      </c>
      <c r="E105" s="680" t="s">
        <v>9356</v>
      </c>
      <c r="F105" s="680" t="s">
        <v>123</v>
      </c>
      <c r="G105" s="680" t="s">
        <v>9357</v>
      </c>
      <c r="S105" s="680" t="s">
        <v>9262</v>
      </c>
      <c r="W105" s="680" t="s">
        <v>9269</v>
      </c>
    </row>
    <row r="106" spans="1:29">
      <c r="A106" s="568" t="s">
        <v>9256</v>
      </c>
      <c r="D106" s="465" t="s">
        <v>3086</v>
      </c>
      <c r="E106" s="680" t="s">
        <v>9333</v>
      </c>
      <c r="F106" s="680" t="s">
        <v>9337</v>
      </c>
      <c r="G106" s="680" t="s">
        <v>9357</v>
      </c>
      <c r="S106" s="680" t="s">
        <v>9262</v>
      </c>
      <c r="X106" s="680" t="s">
        <v>9270</v>
      </c>
      <c r="Z106" s="680" t="s">
        <v>9273</v>
      </c>
      <c r="AB106" s="680" t="s">
        <v>9275</v>
      </c>
    </row>
    <row r="107" spans="1:29">
      <c r="A107" s="568" t="s">
        <v>9254</v>
      </c>
      <c r="D107" s="465" t="s">
        <v>3088</v>
      </c>
      <c r="S107" s="680" t="s">
        <v>9262</v>
      </c>
      <c r="X107" s="680" t="s">
        <v>9270</v>
      </c>
      <c r="AB107" s="680" t="s">
        <v>9275</v>
      </c>
    </row>
    <row r="108" spans="1:29">
      <c r="A108" s="568" t="s">
        <v>9258</v>
      </c>
      <c r="D108" s="465" t="s">
        <v>3086</v>
      </c>
      <c r="E108" s="680" t="s">
        <v>9335</v>
      </c>
      <c r="T108" s="680" t="s">
        <v>9263</v>
      </c>
      <c r="U108" s="680" t="s">
        <v>9264</v>
      </c>
      <c r="W108" s="680" t="s">
        <v>9269</v>
      </c>
      <c r="AA108" s="680" t="s">
        <v>9274</v>
      </c>
      <c r="AC108" s="680" t="s">
        <v>9276</v>
      </c>
    </row>
    <row r="109" spans="1:29">
      <c r="A109" s="568" t="s">
        <v>9257</v>
      </c>
      <c r="D109" s="465" t="s">
        <v>3078</v>
      </c>
      <c r="E109" s="680" t="s">
        <v>9333</v>
      </c>
      <c r="T109" s="680" t="s">
        <v>9263</v>
      </c>
      <c r="X109" s="680" t="s">
        <v>9270</v>
      </c>
      <c r="AA109" s="680" t="s">
        <v>9274</v>
      </c>
    </row>
    <row r="110" spans="1:29">
      <c r="A110" s="568" t="s">
        <v>9259</v>
      </c>
      <c r="D110" s="465" t="s">
        <v>3088</v>
      </c>
      <c r="E110" s="680" t="s">
        <v>9333</v>
      </c>
      <c r="F110" s="680" t="s">
        <v>9356</v>
      </c>
      <c r="T110" s="680" t="s">
        <v>9263</v>
      </c>
    </row>
    <row r="111" spans="1:29">
      <c r="A111" s="568" t="s">
        <v>9260</v>
      </c>
      <c r="D111" s="465" t="s">
        <v>3078</v>
      </c>
      <c r="E111" s="680" t="s">
        <v>9336</v>
      </c>
      <c r="U111" s="680" t="s">
        <v>9264</v>
      </c>
      <c r="Y111" s="680" t="s">
        <v>9271</v>
      </c>
      <c r="Z111" s="680" t="s">
        <v>9273</v>
      </c>
      <c r="AB111" s="680" t="s">
        <v>9275</v>
      </c>
    </row>
    <row r="112" spans="1:29" s="460" customFormat="1">
      <c r="A112" s="460" t="s">
        <v>9261</v>
      </c>
      <c r="B112" s="460">
        <v>1</v>
      </c>
      <c r="D112" s="460" t="s">
        <v>3088</v>
      </c>
      <c r="E112" s="460" t="s">
        <v>9335</v>
      </c>
      <c r="U112" s="460" t="s">
        <v>9264</v>
      </c>
    </row>
    <row r="113" spans="1:29">
      <c r="A113" s="568" t="s">
        <v>9265</v>
      </c>
      <c r="D113" s="465" t="s">
        <v>3078</v>
      </c>
      <c r="E113" s="680" t="s">
        <v>9334</v>
      </c>
      <c r="F113" s="680" t="s">
        <v>9335</v>
      </c>
      <c r="G113" s="680" t="s">
        <v>9337</v>
      </c>
      <c r="V113" s="680" t="s">
        <v>9267</v>
      </c>
      <c r="AC113" s="680" t="s">
        <v>9276</v>
      </c>
    </row>
    <row r="114" spans="1:29">
      <c r="A114" s="568" t="s">
        <v>9266</v>
      </c>
      <c r="D114" s="465" t="s">
        <v>3086</v>
      </c>
      <c r="E114" s="680" t="s">
        <v>9334</v>
      </c>
      <c r="F114" s="680" t="s">
        <v>9336</v>
      </c>
      <c r="G114" s="680" t="s">
        <v>9356</v>
      </c>
      <c r="H114" s="680" t="s">
        <v>123</v>
      </c>
      <c r="V114" s="680" t="s">
        <v>9267</v>
      </c>
      <c r="Y114" s="680" t="s">
        <v>9271</v>
      </c>
    </row>
    <row r="115" spans="1:29" s="460" customFormat="1">
      <c r="A115" s="460" t="s">
        <v>9268</v>
      </c>
      <c r="B115" s="460">
        <v>1</v>
      </c>
      <c r="D115" s="460" t="s">
        <v>3088</v>
      </c>
      <c r="E115" s="460" t="s">
        <v>9357</v>
      </c>
      <c r="V115" s="460" t="s">
        <v>9267</v>
      </c>
      <c r="Z115" s="460" t="s">
        <v>9273</v>
      </c>
    </row>
    <row r="116" spans="1:29" s="460" customFormat="1">
      <c r="A116" s="460" t="s">
        <v>9253</v>
      </c>
      <c r="B116" s="460">
        <v>1</v>
      </c>
      <c r="D116" s="460" t="s">
        <v>3086</v>
      </c>
      <c r="E116" s="460" t="s">
        <v>9337</v>
      </c>
      <c r="W116" s="460" t="s">
        <v>9269</v>
      </c>
      <c r="AA116" s="460" t="s">
        <v>9274</v>
      </c>
    </row>
    <row r="117" spans="1:29">
      <c r="A117" s="568" t="s">
        <v>9272</v>
      </c>
      <c r="D117" s="465" t="s">
        <v>3088</v>
      </c>
      <c r="E117" s="680" t="s">
        <v>9334</v>
      </c>
      <c r="F117" s="680" t="s">
        <v>123</v>
      </c>
      <c r="Y117" s="680" t="s">
        <v>9271</v>
      </c>
    </row>
    <row r="118" spans="1:29">
      <c r="A118" s="568" t="s">
        <v>9277</v>
      </c>
      <c r="D118" s="465" t="s">
        <v>3088</v>
      </c>
      <c r="E118" s="680" t="s">
        <v>9336</v>
      </c>
      <c r="AC118" s="680" t="s">
        <v>9276</v>
      </c>
    </row>
    <row r="120" spans="1:29">
      <c r="A120" s="717" t="s">
        <v>9926</v>
      </c>
    </row>
    <row r="122" spans="1:29">
      <c r="E122" s="680"/>
    </row>
    <row r="123" spans="1:29">
      <c r="E123" s="680"/>
    </row>
    <row r="124" spans="1:29">
      <c r="E124" s="680"/>
    </row>
    <row r="125" spans="1:29">
      <c r="E125" s="716"/>
    </row>
    <row r="126" spans="1:29">
      <c r="E126" s="680"/>
    </row>
    <row r="127" spans="1:29">
      <c r="E127" s="680"/>
    </row>
  </sheetData>
  <autoFilter ref="A1:AC118">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filterColumn colId="16" showButton="0"/>
  </autoFilter>
  <mergeCells count="2">
    <mergeCell ref="I1:R1"/>
    <mergeCell ref="A103:AC103"/>
  </mergeCells>
  <phoneticPr fontId="134"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dimension ref="A1:AK146"/>
  <sheetViews>
    <sheetView workbookViewId="0">
      <selection activeCell="I23" sqref="I23"/>
    </sheetView>
  </sheetViews>
  <sheetFormatPr defaultRowHeight="14"/>
  <cols>
    <col min="2" max="2" width="17" customWidth="1"/>
  </cols>
  <sheetData>
    <row r="1" spans="1:37" s="260" customFormat="1" ht="15" customHeight="1">
      <c r="A1" s="30"/>
      <c r="B1" s="31" t="s">
        <v>237</v>
      </c>
      <c r="C1" s="169" t="s">
        <v>3441</v>
      </c>
      <c r="D1" s="646" t="s">
        <v>238</v>
      </c>
      <c r="E1" s="275" t="s">
        <v>239</v>
      </c>
      <c r="F1" s="276" t="s">
        <v>240</v>
      </c>
      <c r="G1" s="275" t="s">
        <v>3206</v>
      </c>
      <c r="H1" s="277" t="s">
        <v>241</v>
      </c>
      <c r="I1" s="677" t="s">
        <v>242</v>
      </c>
      <c r="J1" s="277" t="s">
        <v>243</v>
      </c>
      <c r="K1" s="278" t="s">
        <v>3181</v>
      </c>
      <c r="L1" s="278" t="s">
        <v>244</v>
      </c>
      <c r="M1" s="56" t="s">
        <v>2</v>
      </c>
      <c r="N1" s="56">
        <v>314</v>
      </c>
      <c r="O1" s="56">
        <v>444</v>
      </c>
      <c r="P1" s="56">
        <v>315</v>
      </c>
      <c r="Q1" s="56">
        <v>201</v>
      </c>
      <c r="R1" s="278"/>
      <c r="X1" s="146"/>
      <c r="Y1" s="56" t="s">
        <v>2</v>
      </c>
      <c r="Z1" s="56">
        <v>314</v>
      </c>
      <c r="AA1" s="56">
        <v>444</v>
      </c>
      <c r="AB1" s="56">
        <v>315</v>
      </c>
      <c r="AC1" s="56">
        <v>201</v>
      </c>
      <c r="AD1" s="278"/>
      <c r="AE1" s="146"/>
      <c r="AF1" s="146"/>
      <c r="AG1" s="146"/>
      <c r="AH1" s="146"/>
      <c r="AI1" s="146"/>
      <c r="AJ1" s="146"/>
      <c r="AK1" s="146"/>
    </row>
    <row r="2" spans="1:37">
      <c r="B2" t="s">
        <v>9858</v>
      </c>
      <c r="C2" t="s">
        <v>9859</v>
      </c>
      <c r="D2" t="s">
        <v>9860</v>
      </c>
      <c r="F2" t="s">
        <v>247</v>
      </c>
      <c r="I2" t="s">
        <v>9501</v>
      </c>
      <c r="J2">
        <v>2</v>
      </c>
      <c r="K2" t="s">
        <v>470</v>
      </c>
      <c r="L2" t="s">
        <v>9431</v>
      </c>
    </row>
    <row r="3" spans="1:37">
      <c r="B3" t="s">
        <v>9789</v>
      </c>
      <c r="C3" t="s">
        <v>9790</v>
      </c>
      <c r="D3" t="s">
        <v>9791</v>
      </c>
      <c r="F3" t="s">
        <v>266</v>
      </c>
      <c r="G3">
        <v>2</v>
      </c>
      <c r="H3">
        <v>3</v>
      </c>
      <c r="I3" t="s">
        <v>9501</v>
      </c>
      <c r="J3">
        <v>2</v>
      </c>
      <c r="K3" t="s">
        <v>451</v>
      </c>
      <c r="L3" t="s">
        <v>9431</v>
      </c>
    </row>
    <row r="4" spans="1:37">
      <c r="B4" t="s">
        <v>9498</v>
      </c>
      <c r="C4" t="s">
        <v>9499</v>
      </c>
      <c r="D4" t="s">
        <v>9500</v>
      </c>
      <c r="E4" t="s">
        <v>5160</v>
      </c>
      <c r="F4" t="s">
        <v>266</v>
      </c>
      <c r="G4">
        <v>3</v>
      </c>
      <c r="H4">
        <v>3</v>
      </c>
      <c r="I4" s="465" t="s">
        <v>9864</v>
      </c>
      <c r="J4">
        <v>3</v>
      </c>
      <c r="K4" t="s">
        <v>493</v>
      </c>
      <c r="L4" t="s">
        <v>9431</v>
      </c>
    </row>
    <row r="5" spans="1:37">
      <c r="B5" t="s">
        <v>9798</v>
      </c>
      <c r="C5" t="s">
        <v>9799</v>
      </c>
      <c r="D5" t="s">
        <v>9800</v>
      </c>
      <c r="F5" t="s">
        <v>5116</v>
      </c>
      <c r="G5">
        <v>3</v>
      </c>
      <c r="I5" t="s">
        <v>9501</v>
      </c>
      <c r="J5">
        <v>3</v>
      </c>
      <c r="K5" t="s">
        <v>451</v>
      </c>
      <c r="L5" t="s">
        <v>9431</v>
      </c>
    </row>
    <row r="6" spans="1:37">
      <c r="B6" t="s">
        <v>9849</v>
      </c>
      <c r="C6" t="s">
        <v>9850</v>
      </c>
      <c r="D6" t="s">
        <v>9851</v>
      </c>
      <c r="F6" t="s">
        <v>266</v>
      </c>
      <c r="G6">
        <v>3</v>
      </c>
      <c r="H6">
        <v>4</v>
      </c>
      <c r="I6" t="s">
        <v>9501</v>
      </c>
      <c r="J6">
        <v>3</v>
      </c>
      <c r="K6" t="s">
        <v>451</v>
      </c>
      <c r="L6" t="s">
        <v>9431</v>
      </c>
    </row>
    <row r="7" spans="1:37">
      <c r="B7" t="s">
        <v>9780</v>
      </c>
      <c r="C7" t="s">
        <v>9781</v>
      </c>
      <c r="D7" t="s">
        <v>9782</v>
      </c>
      <c r="E7" t="s">
        <v>5487</v>
      </c>
      <c r="F7" t="s">
        <v>266</v>
      </c>
      <c r="G7">
        <v>3</v>
      </c>
      <c r="H7">
        <v>4</v>
      </c>
      <c r="I7" t="s">
        <v>9501</v>
      </c>
      <c r="J7">
        <v>3</v>
      </c>
      <c r="K7" t="s">
        <v>487</v>
      </c>
      <c r="L7" t="s">
        <v>9431</v>
      </c>
    </row>
    <row r="8" spans="1:37">
      <c r="B8" t="s">
        <v>9861</v>
      </c>
      <c r="C8" t="s">
        <v>9862</v>
      </c>
      <c r="D8" t="s">
        <v>9863</v>
      </c>
      <c r="F8" t="s">
        <v>247</v>
      </c>
      <c r="I8" t="s">
        <v>9501</v>
      </c>
      <c r="J8">
        <v>5</v>
      </c>
      <c r="K8" t="s">
        <v>470</v>
      </c>
      <c r="L8" t="s">
        <v>9431</v>
      </c>
    </row>
    <row r="9" spans="1:37">
      <c r="B9" t="s">
        <v>9771</v>
      </c>
      <c r="C9" t="s">
        <v>9772</v>
      </c>
      <c r="D9" t="s">
        <v>9773</v>
      </c>
      <c r="E9" t="s">
        <v>9430</v>
      </c>
      <c r="F9" t="s">
        <v>266</v>
      </c>
      <c r="G9">
        <v>7</v>
      </c>
      <c r="H9">
        <v>7</v>
      </c>
      <c r="I9" t="s">
        <v>9501</v>
      </c>
      <c r="J9">
        <v>7</v>
      </c>
      <c r="K9" t="s">
        <v>493</v>
      </c>
      <c r="L9" t="s">
        <v>9431</v>
      </c>
    </row>
    <row r="10" spans="1:37">
      <c r="B10" t="s">
        <v>9768</v>
      </c>
      <c r="C10" t="s">
        <v>9769</v>
      </c>
      <c r="D10" t="s">
        <v>9770</v>
      </c>
      <c r="E10" t="s">
        <v>9430</v>
      </c>
      <c r="F10" t="s">
        <v>266</v>
      </c>
      <c r="G10">
        <v>8</v>
      </c>
      <c r="H10">
        <v>8</v>
      </c>
      <c r="I10" t="s">
        <v>9501</v>
      </c>
      <c r="J10">
        <v>8</v>
      </c>
      <c r="K10" t="s">
        <v>470</v>
      </c>
      <c r="L10" t="s">
        <v>9431</v>
      </c>
    </row>
    <row r="11" spans="1:37">
      <c r="B11" t="s">
        <v>9765</v>
      </c>
      <c r="C11" t="s">
        <v>9766</v>
      </c>
      <c r="D11" t="s">
        <v>9767</v>
      </c>
      <c r="E11" t="s">
        <v>9430</v>
      </c>
      <c r="F11" t="s">
        <v>266</v>
      </c>
      <c r="G11">
        <v>5</v>
      </c>
      <c r="H11">
        <v>5</v>
      </c>
      <c r="I11" t="s">
        <v>9501</v>
      </c>
      <c r="J11">
        <v>8</v>
      </c>
      <c r="K11" t="s">
        <v>487</v>
      </c>
      <c r="L11" t="s">
        <v>9431</v>
      </c>
    </row>
    <row r="12" spans="1:37">
      <c r="B12" t="s">
        <v>9726</v>
      </c>
      <c r="C12" t="s">
        <v>9727</v>
      </c>
      <c r="D12" t="s">
        <v>9728</v>
      </c>
      <c r="F12" t="s">
        <v>266</v>
      </c>
      <c r="G12">
        <v>2</v>
      </c>
      <c r="H12">
        <v>1</v>
      </c>
      <c r="I12" t="s">
        <v>5044</v>
      </c>
      <c r="J12">
        <v>1</v>
      </c>
      <c r="K12" t="s">
        <v>451</v>
      </c>
      <c r="L12" t="s">
        <v>9431</v>
      </c>
    </row>
    <row r="13" spans="1:37">
      <c r="B13" t="s">
        <v>9480</v>
      </c>
      <c r="C13" t="s">
        <v>9481</v>
      </c>
      <c r="D13" t="s">
        <v>9482</v>
      </c>
      <c r="F13" t="s">
        <v>247</v>
      </c>
      <c r="I13" t="s">
        <v>5044</v>
      </c>
      <c r="J13">
        <v>1</v>
      </c>
      <c r="K13" t="s">
        <v>470</v>
      </c>
      <c r="L13" t="s">
        <v>9431</v>
      </c>
    </row>
    <row r="14" spans="1:37">
      <c r="B14" t="s">
        <v>9717</v>
      </c>
      <c r="C14" t="s">
        <v>9718</v>
      </c>
      <c r="D14" t="s">
        <v>9719</v>
      </c>
      <c r="F14" t="s">
        <v>266</v>
      </c>
      <c r="G14">
        <v>2</v>
      </c>
      <c r="H14">
        <v>3</v>
      </c>
      <c r="I14" t="s">
        <v>5044</v>
      </c>
      <c r="J14">
        <v>2</v>
      </c>
      <c r="K14" t="s">
        <v>487</v>
      </c>
      <c r="L14" t="s">
        <v>9431</v>
      </c>
    </row>
    <row r="15" spans="1:37">
      <c r="B15" t="s">
        <v>9729</v>
      </c>
      <c r="C15" t="s">
        <v>9730</v>
      </c>
      <c r="D15" t="s">
        <v>9731</v>
      </c>
      <c r="F15" t="s">
        <v>247</v>
      </c>
      <c r="I15" t="s">
        <v>5044</v>
      </c>
      <c r="J15">
        <v>2</v>
      </c>
      <c r="K15" t="s">
        <v>451</v>
      </c>
      <c r="L15" t="s">
        <v>9431</v>
      </c>
    </row>
    <row r="16" spans="1:37">
      <c r="B16" t="s">
        <v>9702</v>
      </c>
      <c r="C16" t="s">
        <v>9703</v>
      </c>
      <c r="D16" t="s">
        <v>9704</v>
      </c>
      <c r="F16" t="s">
        <v>266</v>
      </c>
      <c r="G16">
        <v>3</v>
      </c>
      <c r="H16">
        <v>3</v>
      </c>
      <c r="I16" t="s">
        <v>5044</v>
      </c>
      <c r="J16">
        <v>4</v>
      </c>
      <c r="K16" t="s">
        <v>493</v>
      </c>
      <c r="L16" t="s">
        <v>9431</v>
      </c>
    </row>
    <row r="17" spans="2:12">
      <c r="B17" t="s">
        <v>9723</v>
      </c>
      <c r="C17" t="s">
        <v>9724</v>
      </c>
      <c r="D17" t="s">
        <v>9725</v>
      </c>
      <c r="F17" t="s">
        <v>247</v>
      </c>
      <c r="I17" t="s">
        <v>5044</v>
      </c>
      <c r="J17">
        <v>4</v>
      </c>
      <c r="K17" t="s">
        <v>451</v>
      </c>
      <c r="L17" t="s">
        <v>9431</v>
      </c>
    </row>
    <row r="18" spans="2:12">
      <c r="B18" t="s">
        <v>9708</v>
      </c>
      <c r="C18" t="s">
        <v>9709</v>
      </c>
      <c r="D18" t="s">
        <v>9710</v>
      </c>
      <c r="F18" t="s">
        <v>5116</v>
      </c>
      <c r="G18">
        <v>4</v>
      </c>
      <c r="I18" t="s">
        <v>5044</v>
      </c>
      <c r="J18">
        <v>4</v>
      </c>
      <c r="K18" t="s">
        <v>493</v>
      </c>
      <c r="L18" t="s">
        <v>9431</v>
      </c>
    </row>
    <row r="19" spans="2:12">
      <c r="B19" t="s">
        <v>9837</v>
      </c>
      <c r="C19" t="s">
        <v>9838</v>
      </c>
      <c r="D19" t="s">
        <v>9839</v>
      </c>
      <c r="F19" t="s">
        <v>247</v>
      </c>
      <c r="I19" t="s">
        <v>5044</v>
      </c>
      <c r="J19">
        <v>5</v>
      </c>
      <c r="K19" t="s">
        <v>470</v>
      </c>
      <c r="L19" t="s">
        <v>9431</v>
      </c>
    </row>
    <row r="20" spans="2:12">
      <c r="B20" t="s">
        <v>9711</v>
      </c>
      <c r="C20" t="s">
        <v>9712</v>
      </c>
      <c r="D20" t="s">
        <v>9713</v>
      </c>
      <c r="E20" t="s">
        <v>5095</v>
      </c>
      <c r="F20" t="s">
        <v>266</v>
      </c>
      <c r="G20">
        <v>5</v>
      </c>
      <c r="H20">
        <v>5</v>
      </c>
      <c r="I20" t="s">
        <v>5044</v>
      </c>
      <c r="J20">
        <v>7</v>
      </c>
      <c r="K20" t="s">
        <v>470</v>
      </c>
      <c r="L20" t="s">
        <v>9431</v>
      </c>
    </row>
    <row r="21" spans="2:12">
      <c r="B21" t="s">
        <v>9477</v>
      </c>
      <c r="C21" t="s">
        <v>9478</v>
      </c>
      <c r="D21" t="s">
        <v>9479</v>
      </c>
      <c r="E21" t="s">
        <v>5095</v>
      </c>
      <c r="F21" t="s">
        <v>266</v>
      </c>
      <c r="G21">
        <v>9</v>
      </c>
      <c r="H21">
        <v>9</v>
      </c>
      <c r="I21" t="s">
        <v>5044</v>
      </c>
      <c r="J21">
        <v>9</v>
      </c>
      <c r="K21" t="s">
        <v>487</v>
      </c>
      <c r="L21" t="s">
        <v>9431</v>
      </c>
    </row>
    <row r="22" spans="2:12">
      <c r="B22" t="s">
        <v>9580</v>
      </c>
      <c r="C22" t="s">
        <v>9581</v>
      </c>
      <c r="D22" t="s">
        <v>9582</v>
      </c>
      <c r="E22" t="s">
        <v>9430</v>
      </c>
      <c r="F22" t="s">
        <v>266</v>
      </c>
      <c r="G22">
        <v>1</v>
      </c>
      <c r="H22">
        <v>1</v>
      </c>
      <c r="I22" t="s">
        <v>248</v>
      </c>
      <c r="J22">
        <v>1</v>
      </c>
      <c r="K22" t="s">
        <v>451</v>
      </c>
      <c r="L22" t="s">
        <v>9431</v>
      </c>
    </row>
    <row r="23" spans="2:12">
      <c r="B23" t="s">
        <v>9562</v>
      </c>
      <c r="C23" t="s">
        <v>9563</v>
      </c>
      <c r="D23" t="s">
        <v>9564</v>
      </c>
      <c r="F23" t="s">
        <v>247</v>
      </c>
      <c r="I23" t="s">
        <v>248</v>
      </c>
      <c r="J23">
        <v>2</v>
      </c>
      <c r="K23" t="s">
        <v>470</v>
      </c>
      <c r="L23" t="s">
        <v>9431</v>
      </c>
    </row>
    <row r="24" spans="2:12">
      <c r="B24" t="s">
        <v>9565</v>
      </c>
      <c r="C24" t="s">
        <v>9566</v>
      </c>
      <c r="D24" t="s">
        <v>9567</v>
      </c>
      <c r="F24" t="s">
        <v>247</v>
      </c>
      <c r="I24" t="s">
        <v>248</v>
      </c>
      <c r="J24">
        <v>2</v>
      </c>
      <c r="K24" t="s">
        <v>487</v>
      </c>
      <c r="L24" t="s">
        <v>9431</v>
      </c>
    </row>
    <row r="25" spans="2:12">
      <c r="B25" t="s">
        <v>9822</v>
      </c>
      <c r="C25" t="s">
        <v>9823</v>
      </c>
      <c r="D25" t="s">
        <v>9824</v>
      </c>
      <c r="E25" t="s">
        <v>9430</v>
      </c>
      <c r="F25" t="s">
        <v>266</v>
      </c>
      <c r="G25">
        <v>2</v>
      </c>
      <c r="H25">
        <v>3</v>
      </c>
      <c r="I25" t="s">
        <v>248</v>
      </c>
      <c r="J25">
        <v>2</v>
      </c>
      <c r="K25" t="s">
        <v>451</v>
      </c>
      <c r="L25" t="s">
        <v>9431</v>
      </c>
    </row>
    <row r="26" spans="2:12">
      <c r="B26" t="s">
        <v>9568</v>
      </c>
      <c r="C26" t="s">
        <v>9569</v>
      </c>
      <c r="D26" t="s">
        <v>9570</v>
      </c>
      <c r="F26" t="s">
        <v>247</v>
      </c>
      <c r="I26" t="s">
        <v>248</v>
      </c>
      <c r="J26">
        <v>5</v>
      </c>
      <c r="K26" t="s">
        <v>470</v>
      </c>
      <c r="L26" t="s">
        <v>9431</v>
      </c>
    </row>
    <row r="27" spans="2:12">
      <c r="B27" t="s">
        <v>9556</v>
      </c>
      <c r="C27" t="s">
        <v>9557</v>
      </c>
      <c r="D27" t="s">
        <v>9558</v>
      </c>
      <c r="E27" t="s">
        <v>9430</v>
      </c>
      <c r="F27" t="s">
        <v>266</v>
      </c>
      <c r="G27">
        <v>5</v>
      </c>
      <c r="H27">
        <v>4</v>
      </c>
      <c r="I27" t="s">
        <v>248</v>
      </c>
      <c r="J27">
        <v>5</v>
      </c>
      <c r="K27" t="s">
        <v>493</v>
      </c>
      <c r="L27" t="s">
        <v>9431</v>
      </c>
    </row>
    <row r="28" spans="2:12">
      <c r="B28" t="s">
        <v>9574</v>
      </c>
      <c r="C28" t="s">
        <v>9575</v>
      </c>
      <c r="D28" t="s">
        <v>9576</v>
      </c>
      <c r="F28" t="s">
        <v>247</v>
      </c>
      <c r="I28" t="s">
        <v>248</v>
      </c>
      <c r="J28">
        <v>6</v>
      </c>
      <c r="K28" t="s">
        <v>451</v>
      </c>
      <c r="L28" t="s">
        <v>9431</v>
      </c>
    </row>
    <row r="29" spans="2:12">
      <c r="B29" t="s">
        <v>9559</v>
      </c>
      <c r="C29" t="s">
        <v>9560</v>
      </c>
      <c r="D29" t="s">
        <v>9561</v>
      </c>
      <c r="E29" t="s">
        <v>9430</v>
      </c>
      <c r="F29" t="s">
        <v>266</v>
      </c>
      <c r="G29">
        <v>6</v>
      </c>
      <c r="H29">
        <v>6</v>
      </c>
      <c r="I29" t="s">
        <v>248</v>
      </c>
      <c r="J29">
        <v>7</v>
      </c>
      <c r="K29" t="s">
        <v>487</v>
      </c>
      <c r="L29" t="s">
        <v>9431</v>
      </c>
    </row>
    <row r="30" spans="2:12">
      <c r="B30" t="s">
        <v>9577</v>
      </c>
      <c r="C30" t="s">
        <v>9578</v>
      </c>
      <c r="D30" t="s">
        <v>9579</v>
      </c>
      <c r="E30" t="s">
        <v>9430</v>
      </c>
      <c r="F30" t="s">
        <v>266</v>
      </c>
      <c r="G30">
        <v>4</v>
      </c>
      <c r="H30">
        <v>6</v>
      </c>
      <c r="I30" t="s">
        <v>248</v>
      </c>
      <c r="J30">
        <v>8</v>
      </c>
      <c r="K30" t="s">
        <v>451</v>
      </c>
      <c r="L30" t="s">
        <v>9431</v>
      </c>
    </row>
    <row r="31" spans="2:12">
      <c r="B31" t="s">
        <v>9553</v>
      </c>
      <c r="C31" t="s">
        <v>9554</v>
      </c>
      <c r="D31" t="s">
        <v>9555</v>
      </c>
      <c r="E31" t="s">
        <v>9430</v>
      </c>
      <c r="F31" t="s">
        <v>266</v>
      </c>
      <c r="G31">
        <v>7</v>
      </c>
      <c r="H31">
        <v>7</v>
      </c>
      <c r="I31" t="s">
        <v>248</v>
      </c>
      <c r="J31">
        <v>8</v>
      </c>
      <c r="K31" t="s">
        <v>493</v>
      </c>
      <c r="L31" t="s">
        <v>9431</v>
      </c>
    </row>
    <row r="32" spans="2:12">
      <c r="B32" t="s">
        <v>9453</v>
      </c>
      <c r="C32" t="s">
        <v>9454</v>
      </c>
      <c r="D32" t="s">
        <v>9455</v>
      </c>
      <c r="F32" t="s">
        <v>247</v>
      </c>
      <c r="I32" t="s">
        <v>290</v>
      </c>
      <c r="J32">
        <v>1</v>
      </c>
      <c r="K32" t="s">
        <v>451</v>
      </c>
      <c r="L32" t="s">
        <v>9431</v>
      </c>
    </row>
    <row r="33" spans="2:12">
      <c r="B33" t="s">
        <v>9456</v>
      </c>
      <c r="C33" t="s">
        <v>9457</v>
      </c>
      <c r="D33" t="s">
        <v>9458</v>
      </c>
      <c r="F33" t="s">
        <v>247</v>
      </c>
      <c r="I33" t="s">
        <v>290</v>
      </c>
      <c r="J33">
        <v>2</v>
      </c>
      <c r="K33" t="s">
        <v>470</v>
      </c>
      <c r="L33" t="s">
        <v>9431</v>
      </c>
    </row>
    <row r="34" spans="2:12">
      <c r="B34" t="s">
        <v>9639</v>
      </c>
      <c r="C34" t="s">
        <v>9640</v>
      </c>
      <c r="D34" t="s">
        <v>9641</v>
      </c>
      <c r="E34" t="s">
        <v>5160</v>
      </c>
      <c r="F34" t="s">
        <v>266</v>
      </c>
      <c r="G34">
        <v>2</v>
      </c>
      <c r="H34">
        <v>2</v>
      </c>
      <c r="I34" t="s">
        <v>290</v>
      </c>
      <c r="J34">
        <v>2</v>
      </c>
      <c r="K34" t="s">
        <v>451</v>
      </c>
      <c r="L34" t="s">
        <v>9431</v>
      </c>
    </row>
    <row r="35" spans="2:12">
      <c r="B35" t="s">
        <v>9690</v>
      </c>
      <c r="C35" t="s">
        <v>9691</v>
      </c>
      <c r="D35" t="s">
        <v>9692</v>
      </c>
      <c r="E35" t="s">
        <v>9430</v>
      </c>
      <c r="F35" t="s">
        <v>266</v>
      </c>
      <c r="G35">
        <v>2</v>
      </c>
      <c r="H35">
        <v>2</v>
      </c>
      <c r="I35" t="s">
        <v>290</v>
      </c>
      <c r="J35">
        <v>2</v>
      </c>
      <c r="K35" t="s">
        <v>487</v>
      </c>
      <c r="L35" t="s">
        <v>9431</v>
      </c>
    </row>
    <row r="36" spans="2:12">
      <c r="B36" t="s">
        <v>9840</v>
      </c>
      <c r="C36" t="s">
        <v>9841</v>
      </c>
      <c r="D36" t="s">
        <v>9842</v>
      </c>
      <c r="F36" t="s">
        <v>247</v>
      </c>
      <c r="I36" t="s">
        <v>290</v>
      </c>
      <c r="J36">
        <v>2</v>
      </c>
      <c r="K36" t="s">
        <v>487</v>
      </c>
      <c r="L36" t="s">
        <v>9431</v>
      </c>
    </row>
    <row r="37" spans="2:12">
      <c r="B37" t="s">
        <v>9444</v>
      </c>
      <c r="C37" t="s">
        <v>9445</v>
      </c>
      <c r="D37" t="s">
        <v>9446</v>
      </c>
      <c r="F37" t="s">
        <v>266</v>
      </c>
      <c r="G37">
        <v>2</v>
      </c>
      <c r="H37">
        <v>3</v>
      </c>
      <c r="I37" t="s">
        <v>290</v>
      </c>
      <c r="J37">
        <v>2</v>
      </c>
      <c r="K37" t="s">
        <v>470</v>
      </c>
      <c r="L37" t="s">
        <v>9431</v>
      </c>
    </row>
    <row r="38" spans="2:12">
      <c r="B38" t="s">
        <v>9447</v>
      </c>
      <c r="C38" t="s">
        <v>9448</v>
      </c>
      <c r="D38" t="s">
        <v>9449</v>
      </c>
      <c r="F38" t="s">
        <v>266</v>
      </c>
      <c r="G38">
        <v>3</v>
      </c>
      <c r="H38">
        <v>4</v>
      </c>
      <c r="I38" t="s">
        <v>290</v>
      </c>
      <c r="J38">
        <v>3</v>
      </c>
      <c r="K38" t="s">
        <v>493</v>
      </c>
      <c r="L38" t="s">
        <v>9431</v>
      </c>
    </row>
    <row r="39" spans="2:12">
      <c r="B39" t="s">
        <v>9636</v>
      </c>
      <c r="C39" t="s">
        <v>9637</v>
      </c>
      <c r="D39" t="s">
        <v>9638</v>
      </c>
      <c r="F39" t="s">
        <v>266</v>
      </c>
      <c r="G39">
        <v>3</v>
      </c>
      <c r="H39">
        <v>4</v>
      </c>
      <c r="I39" t="s">
        <v>290</v>
      </c>
      <c r="J39">
        <v>3</v>
      </c>
      <c r="K39" t="s">
        <v>451</v>
      </c>
      <c r="L39" t="s">
        <v>9431</v>
      </c>
    </row>
    <row r="40" spans="2:12">
      <c r="B40" t="s">
        <v>9450</v>
      </c>
      <c r="C40" t="s">
        <v>9451</v>
      </c>
      <c r="D40" t="s">
        <v>9452</v>
      </c>
      <c r="F40" t="s">
        <v>247</v>
      </c>
      <c r="I40" t="s">
        <v>290</v>
      </c>
      <c r="J40">
        <v>4</v>
      </c>
      <c r="K40" t="s">
        <v>470</v>
      </c>
      <c r="L40" t="s">
        <v>9431</v>
      </c>
    </row>
    <row r="41" spans="2:12">
      <c r="B41" t="s">
        <v>9630</v>
      </c>
      <c r="C41" t="s">
        <v>9631</v>
      </c>
      <c r="D41" t="s">
        <v>9632</v>
      </c>
      <c r="F41" t="s">
        <v>5116</v>
      </c>
      <c r="G41">
        <v>4</v>
      </c>
      <c r="I41" t="s">
        <v>290</v>
      </c>
      <c r="J41">
        <v>6</v>
      </c>
      <c r="K41" t="s">
        <v>493</v>
      </c>
      <c r="L41" t="s">
        <v>9431</v>
      </c>
    </row>
    <row r="42" spans="2:12">
      <c r="B42" t="s">
        <v>9583</v>
      </c>
      <c r="C42" t="s">
        <v>9584</v>
      </c>
      <c r="D42" t="s">
        <v>9585</v>
      </c>
      <c r="F42" t="s">
        <v>266</v>
      </c>
      <c r="G42">
        <v>1</v>
      </c>
      <c r="H42">
        <v>2</v>
      </c>
      <c r="I42" t="s">
        <v>269</v>
      </c>
      <c r="J42">
        <v>1</v>
      </c>
      <c r="K42" t="s">
        <v>451</v>
      </c>
      <c r="L42" t="s">
        <v>9431</v>
      </c>
    </row>
    <row r="43" spans="2:12">
      <c r="B43" t="s">
        <v>9813</v>
      </c>
      <c r="C43" t="s">
        <v>9814</v>
      </c>
      <c r="D43" t="s">
        <v>9815</v>
      </c>
      <c r="F43" t="s">
        <v>247</v>
      </c>
      <c r="I43" t="s">
        <v>269</v>
      </c>
      <c r="J43">
        <v>1</v>
      </c>
      <c r="K43" t="s">
        <v>451</v>
      </c>
      <c r="L43" t="s">
        <v>9431</v>
      </c>
    </row>
    <row r="44" spans="2:12">
      <c r="B44" t="s">
        <v>9586</v>
      </c>
      <c r="C44" t="s">
        <v>9587</v>
      </c>
      <c r="D44" t="s">
        <v>9588</v>
      </c>
      <c r="E44" t="s">
        <v>5289</v>
      </c>
      <c r="F44" t="s">
        <v>266</v>
      </c>
      <c r="G44">
        <v>1</v>
      </c>
      <c r="H44">
        <v>3</v>
      </c>
      <c r="I44" t="s">
        <v>269</v>
      </c>
      <c r="J44">
        <v>2</v>
      </c>
      <c r="K44" t="s">
        <v>487</v>
      </c>
      <c r="L44" t="s">
        <v>9431</v>
      </c>
    </row>
    <row r="45" spans="2:12">
      <c r="B45" t="s">
        <v>9624</v>
      </c>
      <c r="C45" t="s">
        <v>9625</v>
      </c>
      <c r="D45" t="s">
        <v>9626</v>
      </c>
      <c r="F45" t="s">
        <v>266</v>
      </c>
      <c r="G45">
        <v>3</v>
      </c>
      <c r="H45">
        <v>2</v>
      </c>
      <c r="I45" t="s">
        <v>269</v>
      </c>
      <c r="J45">
        <v>2</v>
      </c>
      <c r="K45" t="s">
        <v>451</v>
      </c>
      <c r="L45" t="s">
        <v>9431</v>
      </c>
    </row>
    <row r="46" spans="2:12">
      <c r="B46" t="s">
        <v>9627</v>
      </c>
      <c r="C46" t="s">
        <v>9628</v>
      </c>
      <c r="D46" t="s">
        <v>9629</v>
      </c>
      <c r="F46" t="s">
        <v>266</v>
      </c>
      <c r="G46">
        <v>3</v>
      </c>
      <c r="H46">
        <v>2</v>
      </c>
      <c r="I46" t="s">
        <v>269</v>
      </c>
      <c r="J46">
        <v>3</v>
      </c>
      <c r="K46" t="s">
        <v>470</v>
      </c>
      <c r="L46" t="s">
        <v>9431</v>
      </c>
    </row>
    <row r="47" spans="2:12">
      <c r="B47" t="s">
        <v>9601</v>
      </c>
      <c r="C47" t="s">
        <v>9602</v>
      </c>
      <c r="D47" t="s">
        <v>9603</v>
      </c>
      <c r="F47" t="s">
        <v>247</v>
      </c>
      <c r="I47" t="s">
        <v>269</v>
      </c>
      <c r="J47">
        <v>3</v>
      </c>
      <c r="K47" t="s">
        <v>470</v>
      </c>
      <c r="L47" t="s">
        <v>9431</v>
      </c>
    </row>
    <row r="48" spans="2:12">
      <c r="B48" t="s">
        <v>9612</v>
      </c>
      <c r="C48" t="s">
        <v>9613</v>
      </c>
      <c r="D48" t="s">
        <v>9614</v>
      </c>
      <c r="F48" t="s">
        <v>266</v>
      </c>
      <c r="G48">
        <v>3</v>
      </c>
      <c r="H48">
        <v>5</v>
      </c>
      <c r="I48" t="s">
        <v>269</v>
      </c>
      <c r="J48">
        <v>4</v>
      </c>
      <c r="K48" t="s">
        <v>487</v>
      </c>
      <c r="L48" t="s">
        <v>9431</v>
      </c>
    </row>
    <row r="49" spans="2:12">
      <c r="B49" t="s">
        <v>9645</v>
      </c>
      <c r="C49" t="s">
        <v>9646</v>
      </c>
      <c r="D49" t="s">
        <v>9647</v>
      </c>
      <c r="E49" t="s">
        <v>5289</v>
      </c>
      <c r="F49" t="s">
        <v>266</v>
      </c>
      <c r="G49">
        <v>3</v>
      </c>
      <c r="H49">
        <v>5</v>
      </c>
      <c r="I49" t="s">
        <v>269</v>
      </c>
      <c r="J49">
        <v>5</v>
      </c>
      <c r="K49" t="s">
        <v>493</v>
      </c>
      <c r="L49" t="s">
        <v>9431</v>
      </c>
    </row>
    <row r="50" spans="2:12">
      <c r="B50" t="s">
        <v>9828</v>
      </c>
      <c r="C50" t="s">
        <v>9829</v>
      </c>
      <c r="D50" t="s">
        <v>9830</v>
      </c>
      <c r="F50" t="s">
        <v>247</v>
      </c>
      <c r="I50" t="s">
        <v>269</v>
      </c>
      <c r="J50">
        <v>8</v>
      </c>
      <c r="K50" t="s">
        <v>470</v>
      </c>
      <c r="L50" t="s">
        <v>9431</v>
      </c>
    </row>
    <row r="51" spans="2:12">
      <c r="B51" t="s">
        <v>9756</v>
      </c>
      <c r="C51" t="s">
        <v>9757</v>
      </c>
      <c r="D51" t="s">
        <v>9758</v>
      </c>
      <c r="F51" t="s">
        <v>266</v>
      </c>
      <c r="G51">
        <v>5</v>
      </c>
      <c r="H51">
        <v>7</v>
      </c>
      <c r="I51" t="s">
        <v>269</v>
      </c>
      <c r="J51">
        <v>9</v>
      </c>
      <c r="K51" t="s">
        <v>493</v>
      </c>
      <c r="L51" t="s">
        <v>9431</v>
      </c>
    </row>
    <row r="52" spans="2:12">
      <c r="B52" t="s">
        <v>9609</v>
      </c>
      <c r="C52" t="s">
        <v>9610</v>
      </c>
      <c r="D52" t="s">
        <v>9611</v>
      </c>
      <c r="F52" t="s">
        <v>266</v>
      </c>
      <c r="G52">
        <v>2</v>
      </c>
      <c r="H52">
        <v>1</v>
      </c>
      <c r="I52" t="s">
        <v>357</v>
      </c>
      <c r="J52">
        <v>1</v>
      </c>
      <c r="K52" t="s">
        <v>470</v>
      </c>
      <c r="L52" t="s">
        <v>9431</v>
      </c>
    </row>
    <row r="53" spans="2:12">
      <c r="B53" t="s">
        <v>9642</v>
      </c>
      <c r="C53" t="s">
        <v>9643</v>
      </c>
      <c r="D53" t="s">
        <v>9644</v>
      </c>
      <c r="F53" t="s">
        <v>247</v>
      </c>
      <c r="I53" t="s">
        <v>357</v>
      </c>
      <c r="J53">
        <v>1</v>
      </c>
      <c r="K53" t="s">
        <v>470</v>
      </c>
      <c r="L53" t="s">
        <v>9431</v>
      </c>
    </row>
    <row r="54" spans="2:12">
      <c r="B54" t="s">
        <v>9604</v>
      </c>
      <c r="C54" t="s">
        <v>9605</v>
      </c>
      <c r="D54" t="s">
        <v>9606</v>
      </c>
      <c r="F54" t="s">
        <v>247</v>
      </c>
      <c r="I54" t="s">
        <v>357</v>
      </c>
      <c r="J54">
        <v>1</v>
      </c>
      <c r="K54" t="s">
        <v>451</v>
      </c>
      <c r="L54" t="s">
        <v>9431</v>
      </c>
    </row>
    <row r="55" spans="2:12">
      <c r="B55" t="s">
        <v>9831</v>
      </c>
      <c r="C55" t="s">
        <v>9832</v>
      </c>
      <c r="D55" t="s">
        <v>9833</v>
      </c>
      <c r="F55" t="s">
        <v>247</v>
      </c>
      <c r="I55" t="s">
        <v>357</v>
      </c>
      <c r="J55">
        <v>2</v>
      </c>
      <c r="K55" t="s">
        <v>470</v>
      </c>
      <c r="L55" t="s">
        <v>9431</v>
      </c>
    </row>
    <row r="56" spans="2:12">
      <c r="B56" t="s">
        <v>9825</v>
      </c>
      <c r="C56" t="s">
        <v>9826</v>
      </c>
      <c r="D56" t="s">
        <v>9827</v>
      </c>
      <c r="F56" t="s">
        <v>266</v>
      </c>
      <c r="G56">
        <v>3</v>
      </c>
      <c r="H56">
        <v>2</v>
      </c>
      <c r="I56" t="s">
        <v>357</v>
      </c>
      <c r="J56">
        <v>2</v>
      </c>
      <c r="K56" t="s">
        <v>493</v>
      </c>
      <c r="L56" t="s">
        <v>9431</v>
      </c>
    </row>
    <row r="57" spans="2:12">
      <c r="B57" s="465" t="s">
        <v>9865</v>
      </c>
      <c r="C57" t="s">
        <v>9607</v>
      </c>
      <c r="D57" t="s">
        <v>9608</v>
      </c>
      <c r="F57" t="s">
        <v>247</v>
      </c>
      <c r="I57" t="s">
        <v>357</v>
      </c>
      <c r="J57">
        <v>3</v>
      </c>
      <c r="K57" t="s">
        <v>451</v>
      </c>
      <c r="L57" t="s">
        <v>9431</v>
      </c>
    </row>
    <row r="58" spans="2:12">
      <c r="B58" t="s">
        <v>9762</v>
      </c>
      <c r="C58" t="s">
        <v>9763</v>
      </c>
      <c r="D58" t="s">
        <v>9764</v>
      </c>
      <c r="E58" t="s">
        <v>5305</v>
      </c>
      <c r="F58" t="s">
        <v>266</v>
      </c>
      <c r="G58">
        <v>3</v>
      </c>
      <c r="H58">
        <v>5</v>
      </c>
      <c r="I58" t="s">
        <v>357</v>
      </c>
      <c r="J58">
        <v>4</v>
      </c>
      <c r="K58" t="s">
        <v>487</v>
      </c>
      <c r="L58" t="s">
        <v>9431</v>
      </c>
    </row>
    <row r="59" spans="2:12">
      <c r="B59" t="s">
        <v>9648</v>
      </c>
      <c r="C59" t="s">
        <v>9649</v>
      </c>
      <c r="D59" t="s">
        <v>9650</v>
      </c>
      <c r="E59" t="s">
        <v>5305</v>
      </c>
      <c r="F59" t="s">
        <v>266</v>
      </c>
      <c r="G59">
        <v>4</v>
      </c>
      <c r="H59">
        <v>4</v>
      </c>
      <c r="I59" t="s">
        <v>357</v>
      </c>
      <c r="J59">
        <v>4</v>
      </c>
      <c r="K59" t="s">
        <v>451</v>
      </c>
      <c r="L59" t="s">
        <v>9431</v>
      </c>
    </row>
    <row r="60" spans="2:12">
      <c r="B60" t="s">
        <v>9589</v>
      </c>
      <c r="C60" t="s">
        <v>9590</v>
      </c>
      <c r="D60" t="s">
        <v>9591</v>
      </c>
      <c r="F60" t="s">
        <v>266</v>
      </c>
      <c r="G60">
        <v>5</v>
      </c>
      <c r="H60">
        <v>5</v>
      </c>
      <c r="I60" t="s">
        <v>357</v>
      </c>
      <c r="J60">
        <v>6</v>
      </c>
      <c r="K60" t="s">
        <v>487</v>
      </c>
      <c r="L60" t="s">
        <v>9431</v>
      </c>
    </row>
    <row r="61" spans="2:12">
      <c r="B61" t="s">
        <v>9633</v>
      </c>
      <c r="C61" t="s">
        <v>9634</v>
      </c>
      <c r="D61" t="s">
        <v>9635</v>
      </c>
      <c r="E61" t="s">
        <v>5305</v>
      </c>
      <c r="F61" t="s">
        <v>266</v>
      </c>
      <c r="G61">
        <v>8</v>
      </c>
      <c r="H61">
        <v>8</v>
      </c>
      <c r="I61" t="s">
        <v>357</v>
      </c>
      <c r="J61">
        <v>7</v>
      </c>
      <c r="K61" t="s">
        <v>493</v>
      </c>
      <c r="L61" t="s">
        <v>9431</v>
      </c>
    </row>
    <row r="62" spans="2:12">
      <c r="B62" t="s">
        <v>9663</v>
      </c>
      <c r="C62" t="s">
        <v>9664</v>
      </c>
      <c r="D62" t="s">
        <v>9665</v>
      </c>
      <c r="F62" t="s">
        <v>247</v>
      </c>
      <c r="I62" t="s">
        <v>305</v>
      </c>
      <c r="J62">
        <v>0</v>
      </c>
      <c r="K62" t="s">
        <v>451</v>
      </c>
      <c r="L62" t="s">
        <v>9431</v>
      </c>
    </row>
    <row r="63" spans="2:12">
      <c r="B63" t="s">
        <v>9747</v>
      </c>
      <c r="C63" t="s">
        <v>9748</v>
      </c>
      <c r="D63" t="s">
        <v>9749</v>
      </c>
      <c r="F63" t="s">
        <v>266</v>
      </c>
      <c r="G63">
        <v>1</v>
      </c>
      <c r="H63">
        <v>2</v>
      </c>
      <c r="I63" t="s">
        <v>305</v>
      </c>
      <c r="J63">
        <v>1</v>
      </c>
      <c r="K63" t="s">
        <v>451</v>
      </c>
      <c r="L63" t="s">
        <v>9431</v>
      </c>
    </row>
    <row r="64" spans="2:12">
      <c r="B64" t="s">
        <v>9753</v>
      </c>
      <c r="C64" t="s">
        <v>9754</v>
      </c>
      <c r="D64" t="s">
        <v>9755</v>
      </c>
      <c r="F64" t="s">
        <v>247</v>
      </c>
      <c r="I64" t="s">
        <v>305</v>
      </c>
      <c r="J64">
        <v>1</v>
      </c>
      <c r="K64" t="s">
        <v>470</v>
      </c>
      <c r="L64" t="s">
        <v>9431</v>
      </c>
    </row>
    <row r="65" spans="2:12">
      <c r="B65" t="s">
        <v>9492</v>
      </c>
      <c r="C65" t="s">
        <v>9493</v>
      </c>
      <c r="D65" t="s">
        <v>9494</v>
      </c>
      <c r="E65" t="s">
        <v>9430</v>
      </c>
      <c r="F65" t="s">
        <v>266</v>
      </c>
      <c r="G65">
        <v>3</v>
      </c>
      <c r="H65">
        <v>2</v>
      </c>
      <c r="I65" t="s">
        <v>305</v>
      </c>
      <c r="J65">
        <v>2</v>
      </c>
      <c r="K65" t="s">
        <v>451</v>
      </c>
      <c r="L65" t="s">
        <v>9431</v>
      </c>
    </row>
    <row r="66" spans="2:12">
      <c r="B66" t="s">
        <v>9666</v>
      </c>
      <c r="C66" t="s">
        <v>9667</v>
      </c>
      <c r="D66" t="s">
        <v>9668</v>
      </c>
      <c r="E66" t="s">
        <v>9430</v>
      </c>
      <c r="F66" t="s">
        <v>266</v>
      </c>
      <c r="G66">
        <v>3</v>
      </c>
      <c r="H66">
        <v>3</v>
      </c>
      <c r="I66" t="s">
        <v>305</v>
      </c>
      <c r="J66">
        <v>3</v>
      </c>
      <c r="K66" t="s">
        <v>487</v>
      </c>
      <c r="L66" t="s">
        <v>9431</v>
      </c>
    </row>
    <row r="67" spans="2:12">
      <c r="B67" t="s">
        <v>9621</v>
      </c>
      <c r="C67" t="s">
        <v>9622</v>
      </c>
      <c r="D67" t="s">
        <v>9623</v>
      </c>
      <c r="F67" t="s">
        <v>247</v>
      </c>
      <c r="I67" t="s">
        <v>305</v>
      </c>
      <c r="J67">
        <v>4</v>
      </c>
      <c r="K67" t="s">
        <v>487</v>
      </c>
      <c r="L67" t="s">
        <v>9431</v>
      </c>
    </row>
    <row r="68" spans="2:12">
      <c r="B68" t="s">
        <v>9750</v>
      </c>
      <c r="C68" t="s">
        <v>9751</v>
      </c>
      <c r="D68" t="s">
        <v>9752</v>
      </c>
      <c r="F68" t="s">
        <v>266</v>
      </c>
      <c r="G68">
        <v>2</v>
      </c>
      <c r="H68">
        <v>4</v>
      </c>
      <c r="I68" t="s">
        <v>305</v>
      </c>
      <c r="J68">
        <v>4</v>
      </c>
      <c r="K68" t="s">
        <v>470</v>
      </c>
      <c r="L68" t="s">
        <v>9431</v>
      </c>
    </row>
    <row r="69" spans="2:12">
      <c r="B69" t="s">
        <v>9744</v>
      </c>
      <c r="C69" t="s">
        <v>9745</v>
      </c>
      <c r="D69" t="s">
        <v>9746</v>
      </c>
      <c r="F69" t="s">
        <v>247</v>
      </c>
      <c r="I69" t="s">
        <v>305</v>
      </c>
      <c r="J69">
        <v>5</v>
      </c>
      <c r="K69" t="s">
        <v>470</v>
      </c>
      <c r="L69" t="s">
        <v>9431</v>
      </c>
    </row>
    <row r="70" spans="2:12">
      <c r="B70" t="s">
        <v>9592</v>
      </c>
      <c r="C70" t="s">
        <v>9593</v>
      </c>
      <c r="D70" t="s">
        <v>9594</v>
      </c>
      <c r="F70" t="s">
        <v>266</v>
      </c>
      <c r="G70">
        <v>3</v>
      </c>
      <c r="H70">
        <v>5</v>
      </c>
      <c r="I70" t="s">
        <v>305</v>
      </c>
      <c r="J70">
        <v>5</v>
      </c>
      <c r="K70" t="s">
        <v>493</v>
      </c>
      <c r="L70" t="s">
        <v>9431</v>
      </c>
    </row>
    <row r="71" spans="2:12">
      <c r="B71" t="s">
        <v>9741</v>
      </c>
      <c r="C71" t="s">
        <v>9742</v>
      </c>
      <c r="D71" t="s">
        <v>9743</v>
      </c>
      <c r="E71" t="s">
        <v>9430</v>
      </c>
      <c r="F71" t="s">
        <v>266</v>
      </c>
      <c r="G71">
        <v>6</v>
      </c>
      <c r="H71">
        <v>6</v>
      </c>
      <c r="I71" t="s">
        <v>305</v>
      </c>
      <c r="J71">
        <v>6</v>
      </c>
      <c r="K71" t="s">
        <v>493</v>
      </c>
      <c r="L71" t="s">
        <v>9431</v>
      </c>
    </row>
    <row r="72" spans="2:12">
      <c r="B72" t="s">
        <v>9529</v>
      </c>
      <c r="C72" t="s">
        <v>9530</v>
      </c>
      <c r="D72" t="s">
        <v>9531</v>
      </c>
      <c r="F72" t="s">
        <v>247</v>
      </c>
      <c r="I72" t="s">
        <v>321</v>
      </c>
      <c r="J72">
        <v>0</v>
      </c>
      <c r="K72" t="s">
        <v>493</v>
      </c>
      <c r="L72" t="s">
        <v>9431</v>
      </c>
    </row>
    <row r="73" spans="2:12">
      <c r="B73" t="s">
        <v>9468</v>
      </c>
      <c r="C73" t="s">
        <v>9469</v>
      </c>
      <c r="D73" t="s">
        <v>9470</v>
      </c>
      <c r="F73" t="s">
        <v>266</v>
      </c>
      <c r="G73">
        <v>1</v>
      </c>
      <c r="H73">
        <v>2</v>
      </c>
      <c r="I73" t="s">
        <v>321</v>
      </c>
      <c r="J73">
        <v>1</v>
      </c>
      <c r="K73" t="s">
        <v>451</v>
      </c>
      <c r="L73" t="s">
        <v>9431</v>
      </c>
    </row>
    <row r="74" spans="2:12">
      <c r="B74" t="s">
        <v>9459</v>
      </c>
      <c r="C74" t="s">
        <v>9460</v>
      </c>
      <c r="D74" t="s">
        <v>9461</v>
      </c>
      <c r="F74" t="s">
        <v>247</v>
      </c>
      <c r="I74" t="s">
        <v>321</v>
      </c>
      <c r="J74">
        <v>1</v>
      </c>
      <c r="K74" t="s">
        <v>451</v>
      </c>
      <c r="L74" t="s">
        <v>9431</v>
      </c>
    </row>
    <row r="75" spans="2:12">
      <c r="B75" t="s">
        <v>9657</v>
      </c>
      <c r="C75" t="s">
        <v>9658</v>
      </c>
      <c r="D75" t="s">
        <v>9659</v>
      </c>
      <c r="E75" t="s">
        <v>9430</v>
      </c>
      <c r="F75" t="s">
        <v>266</v>
      </c>
      <c r="G75">
        <v>2</v>
      </c>
      <c r="H75">
        <v>1</v>
      </c>
      <c r="I75" t="s">
        <v>321</v>
      </c>
      <c r="J75">
        <v>2</v>
      </c>
      <c r="K75" t="s">
        <v>451</v>
      </c>
      <c r="L75" t="s">
        <v>9431</v>
      </c>
    </row>
    <row r="76" spans="2:12">
      <c r="B76" t="s">
        <v>9462</v>
      </c>
      <c r="C76" t="s">
        <v>9463</v>
      </c>
      <c r="D76" t="s">
        <v>9464</v>
      </c>
      <c r="E76" t="s">
        <v>9430</v>
      </c>
      <c r="F76" t="s">
        <v>266</v>
      </c>
      <c r="G76">
        <v>1</v>
      </c>
      <c r="H76">
        <v>4</v>
      </c>
      <c r="I76" t="s">
        <v>321</v>
      </c>
      <c r="J76">
        <v>2</v>
      </c>
      <c r="K76" t="s">
        <v>493</v>
      </c>
      <c r="L76" t="s">
        <v>9431</v>
      </c>
    </row>
    <row r="77" spans="2:12">
      <c r="B77" t="s">
        <v>9471</v>
      </c>
      <c r="C77" t="s">
        <v>9472</v>
      </c>
      <c r="D77" t="s">
        <v>9473</v>
      </c>
      <c r="F77" t="s">
        <v>247</v>
      </c>
      <c r="I77" t="s">
        <v>321</v>
      </c>
      <c r="J77">
        <v>2</v>
      </c>
      <c r="K77" t="s">
        <v>470</v>
      </c>
      <c r="L77" t="s">
        <v>9431</v>
      </c>
    </row>
    <row r="78" spans="2:12">
      <c r="B78" t="s">
        <v>9474</v>
      </c>
      <c r="C78" t="s">
        <v>9475</v>
      </c>
      <c r="D78" t="s">
        <v>9476</v>
      </c>
      <c r="E78" t="s">
        <v>9430</v>
      </c>
      <c r="F78" t="s">
        <v>266</v>
      </c>
      <c r="G78">
        <v>3</v>
      </c>
      <c r="H78">
        <v>2</v>
      </c>
      <c r="I78" t="s">
        <v>321</v>
      </c>
      <c r="J78">
        <v>2</v>
      </c>
      <c r="K78" t="s">
        <v>470</v>
      </c>
      <c r="L78" t="s">
        <v>9431</v>
      </c>
    </row>
    <row r="79" spans="2:12">
      <c r="B79" t="s">
        <v>9465</v>
      </c>
      <c r="C79" t="s">
        <v>9466</v>
      </c>
      <c r="D79" t="s">
        <v>9467</v>
      </c>
      <c r="E79" t="s">
        <v>9430</v>
      </c>
      <c r="F79" t="s">
        <v>266</v>
      </c>
      <c r="G79">
        <v>2</v>
      </c>
      <c r="H79">
        <v>4</v>
      </c>
      <c r="I79" t="s">
        <v>321</v>
      </c>
      <c r="J79">
        <v>3</v>
      </c>
      <c r="K79" t="s">
        <v>487</v>
      </c>
      <c r="L79" t="s">
        <v>9431</v>
      </c>
    </row>
    <row r="80" spans="2:12">
      <c r="B80" t="s">
        <v>9654</v>
      </c>
      <c r="C80" t="s">
        <v>9655</v>
      </c>
      <c r="D80" t="s">
        <v>9656</v>
      </c>
      <c r="E80" t="s">
        <v>9430</v>
      </c>
      <c r="F80" t="s">
        <v>266</v>
      </c>
      <c r="G80">
        <v>4</v>
      </c>
      <c r="H80">
        <v>4</v>
      </c>
      <c r="I80" t="s">
        <v>321</v>
      </c>
      <c r="J80">
        <v>4</v>
      </c>
      <c r="K80" t="s">
        <v>487</v>
      </c>
      <c r="L80" t="s">
        <v>9431</v>
      </c>
    </row>
    <row r="81" spans="2:12">
      <c r="B81" t="s">
        <v>9759</v>
      </c>
      <c r="C81" t="s">
        <v>9760</v>
      </c>
      <c r="D81" t="s">
        <v>9761</v>
      </c>
      <c r="F81" t="s">
        <v>266</v>
      </c>
      <c r="G81">
        <v>2</v>
      </c>
      <c r="H81">
        <v>5</v>
      </c>
      <c r="I81" t="s">
        <v>321</v>
      </c>
      <c r="J81">
        <v>4</v>
      </c>
      <c r="K81" t="s">
        <v>470</v>
      </c>
      <c r="L81" t="s">
        <v>9431</v>
      </c>
    </row>
    <row r="82" spans="2:12">
      <c r="B82" t="s">
        <v>9732</v>
      </c>
      <c r="C82" t="s">
        <v>9733</v>
      </c>
      <c r="D82" t="s">
        <v>9734</v>
      </c>
      <c r="E82" t="s">
        <v>9430</v>
      </c>
      <c r="F82" t="s">
        <v>266</v>
      </c>
      <c r="G82">
        <v>1</v>
      </c>
      <c r="H82">
        <v>3</v>
      </c>
      <c r="I82" t="s">
        <v>338</v>
      </c>
      <c r="J82">
        <v>1</v>
      </c>
      <c r="K82" t="s">
        <v>487</v>
      </c>
      <c r="L82" t="s">
        <v>9431</v>
      </c>
    </row>
    <row r="83" spans="2:12">
      <c r="B83" t="s">
        <v>9843</v>
      </c>
      <c r="C83" t="s">
        <v>9844</v>
      </c>
      <c r="D83" t="s">
        <v>9845</v>
      </c>
      <c r="F83" t="s">
        <v>247</v>
      </c>
      <c r="I83" t="s">
        <v>338</v>
      </c>
      <c r="J83">
        <v>2</v>
      </c>
      <c r="K83" t="s">
        <v>451</v>
      </c>
      <c r="L83" t="s">
        <v>9431</v>
      </c>
    </row>
    <row r="84" spans="2:12">
      <c r="B84" t="s">
        <v>9819</v>
      </c>
      <c r="C84" t="s">
        <v>9820</v>
      </c>
      <c r="D84" t="s">
        <v>9821</v>
      </c>
      <c r="E84" t="s">
        <v>9430</v>
      </c>
      <c r="F84" t="s">
        <v>266</v>
      </c>
      <c r="G84">
        <v>3</v>
      </c>
      <c r="H84">
        <v>2</v>
      </c>
      <c r="I84" t="s">
        <v>338</v>
      </c>
      <c r="J84">
        <v>3</v>
      </c>
      <c r="K84" t="s">
        <v>451</v>
      </c>
      <c r="L84" t="s">
        <v>9431</v>
      </c>
    </row>
    <row r="85" spans="2:12">
      <c r="B85" t="s">
        <v>9738</v>
      </c>
      <c r="C85" t="s">
        <v>9739</v>
      </c>
      <c r="D85" t="s">
        <v>9740</v>
      </c>
      <c r="F85" t="s">
        <v>247</v>
      </c>
      <c r="I85" t="s">
        <v>338</v>
      </c>
      <c r="J85">
        <v>3</v>
      </c>
      <c r="K85" t="s">
        <v>470</v>
      </c>
      <c r="L85" t="s">
        <v>9431</v>
      </c>
    </row>
    <row r="86" spans="2:12">
      <c r="B86" t="s">
        <v>9520</v>
      </c>
      <c r="C86" t="s">
        <v>9521</v>
      </c>
      <c r="D86" t="s">
        <v>9522</v>
      </c>
      <c r="F86" t="s">
        <v>247</v>
      </c>
      <c r="I86" t="s">
        <v>338</v>
      </c>
      <c r="J86">
        <v>4</v>
      </c>
      <c r="K86" t="s">
        <v>470</v>
      </c>
      <c r="L86" t="s">
        <v>9431</v>
      </c>
    </row>
    <row r="87" spans="2:12">
      <c r="B87" t="s">
        <v>9517</v>
      </c>
      <c r="C87" t="s">
        <v>9518</v>
      </c>
      <c r="D87" t="s">
        <v>9519</v>
      </c>
      <c r="E87" t="s">
        <v>9430</v>
      </c>
      <c r="F87" t="s">
        <v>266</v>
      </c>
      <c r="G87">
        <v>2</v>
      </c>
      <c r="H87">
        <v>2</v>
      </c>
      <c r="I87" t="s">
        <v>338</v>
      </c>
      <c r="J87">
        <v>5</v>
      </c>
      <c r="K87" t="s">
        <v>451</v>
      </c>
      <c r="L87" t="s">
        <v>9431</v>
      </c>
    </row>
    <row r="88" spans="2:12">
      <c r="B88" t="s">
        <v>9526</v>
      </c>
      <c r="C88" t="s">
        <v>9527</v>
      </c>
      <c r="D88" t="s">
        <v>9528</v>
      </c>
      <c r="E88" t="s">
        <v>9430</v>
      </c>
      <c r="F88" t="s">
        <v>266</v>
      </c>
      <c r="G88">
        <v>3</v>
      </c>
      <c r="H88">
        <v>6</v>
      </c>
      <c r="I88" t="s">
        <v>338</v>
      </c>
      <c r="J88">
        <v>5</v>
      </c>
      <c r="K88" t="s">
        <v>493</v>
      </c>
      <c r="L88" t="s">
        <v>9431</v>
      </c>
    </row>
    <row r="89" spans="2:12">
      <c r="B89" t="s">
        <v>9523</v>
      </c>
      <c r="C89" t="s">
        <v>9524</v>
      </c>
      <c r="D89" t="s">
        <v>9525</v>
      </c>
      <c r="E89" t="s">
        <v>9430</v>
      </c>
      <c r="F89" t="s">
        <v>266</v>
      </c>
      <c r="G89">
        <v>3</v>
      </c>
      <c r="H89">
        <v>8</v>
      </c>
      <c r="I89" t="s">
        <v>338</v>
      </c>
      <c r="J89">
        <v>8</v>
      </c>
      <c r="K89" t="s">
        <v>487</v>
      </c>
      <c r="L89" t="s">
        <v>9431</v>
      </c>
    </row>
    <row r="90" spans="2:12">
      <c r="B90" t="s">
        <v>9720</v>
      </c>
      <c r="C90" t="s">
        <v>9721</v>
      </c>
      <c r="D90" t="s">
        <v>9722</v>
      </c>
      <c r="F90" t="s">
        <v>266</v>
      </c>
      <c r="G90">
        <v>6</v>
      </c>
      <c r="H90">
        <v>8</v>
      </c>
      <c r="I90" t="s">
        <v>338</v>
      </c>
      <c r="J90">
        <v>9</v>
      </c>
      <c r="K90" t="s">
        <v>493</v>
      </c>
      <c r="L90" t="s">
        <v>9431</v>
      </c>
    </row>
    <row r="91" spans="2:12">
      <c r="B91" t="s">
        <v>9735</v>
      </c>
      <c r="C91" t="s">
        <v>9736</v>
      </c>
      <c r="D91" t="s">
        <v>9737</v>
      </c>
      <c r="F91" t="s">
        <v>247</v>
      </c>
      <c r="I91" t="s">
        <v>338</v>
      </c>
      <c r="J91">
        <v>10</v>
      </c>
      <c r="K91" t="s">
        <v>470</v>
      </c>
      <c r="L91" t="s">
        <v>9431</v>
      </c>
    </row>
    <row r="92" spans="2:12">
      <c r="B92" t="s">
        <v>9432</v>
      </c>
      <c r="C92" t="s">
        <v>9433</v>
      </c>
      <c r="D92" t="s">
        <v>9434</v>
      </c>
      <c r="E92" t="s">
        <v>9430</v>
      </c>
      <c r="F92" t="s">
        <v>266</v>
      </c>
      <c r="G92">
        <v>1</v>
      </c>
      <c r="H92">
        <v>3</v>
      </c>
      <c r="I92" t="s">
        <v>375</v>
      </c>
      <c r="J92">
        <v>1</v>
      </c>
      <c r="K92" t="s">
        <v>493</v>
      </c>
      <c r="L92" t="s">
        <v>9431</v>
      </c>
    </row>
    <row r="93" spans="2:12">
      <c r="B93" t="s">
        <v>9438</v>
      </c>
      <c r="C93" t="s">
        <v>9439</v>
      </c>
      <c r="D93" t="s">
        <v>9440</v>
      </c>
      <c r="F93" t="s">
        <v>247</v>
      </c>
      <c r="I93" t="s">
        <v>375</v>
      </c>
      <c r="J93">
        <v>2</v>
      </c>
      <c r="K93" t="s">
        <v>487</v>
      </c>
      <c r="L93" t="s">
        <v>9431</v>
      </c>
    </row>
    <row r="94" spans="2:12">
      <c r="B94" t="s">
        <v>9699</v>
      </c>
      <c r="C94" t="s">
        <v>9700</v>
      </c>
      <c r="D94" t="s">
        <v>9701</v>
      </c>
      <c r="F94" t="s">
        <v>247</v>
      </c>
      <c r="I94" t="s">
        <v>375</v>
      </c>
      <c r="J94">
        <v>3</v>
      </c>
      <c r="K94" t="s">
        <v>451</v>
      </c>
      <c r="L94" t="s">
        <v>9431</v>
      </c>
    </row>
    <row r="95" spans="2:12">
      <c r="B95" t="s">
        <v>9705</v>
      </c>
      <c r="C95" t="s">
        <v>9706</v>
      </c>
      <c r="D95" t="s">
        <v>9707</v>
      </c>
      <c r="E95" t="s">
        <v>9430</v>
      </c>
      <c r="F95" t="s">
        <v>266</v>
      </c>
      <c r="G95">
        <v>2</v>
      </c>
      <c r="H95">
        <v>5</v>
      </c>
      <c r="I95" t="s">
        <v>375</v>
      </c>
      <c r="J95">
        <v>3</v>
      </c>
      <c r="K95" t="s">
        <v>451</v>
      </c>
      <c r="L95" t="s">
        <v>9431</v>
      </c>
    </row>
    <row r="96" spans="2:12">
      <c r="B96" t="s">
        <v>9435</v>
      </c>
      <c r="C96" t="s">
        <v>9436</v>
      </c>
      <c r="D96" t="s">
        <v>9437</v>
      </c>
      <c r="F96" t="s">
        <v>247</v>
      </c>
      <c r="I96" t="s">
        <v>375</v>
      </c>
      <c r="J96">
        <v>4</v>
      </c>
      <c r="K96" t="s">
        <v>470</v>
      </c>
      <c r="L96" t="s">
        <v>9431</v>
      </c>
    </row>
    <row r="97" spans="2:12">
      <c r="B97" t="s">
        <v>9669</v>
      </c>
      <c r="C97" t="s">
        <v>9670</v>
      </c>
      <c r="D97" t="s">
        <v>9671</v>
      </c>
      <c r="F97" t="s">
        <v>266</v>
      </c>
      <c r="G97">
        <v>5</v>
      </c>
      <c r="H97">
        <v>3</v>
      </c>
      <c r="I97" t="s">
        <v>375</v>
      </c>
      <c r="J97">
        <v>5</v>
      </c>
      <c r="K97" t="s">
        <v>487</v>
      </c>
      <c r="L97" t="s">
        <v>9431</v>
      </c>
    </row>
    <row r="98" spans="2:12">
      <c r="B98" t="s">
        <v>9696</v>
      </c>
      <c r="C98" t="s">
        <v>9697</v>
      </c>
      <c r="D98" t="s">
        <v>9698</v>
      </c>
      <c r="F98" t="s">
        <v>247</v>
      </c>
      <c r="I98" t="s">
        <v>375</v>
      </c>
      <c r="J98">
        <v>5</v>
      </c>
      <c r="K98" t="s">
        <v>470</v>
      </c>
      <c r="L98" t="s">
        <v>9431</v>
      </c>
    </row>
    <row r="99" spans="2:12">
      <c r="B99" t="s">
        <v>9693</v>
      </c>
      <c r="C99" t="s">
        <v>9694</v>
      </c>
      <c r="D99" t="s">
        <v>9695</v>
      </c>
      <c r="E99" t="s">
        <v>9430</v>
      </c>
      <c r="F99" t="s">
        <v>266</v>
      </c>
      <c r="G99">
        <v>7</v>
      </c>
      <c r="H99">
        <v>7</v>
      </c>
      <c r="I99" t="s">
        <v>375</v>
      </c>
      <c r="J99">
        <v>5</v>
      </c>
      <c r="K99" t="s">
        <v>470</v>
      </c>
      <c r="L99" t="s">
        <v>9431</v>
      </c>
    </row>
    <row r="100" spans="2:12">
      <c r="B100" t="s">
        <v>9441</v>
      </c>
      <c r="C100" t="s">
        <v>9442</v>
      </c>
      <c r="D100" t="s">
        <v>9443</v>
      </c>
      <c r="F100" t="s">
        <v>266</v>
      </c>
      <c r="G100">
        <v>4</v>
      </c>
      <c r="H100">
        <v>4</v>
      </c>
      <c r="I100" t="s">
        <v>375</v>
      </c>
      <c r="J100">
        <v>6</v>
      </c>
      <c r="K100" t="s">
        <v>451</v>
      </c>
      <c r="L100" t="s">
        <v>9431</v>
      </c>
    </row>
    <row r="101" spans="2:12">
      <c r="B101" t="s">
        <v>9427</v>
      </c>
      <c r="C101" t="s">
        <v>9428</v>
      </c>
      <c r="D101" t="s">
        <v>9429</v>
      </c>
      <c r="E101" t="s">
        <v>9430</v>
      </c>
      <c r="F101" t="s">
        <v>266</v>
      </c>
      <c r="G101">
        <v>6</v>
      </c>
      <c r="H101">
        <v>6</v>
      </c>
      <c r="I101" t="s">
        <v>375</v>
      </c>
      <c r="J101">
        <v>8</v>
      </c>
      <c r="K101" t="s">
        <v>493</v>
      </c>
      <c r="L101" t="s">
        <v>9431</v>
      </c>
    </row>
    <row r="102" spans="2:12">
      <c r="B102" t="s">
        <v>9672</v>
      </c>
      <c r="C102" t="s">
        <v>9673</v>
      </c>
      <c r="D102" t="s">
        <v>9674</v>
      </c>
      <c r="F102" t="s">
        <v>266</v>
      </c>
      <c r="G102">
        <v>1</v>
      </c>
      <c r="H102">
        <v>3</v>
      </c>
      <c r="I102" t="s">
        <v>392</v>
      </c>
      <c r="J102">
        <v>1</v>
      </c>
      <c r="K102" t="s">
        <v>487</v>
      </c>
      <c r="L102" t="s">
        <v>9431</v>
      </c>
    </row>
    <row r="103" spans="2:12">
      <c r="B103" t="s">
        <v>9804</v>
      </c>
      <c r="C103" t="s">
        <v>9805</v>
      </c>
      <c r="D103" t="s">
        <v>9806</v>
      </c>
      <c r="F103" t="s">
        <v>247</v>
      </c>
      <c r="I103" t="s">
        <v>392</v>
      </c>
      <c r="J103">
        <v>2</v>
      </c>
      <c r="K103" t="s">
        <v>470</v>
      </c>
      <c r="L103" t="s">
        <v>9431</v>
      </c>
    </row>
    <row r="104" spans="2:12">
      <c r="B104" t="s">
        <v>9681</v>
      </c>
      <c r="C104" t="s">
        <v>9682</v>
      </c>
      <c r="D104" t="s">
        <v>9683</v>
      </c>
      <c r="F104" t="s">
        <v>247</v>
      </c>
      <c r="I104" t="s">
        <v>392</v>
      </c>
      <c r="J104">
        <v>2</v>
      </c>
      <c r="K104" t="s">
        <v>451</v>
      </c>
      <c r="L104" t="s">
        <v>9431</v>
      </c>
    </row>
    <row r="105" spans="2:12">
      <c r="B105" t="s">
        <v>9675</v>
      </c>
      <c r="C105" t="s">
        <v>9676</v>
      </c>
      <c r="D105" t="s">
        <v>9677</v>
      </c>
      <c r="F105" t="s">
        <v>266</v>
      </c>
      <c r="G105">
        <v>3</v>
      </c>
      <c r="H105">
        <v>3</v>
      </c>
      <c r="I105" t="s">
        <v>392</v>
      </c>
      <c r="J105">
        <v>3</v>
      </c>
      <c r="K105" t="s">
        <v>493</v>
      </c>
      <c r="L105" t="s">
        <v>9431</v>
      </c>
    </row>
    <row r="106" spans="2:12">
      <c r="B106" t="s">
        <v>9618</v>
      </c>
      <c r="C106" t="s">
        <v>9619</v>
      </c>
      <c r="D106" t="s">
        <v>9620</v>
      </c>
      <c r="F106" t="s">
        <v>247</v>
      </c>
      <c r="I106" t="s">
        <v>392</v>
      </c>
      <c r="J106">
        <v>4</v>
      </c>
      <c r="K106" t="s">
        <v>451</v>
      </c>
      <c r="L106" t="s">
        <v>9431</v>
      </c>
    </row>
    <row r="107" spans="2:12">
      <c r="B107" t="s">
        <v>9684</v>
      </c>
      <c r="C107" t="s">
        <v>9685</v>
      </c>
      <c r="D107" t="s">
        <v>9686</v>
      </c>
      <c r="F107" t="s">
        <v>247</v>
      </c>
      <c r="I107" t="s">
        <v>392</v>
      </c>
      <c r="J107">
        <v>4</v>
      </c>
      <c r="K107" t="s">
        <v>470</v>
      </c>
      <c r="L107" t="s">
        <v>9431</v>
      </c>
    </row>
    <row r="108" spans="2:12">
      <c r="B108" t="s">
        <v>9483</v>
      </c>
      <c r="C108" t="s">
        <v>9484</v>
      </c>
      <c r="D108" t="s">
        <v>9485</v>
      </c>
      <c r="E108" t="s">
        <v>5289</v>
      </c>
      <c r="F108" t="s">
        <v>266</v>
      </c>
      <c r="G108">
        <v>4</v>
      </c>
      <c r="H108">
        <v>4</v>
      </c>
      <c r="I108" t="s">
        <v>392</v>
      </c>
      <c r="J108">
        <v>4</v>
      </c>
      <c r="K108" t="s">
        <v>493</v>
      </c>
      <c r="L108" t="s">
        <v>9431</v>
      </c>
    </row>
    <row r="109" spans="2:12">
      <c r="B109" t="s">
        <v>9687</v>
      </c>
      <c r="C109" t="s">
        <v>9688</v>
      </c>
      <c r="D109" t="s">
        <v>9689</v>
      </c>
      <c r="F109" t="s">
        <v>247</v>
      </c>
      <c r="I109" t="s">
        <v>392</v>
      </c>
      <c r="J109">
        <v>4</v>
      </c>
      <c r="K109" t="s">
        <v>470</v>
      </c>
      <c r="L109" t="s">
        <v>9431</v>
      </c>
    </row>
    <row r="110" spans="2:12">
      <c r="B110" t="s">
        <v>9678</v>
      </c>
      <c r="C110" t="s">
        <v>9679</v>
      </c>
      <c r="D110" t="s">
        <v>9680</v>
      </c>
      <c r="F110" t="s">
        <v>266</v>
      </c>
      <c r="G110">
        <v>4</v>
      </c>
      <c r="H110">
        <v>5</v>
      </c>
      <c r="I110" t="s">
        <v>392</v>
      </c>
      <c r="J110">
        <v>5</v>
      </c>
      <c r="K110" t="s">
        <v>487</v>
      </c>
      <c r="L110" t="s">
        <v>9431</v>
      </c>
    </row>
    <row r="111" spans="2:12">
      <c r="B111" t="s">
        <v>9834</v>
      </c>
      <c r="C111" t="s">
        <v>9835</v>
      </c>
      <c r="D111" t="s">
        <v>9836</v>
      </c>
      <c r="F111" t="s">
        <v>266</v>
      </c>
      <c r="G111">
        <v>4</v>
      </c>
      <c r="H111">
        <v>8</v>
      </c>
      <c r="I111" t="s">
        <v>392</v>
      </c>
      <c r="J111">
        <v>6</v>
      </c>
      <c r="K111" t="s">
        <v>451</v>
      </c>
      <c r="L111" t="s">
        <v>9431</v>
      </c>
    </row>
    <row r="112" spans="2:12">
      <c r="B112" t="s">
        <v>9532</v>
      </c>
      <c r="C112" t="s">
        <v>9533</v>
      </c>
      <c r="D112" t="s">
        <v>9534</v>
      </c>
      <c r="E112" t="s">
        <v>9430</v>
      </c>
      <c r="F112" t="s">
        <v>266</v>
      </c>
      <c r="G112">
        <v>2</v>
      </c>
      <c r="H112">
        <v>1</v>
      </c>
      <c r="I112" t="s">
        <v>404</v>
      </c>
      <c r="J112">
        <v>1</v>
      </c>
      <c r="K112" t="s">
        <v>470</v>
      </c>
      <c r="L112" t="s">
        <v>9431</v>
      </c>
    </row>
    <row r="113" spans="2:12">
      <c r="B113" t="s">
        <v>9660</v>
      </c>
      <c r="C113" t="s">
        <v>9661</v>
      </c>
      <c r="D113" t="s">
        <v>9662</v>
      </c>
      <c r="E113" t="s">
        <v>9430</v>
      </c>
      <c r="F113" t="s">
        <v>266</v>
      </c>
      <c r="G113">
        <v>1</v>
      </c>
      <c r="H113">
        <v>2</v>
      </c>
      <c r="I113" t="s">
        <v>404</v>
      </c>
      <c r="J113">
        <v>1</v>
      </c>
      <c r="K113" t="s">
        <v>451</v>
      </c>
      <c r="L113" t="s">
        <v>9431</v>
      </c>
    </row>
    <row r="114" spans="2:12">
      <c r="B114" t="s">
        <v>9550</v>
      </c>
      <c r="C114" t="s">
        <v>9551</v>
      </c>
      <c r="D114" t="s">
        <v>9552</v>
      </c>
      <c r="E114" t="s">
        <v>9430</v>
      </c>
      <c r="F114" t="s">
        <v>266</v>
      </c>
      <c r="G114">
        <v>0</v>
      </c>
      <c r="H114">
        <v>2</v>
      </c>
      <c r="I114" t="s">
        <v>404</v>
      </c>
      <c r="J114">
        <v>1</v>
      </c>
      <c r="K114" t="s">
        <v>451</v>
      </c>
      <c r="L114" t="s">
        <v>9431</v>
      </c>
    </row>
    <row r="115" spans="2:12">
      <c r="B115" t="s">
        <v>9714</v>
      </c>
      <c r="C115" t="s">
        <v>9715</v>
      </c>
      <c r="D115" t="s">
        <v>9716</v>
      </c>
      <c r="E115" t="s">
        <v>9430</v>
      </c>
      <c r="F115" t="s">
        <v>266</v>
      </c>
      <c r="G115">
        <v>3</v>
      </c>
      <c r="H115">
        <v>1</v>
      </c>
      <c r="I115" t="s">
        <v>404</v>
      </c>
      <c r="J115">
        <v>2</v>
      </c>
      <c r="K115" t="s">
        <v>451</v>
      </c>
      <c r="L115" t="s">
        <v>9431</v>
      </c>
    </row>
    <row r="116" spans="2:12">
      <c r="B116" t="s">
        <v>9777</v>
      </c>
      <c r="C116" t="s">
        <v>9778</v>
      </c>
      <c r="D116" t="s">
        <v>9779</v>
      </c>
      <c r="E116" t="s">
        <v>9430</v>
      </c>
      <c r="F116" t="s">
        <v>266</v>
      </c>
      <c r="G116">
        <v>2</v>
      </c>
      <c r="H116">
        <v>3</v>
      </c>
      <c r="I116" t="s">
        <v>404</v>
      </c>
      <c r="J116">
        <v>2</v>
      </c>
      <c r="K116" t="s">
        <v>451</v>
      </c>
      <c r="L116" t="s">
        <v>9431</v>
      </c>
    </row>
    <row r="117" spans="2:12">
      <c r="B117" t="s">
        <v>9489</v>
      </c>
      <c r="C117" t="s">
        <v>9490</v>
      </c>
      <c r="D117" t="s">
        <v>9491</v>
      </c>
      <c r="E117" t="s">
        <v>9430</v>
      </c>
      <c r="F117" t="s">
        <v>266</v>
      </c>
      <c r="G117">
        <v>2</v>
      </c>
      <c r="H117">
        <v>2</v>
      </c>
      <c r="I117" t="s">
        <v>404</v>
      </c>
      <c r="J117">
        <v>2</v>
      </c>
      <c r="K117" t="s">
        <v>451</v>
      </c>
      <c r="L117" t="s">
        <v>9431</v>
      </c>
    </row>
    <row r="118" spans="2:12">
      <c r="B118" t="s">
        <v>9786</v>
      </c>
      <c r="C118" t="s">
        <v>9787</v>
      </c>
      <c r="D118" t="s">
        <v>9788</v>
      </c>
      <c r="E118" t="s">
        <v>9430</v>
      </c>
      <c r="F118" t="s">
        <v>266</v>
      </c>
      <c r="G118">
        <v>5</v>
      </c>
      <c r="H118">
        <v>5</v>
      </c>
      <c r="I118" t="s">
        <v>404</v>
      </c>
      <c r="J118">
        <v>2</v>
      </c>
      <c r="K118" t="s">
        <v>451</v>
      </c>
      <c r="L118" t="s">
        <v>9431</v>
      </c>
    </row>
    <row r="119" spans="2:12">
      <c r="B119" t="s">
        <v>9855</v>
      </c>
      <c r="C119" t="s">
        <v>9856</v>
      </c>
      <c r="D119" t="s">
        <v>9857</v>
      </c>
      <c r="F119" t="s">
        <v>266</v>
      </c>
      <c r="G119">
        <v>2</v>
      </c>
      <c r="H119">
        <v>1</v>
      </c>
      <c r="I119" t="s">
        <v>404</v>
      </c>
      <c r="J119">
        <v>2</v>
      </c>
      <c r="K119" t="s">
        <v>451</v>
      </c>
      <c r="L119" t="s">
        <v>9431</v>
      </c>
    </row>
    <row r="120" spans="2:12">
      <c r="B120" t="s">
        <v>9502</v>
      </c>
      <c r="C120" t="s">
        <v>9503</v>
      </c>
      <c r="D120" t="s">
        <v>9504</v>
      </c>
      <c r="F120" t="s">
        <v>266</v>
      </c>
      <c r="G120">
        <v>2</v>
      </c>
      <c r="H120">
        <v>2</v>
      </c>
      <c r="I120" t="s">
        <v>404</v>
      </c>
      <c r="J120">
        <v>2</v>
      </c>
      <c r="K120" t="s">
        <v>493</v>
      </c>
      <c r="L120" t="s">
        <v>9431</v>
      </c>
    </row>
    <row r="121" spans="2:12">
      <c r="B121" t="s">
        <v>9541</v>
      </c>
      <c r="C121" t="s">
        <v>9542</v>
      </c>
      <c r="D121" t="s">
        <v>9543</v>
      </c>
      <c r="F121" t="s">
        <v>266</v>
      </c>
      <c r="G121">
        <v>2</v>
      </c>
      <c r="H121">
        <v>2</v>
      </c>
      <c r="I121" t="s">
        <v>404</v>
      </c>
      <c r="J121">
        <v>2</v>
      </c>
      <c r="K121" t="s">
        <v>470</v>
      </c>
      <c r="L121" t="s">
        <v>9431</v>
      </c>
    </row>
    <row r="122" spans="2:12">
      <c r="B122" t="s">
        <v>9774</v>
      </c>
      <c r="C122" t="s">
        <v>9775</v>
      </c>
      <c r="D122" t="s">
        <v>9776</v>
      </c>
      <c r="E122" t="s">
        <v>9430</v>
      </c>
      <c r="F122" t="s">
        <v>266</v>
      </c>
      <c r="G122">
        <v>5</v>
      </c>
      <c r="H122">
        <v>4</v>
      </c>
      <c r="I122" t="s">
        <v>404</v>
      </c>
      <c r="J122">
        <v>3</v>
      </c>
      <c r="K122" t="s">
        <v>451</v>
      </c>
      <c r="L122" t="s">
        <v>9431</v>
      </c>
    </row>
    <row r="123" spans="2:12">
      <c r="B123" t="s">
        <v>9801</v>
      </c>
      <c r="C123" t="s">
        <v>9802</v>
      </c>
      <c r="D123" t="s">
        <v>9803</v>
      </c>
      <c r="F123" t="s">
        <v>266</v>
      </c>
      <c r="G123">
        <v>2</v>
      </c>
      <c r="H123">
        <v>4</v>
      </c>
      <c r="I123" t="s">
        <v>404</v>
      </c>
      <c r="J123">
        <v>3</v>
      </c>
      <c r="K123" t="s">
        <v>451</v>
      </c>
      <c r="L123" t="s">
        <v>9431</v>
      </c>
    </row>
    <row r="124" spans="2:12">
      <c r="B124" t="s">
        <v>9505</v>
      </c>
      <c r="C124" t="s">
        <v>9506</v>
      </c>
      <c r="D124" t="s">
        <v>9507</v>
      </c>
      <c r="F124" t="s">
        <v>266</v>
      </c>
      <c r="G124">
        <v>3</v>
      </c>
      <c r="H124">
        <v>2</v>
      </c>
      <c r="I124" t="s">
        <v>404</v>
      </c>
      <c r="J124">
        <v>3</v>
      </c>
      <c r="K124" t="s">
        <v>487</v>
      </c>
      <c r="L124" t="s">
        <v>9431</v>
      </c>
    </row>
    <row r="125" spans="2:12">
      <c r="B125" t="s">
        <v>9598</v>
      </c>
      <c r="C125" t="s">
        <v>9599</v>
      </c>
      <c r="D125" t="s">
        <v>9600</v>
      </c>
      <c r="F125" t="s">
        <v>266</v>
      </c>
      <c r="G125">
        <v>4</v>
      </c>
      <c r="H125">
        <v>5</v>
      </c>
      <c r="I125" t="s">
        <v>404</v>
      </c>
      <c r="J125">
        <v>3</v>
      </c>
      <c r="K125" t="s">
        <v>451</v>
      </c>
      <c r="L125" t="s">
        <v>9431</v>
      </c>
    </row>
    <row r="126" spans="2:12">
      <c r="B126" t="s">
        <v>9651</v>
      </c>
      <c r="C126" t="s">
        <v>9652</v>
      </c>
      <c r="D126" t="s">
        <v>9653</v>
      </c>
      <c r="E126" t="s">
        <v>5305</v>
      </c>
      <c r="F126" t="s">
        <v>266</v>
      </c>
      <c r="G126">
        <v>3</v>
      </c>
      <c r="H126">
        <v>3</v>
      </c>
      <c r="I126" t="s">
        <v>404</v>
      </c>
      <c r="J126">
        <v>3</v>
      </c>
      <c r="K126" t="s">
        <v>451</v>
      </c>
      <c r="L126" t="s">
        <v>9431</v>
      </c>
    </row>
    <row r="127" spans="2:12">
      <c r="B127" t="s">
        <v>9792</v>
      </c>
      <c r="C127" t="s">
        <v>9793</v>
      </c>
      <c r="D127" t="s">
        <v>9794</v>
      </c>
      <c r="E127" t="s">
        <v>9430</v>
      </c>
      <c r="F127" t="s">
        <v>266</v>
      </c>
      <c r="G127">
        <v>4</v>
      </c>
      <c r="H127">
        <v>3</v>
      </c>
      <c r="I127" t="s">
        <v>404</v>
      </c>
      <c r="J127">
        <v>3</v>
      </c>
      <c r="K127" t="s">
        <v>451</v>
      </c>
      <c r="L127" t="s">
        <v>9431</v>
      </c>
    </row>
    <row r="128" spans="2:12">
      <c r="B128" t="s">
        <v>9547</v>
      </c>
      <c r="C128" t="s">
        <v>9548</v>
      </c>
      <c r="D128" t="s">
        <v>9549</v>
      </c>
      <c r="E128" t="s">
        <v>9430</v>
      </c>
      <c r="F128" t="s">
        <v>266</v>
      </c>
      <c r="G128">
        <v>2</v>
      </c>
      <c r="H128">
        <v>4</v>
      </c>
      <c r="I128" t="s">
        <v>404</v>
      </c>
      <c r="J128">
        <v>3</v>
      </c>
      <c r="K128" t="s">
        <v>451</v>
      </c>
      <c r="L128" t="s">
        <v>9431</v>
      </c>
    </row>
    <row r="129" spans="2:12">
      <c r="B129" t="s">
        <v>9783</v>
      </c>
      <c r="C129" t="s">
        <v>9784</v>
      </c>
      <c r="D129" t="s">
        <v>9785</v>
      </c>
      <c r="E129" t="s">
        <v>9430</v>
      </c>
      <c r="F129" t="s">
        <v>266</v>
      </c>
      <c r="G129">
        <v>3</v>
      </c>
      <c r="H129">
        <v>4</v>
      </c>
      <c r="I129" t="s">
        <v>404</v>
      </c>
      <c r="J129">
        <v>3</v>
      </c>
      <c r="K129" t="s">
        <v>451</v>
      </c>
      <c r="L129" t="s">
        <v>9431</v>
      </c>
    </row>
    <row r="130" spans="2:12">
      <c r="B130" t="s">
        <v>9846</v>
      </c>
      <c r="C130" t="s">
        <v>9847</v>
      </c>
      <c r="D130" t="s">
        <v>9848</v>
      </c>
      <c r="F130" t="s">
        <v>266</v>
      </c>
      <c r="G130">
        <v>2</v>
      </c>
      <c r="H130">
        <v>5</v>
      </c>
      <c r="I130" t="s">
        <v>404</v>
      </c>
      <c r="J130">
        <v>3</v>
      </c>
      <c r="K130" t="s">
        <v>451</v>
      </c>
      <c r="L130" t="s">
        <v>9431</v>
      </c>
    </row>
    <row r="131" spans="2:12">
      <c r="B131" t="s">
        <v>9511</v>
      </c>
      <c r="C131" t="s">
        <v>9512</v>
      </c>
      <c r="D131" t="s">
        <v>9513</v>
      </c>
      <c r="F131" t="s">
        <v>266</v>
      </c>
      <c r="G131">
        <v>2</v>
      </c>
      <c r="H131">
        <v>2</v>
      </c>
      <c r="I131" t="s">
        <v>404</v>
      </c>
      <c r="J131">
        <v>3</v>
      </c>
      <c r="K131" t="s">
        <v>451</v>
      </c>
      <c r="L131" t="s">
        <v>9431</v>
      </c>
    </row>
    <row r="132" spans="2:12">
      <c r="B132" t="s">
        <v>9538</v>
      </c>
      <c r="C132" t="s">
        <v>9539</v>
      </c>
      <c r="D132" t="s">
        <v>9540</v>
      </c>
      <c r="F132" t="s">
        <v>266</v>
      </c>
      <c r="G132">
        <v>3</v>
      </c>
      <c r="H132">
        <v>3</v>
      </c>
      <c r="I132" t="s">
        <v>404</v>
      </c>
      <c r="J132">
        <v>3</v>
      </c>
      <c r="K132" t="s">
        <v>487</v>
      </c>
      <c r="L132" t="s">
        <v>9431</v>
      </c>
    </row>
    <row r="133" spans="2:12">
      <c r="B133" t="s">
        <v>9495</v>
      </c>
      <c r="C133" t="s">
        <v>9496</v>
      </c>
      <c r="D133" t="s">
        <v>9497</v>
      </c>
      <c r="F133" t="s">
        <v>266</v>
      </c>
      <c r="G133">
        <v>2</v>
      </c>
      <c r="H133">
        <v>5</v>
      </c>
      <c r="I133" t="s">
        <v>404</v>
      </c>
      <c r="J133">
        <v>3</v>
      </c>
      <c r="K133" t="s">
        <v>487</v>
      </c>
      <c r="L133" t="s">
        <v>9431</v>
      </c>
    </row>
    <row r="134" spans="2:12">
      <c r="B134" t="s">
        <v>9486</v>
      </c>
      <c r="C134" t="s">
        <v>9487</v>
      </c>
      <c r="D134" t="s">
        <v>9488</v>
      </c>
      <c r="F134" t="s">
        <v>266</v>
      </c>
      <c r="G134">
        <v>3</v>
      </c>
      <c r="H134">
        <v>6</v>
      </c>
      <c r="I134" t="s">
        <v>404</v>
      </c>
      <c r="J134">
        <v>4</v>
      </c>
      <c r="K134" t="s">
        <v>487</v>
      </c>
      <c r="L134" t="s">
        <v>9431</v>
      </c>
    </row>
    <row r="135" spans="2:12">
      <c r="B135" t="s">
        <v>9852</v>
      </c>
      <c r="C135" t="s">
        <v>9853</v>
      </c>
      <c r="D135" t="s">
        <v>9854</v>
      </c>
      <c r="F135" t="s">
        <v>266</v>
      </c>
      <c r="G135">
        <v>2</v>
      </c>
      <c r="H135">
        <v>2</v>
      </c>
      <c r="I135" t="s">
        <v>404</v>
      </c>
      <c r="J135">
        <v>4</v>
      </c>
      <c r="K135" t="s">
        <v>451</v>
      </c>
      <c r="L135" t="s">
        <v>9431</v>
      </c>
    </row>
    <row r="136" spans="2:12">
      <c r="B136" t="s">
        <v>9535</v>
      </c>
      <c r="C136" t="s">
        <v>9536</v>
      </c>
      <c r="D136" t="s">
        <v>9537</v>
      </c>
      <c r="F136" t="s">
        <v>266</v>
      </c>
      <c r="G136">
        <v>4</v>
      </c>
      <c r="H136">
        <v>4</v>
      </c>
      <c r="I136" t="s">
        <v>404</v>
      </c>
      <c r="J136">
        <v>4</v>
      </c>
      <c r="K136" t="s">
        <v>451</v>
      </c>
      <c r="L136" t="s">
        <v>9431</v>
      </c>
    </row>
    <row r="137" spans="2:12">
      <c r="B137" t="s">
        <v>9595</v>
      </c>
      <c r="C137" t="s">
        <v>9596</v>
      </c>
      <c r="D137" t="s">
        <v>9597</v>
      </c>
      <c r="E137" t="s">
        <v>9430</v>
      </c>
      <c r="F137" t="s">
        <v>266</v>
      </c>
      <c r="G137">
        <v>4</v>
      </c>
      <c r="H137">
        <v>4</v>
      </c>
      <c r="I137" t="s">
        <v>404</v>
      </c>
      <c r="J137">
        <v>4</v>
      </c>
      <c r="K137" t="s">
        <v>487</v>
      </c>
      <c r="L137" t="s">
        <v>9431</v>
      </c>
    </row>
    <row r="138" spans="2:12">
      <c r="B138" t="s">
        <v>9544</v>
      </c>
      <c r="C138" t="s">
        <v>9545</v>
      </c>
      <c r="D138" t="s">
        <v>9546</v>
      </c>
      <c r="F138" t="s">
        <v>266</v>
      </c>
      <c r="G138">
        <v>4</v>
      </c>
      <c r="H138">
        <v>4</v>
      </c>
      <c r="I138" t="s">
        <v>404</v>
      </c>
      <c r="J138">
        <v>5</v>
      </c>
      <c r="K138" t="s">
        <v>470</v>
      </c>
      <c r="L138" t="s">
        <v>9431</v>
      </c>
    </row>
    <row r="139" spans="2:12">
      <c r="B139" t="s">
        <v>9571</v>
      </c>
      <c r="C139" t="s">
        <v>9572</v>
      </c>
      <c r="D139" t="s">
        <v>9573</v>
      </c>
      <c r="E139" t="s">
        <v>9430</v>
      </c>
      <c r="F139" t="s">
        <v>266</v>
      </c>
      <c r="G139">
        <v>5</v>
      </c>
      <c r="H139">
        <v>4</v>
      </c>
      <c r="I139" t="s">
        <v>404</v>
      </c>
      <c r="J139">
        <v>5</v>
      </c>
      <c r="K139" t="s">
        <v>470</v>
      </c>
      <c r="L139" t="s">
        <v>9431</v>
      </c>
    </row>
    <row r="140" spans="2:12">
      <c r="B140" t="s">
        <v>9508</v>
      </c>
      <c r="C140" t="s">
        <v>9509</v>
      </c>
      <c r="D140" t="s">
        <v>9510</v>
      </c>
      <c r="E140" t="s">
        <v>9430</v>
      </c>
      <c r="F140" t="s">
        <v>266</v>
      </c>
      <c r="G140">
        <v>4</v>
      </c>
      <c r="H140">
        <v>6</v>
      </c>
      <c r="I140" t="s">
        <v>404</v>
      </c>
      <c r="J140">
        <v>5</v>
      </c>
      <c r="K140" t="s">
        <v>470</v>
      </c>
      <c r="L140" t="s">
        <v>9431</v>
      </c>
    </row>
    <row r="141" spans="2:12">
      <c r="B141" t="s">
        <v>9514</v>
      </c>
      <c r="C141" t="s">
        <v>9515</v>
      </c>
      <c r="D141" t="s">
        <v>9516</v>
      </c>
      <c r="E141" t="s">
        <v>9430</v>
      </c>
      <c r="F141" t="s">
        <v>266</v>
      </c>
      <c r="G141">
        <v>6</v>
      </c>
      <c r="H141">
        <v>6</v>
      </c>
      <c r="I141" t="s">
        <v>404</v>
      </c>
      <c r="J141">
        <v>6</v>
      </c>
      <c r="K141" t="s">
        <v>493</v>
      </c>
      <c r="L141" t="s">
        <v>9431</v>
      </c>
    </row>
    <row r="142" spans="2:12">
      <c r="B142" t="s">
        <v>9795</v>
      </c>
      <c r="C142" t="s">
        <v>9796</v>
      </c>
      <c r="D142" t="s">
        <v>9797</v>
      </c>
      <c r="E142" t="s">
        <v>9430</v>
      </c>
      <c r="F142" t="s">
        <v>266</v>
      </c>
      <c r="G142">
        <v>4</v>
      </c>
      <c r="H142">
        <v>6</v>
      </c>
      <c r="I142" t="s">
        <v>404</v>
      </c>
      <c r="J142">
        <v>6</v>
      </c>
      <c r="K142" t="s">
        <v>451</v>
      </c>
      <c r="L142" t="s">
        <v>9431</v>
      </c>
    </row>
    <row r="143" spans="2:12">
      <c r="B143" t="s">
        <v>9807</v>
      </c>
      <c r="C143" t="s">
        <v>9808</v>
      </c>
      <c r="D143" t="s">
        <v>9809</v>
      </c>
      <c r="F143" t="s">
        <v>266</v>
      </c>
      <c r="G143">
        <v>7</v>
      </c>
      <c r="H143">
        <v>7</v>
      </c>
      <c r="I143" t="s">
        <v>404</v>
      </c>
      <c r="J143">
        <v>7</v>
      </c>
      <c r="K143" t="s">
        <v>493</v>
      </c>
      <c r="L143" t="s">
        <v>9431</v>
      </c>
    </row>
    <row r="144" spans="2:12">
      <c r="B144" t="s">
        <v>9810</v>
      </c>
      <c r="C144" t="s">
        <v>9811</v>
      </c>
      <c r="D144" t="s">
        <v>9812</v>
      </c>
      <c r="E144" t="s">
        <v>9430</v>
      </c>
      <c r="F144" t="s">
        <v>266</v>
      </c>
      <c r="G144">
        <v>5</v>
      </c>
      <c r="H144">
        <v>5</v>
      </c>
      <c r="I144" t="s">
        <v>404</v>
      </c>
      <c r="J144">
        <v>8</v>
      </c>
      <c r="K144" t="s">
        <v>493</v>
      </c>
      <c r="L144" t="s">
        <v>9431</v>
      </c>
    </row>
    <row r="145" spans="2:12">
      <c r="B145" t="s">
        <v>9816</v>
      </c>
      <c r="C145" t="s">
        <v>9817</v>
      </c>
      <c r="D145" t="s">
        <v>9818</v>
      </c>
      <c r="F145" t="s">
        <v>247</v>
      </c>
      <c r="I145" t="s">
        <v>404</v>
      </c>
      <c r="J145">
        <v>9</v>
      </c>
      <c r="K145" t="s">
        <v>493</v>
      </c>
      <c r="L145" t="s">
        <v>9431</v>
      </c>
    </row>
    <row r="146" spans="2:12">
      <c r="B146" t="s">
        <v>9615</v>
      </c>
      <c r="C146" t="s">
        <v>9616</v>
      </c>
      <c r="D146" t="s">
        <v>9617</v>
      </c>
      <c r="E146" t="s">
        <v>9430</v>
      </c>
      <c r="F146" t="s">
        <v>266</v>
      </c>
      <c r="G146">
        <v>4</v>
      </c>
      <c r="H146">
        <v>8</v>
      </c>
      <c r="I146" t="s">
        <v>404</v>
      </c>
      <c r="J146">
        <v>9</v>
      </c>
      <c r="K146" t="s">
        <v>470</v>
      </c>
      <c r="L146" t="s">
        <v>9431</v>
      </c>
    </row>
  </sheetData>
  <sortState ref="A2:CX146">
    <sortCondition ref="I2:I146"/>
    <sortCondition ref="J2:J146"/>
  </sortState>
  <phoneticPr fontId="134"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F6"/>
  <sheetViews>
    <sheetView workbookViewId="0">
      <selection activeCell="D13" sqref="D13"/>
    </sheetView>
  </sheetViews>
  <sheetFormatPr defaultRowHeight="14"/>
  <sheetData>
    <row r="1" spans="1:6">
      <c r="D1">
        <v>4442</v>
      </c>
      <c r="E1">
        <v>315</v>
      </c>
      <c r="F1">
        <v>201</v>
      </c>
    </row>
    <row r="2" spans="1:6">
      <c r="A2" s="465" t="s">
        <v>9891</v>
      </c>
      <c r="C2">
        <v>1</v>
      </c>
      <c r="D2">
        <v>1</v>
      </c>
      <c r="E2">
        <v>1</v>
      </c>
      <c r="F2">
        <v>1</v>
      </c>
    </row>
    <row r="3" spans="1:6">
      <c r="A3" s="465" t="s">
        <v>9892</v>
      </c>
    </row>
    <row r="4" spans="1:6">
      <c r="A4" s="465" t="s">
        <v>9893</v>
      </c>
    </row>
    <row r="5" spans="1:6">
      <c r="A5" s="465" t="s">
        <v>9894</v>
      </c>
      <c r="C5">
        <v>1</v>
      </c>
      <c r="D5">
        <v>1</v>
      </c>
      <c r="E5">
        <v>1</v>
      </c>
      <c r="F5">
        <v>1</v>
      </c>
    </row>
    <row r="6" spans="1:6">
      <c r="A6" s="465" t="s">
        <v>9895</v>
      </c>
    </row>
  </sheetData>
  <phoneticPr fontId="13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QS</vt:lpstr>
      <vt:lpstr>标准</vt:lpstr>
      <vt:lpstr>DLY</vt:lpstr>
      <vt:lpstr>SS</vt:lpstr>
      <vt:lpstr>MS</vt:lpstr>
      <vt:lpstr>SM</vt:lpstr>
      <vt:lpstr>LR</vt:lpstr>
      <vt:lpstr>DZ</vt:lpstr>
      <vt:lpstr>FS</vt:lpstr>
      <vt:lpstr>emls</vt:lpstr>
      <vt:lpstr>ZS</vt:lpstr>
      <vt:lpstr>狂野</vt:lpstr>
      <vt:lpstr>历史战绩</vt:lpstr>
      <vt:lpstr>账号</vt:lpstr>
      <vt:lpstr>总和</vt:lpstr>
      <vt:lpstr>补丁</vt:lpstr>
      <vt:lpstr>欢乐谷</vt:lpstr>
      <vt:lpstr>乱斗</vt:lpstr>
      <vt:lpstr>显卡</vt:lpstr>
      <vt:lpstr>酒馆</vt:lpstr>
      <vt:lpstr>佣兵战纪</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USER</cp:lastModifiedBy>
  <dcterms:created xsi:type="dcterms:W3CDTF">2006-09-13T11:21:00Z</dcterms:created>
  <dcterms:modified xsi:type="dcterms:W3CDTF">2023-01-23T12:13:06Z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2052-10.1.0.7245</vt:lpwstr>
  </property>
</Properties>
</file>